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drawings/drawing6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7.xml" ContentType="application/vnd.openxmlformats-officedocument.drawing+xml"/>
  <Override PartName="/xl/charts/chart12.xml" ContentType="application/vnd.openxmlformats-officedocument.drawingml.chart+xml"/>
  <Override PartName="/xl/drawings/drawing12.xml" ContentType="application/vnd.openxmlformats-officedocument.drawing+xml"/>
  <Override PartName="/xl/drawings/drawing8.xml" ContentType="application/vnd.openxmlformats-officedocument.drawing+xml"/>
  <Override PartName="/xl/charts/chart13.xml" ContentType="application/vnd.openxmlformats-officedocument.drawingml.chart+xml"/>
  <Override PartName="/xl/drawings/drawing9.xml" ContentType="application/vnd.openxmlformats-officedocument.drawing+xml"/>
  <Override PartName="/xl/charts/chart14.xml" ContentType="application/vnd.openxmlformats-officedocument.drawingml.chart+xml"/>
  <Override PartName="/xl/theme/themeOverride1.xml" ContentType="application/vnd.openxmlformats-officedocument.themeOverride+xml"/>
  <Override PartName="/xl/charts/chart15.xml" ContentType="application/vnd.openxmlformats-officedocument.drawingml.chart+xml"/>
  <Override PartName="/xl/theme/themeOverride2.xml" ContentType="application/vnd.openxmlformats-officedocument.themeOverride+xml"/>
  <Override PartName="/xl/drawings/drawing10.xml" ContentType="application/vnd.openxmlformats-officedocument.drawing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drawings/drawing11.xml" ContentType="application/vnd.openxmlformats-officedocument.drawing+xml"/>
  <Override PartName="/xl/charts/chart18.xml" ContentType="application/vnd.openxmlformats-officedocument.drawingml.chart+xml"/>
  <Override PartName="/xl/drawings/drawing16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drawings/drawing13.xml" ContentType="application/vnd.openxmlformats-officedocument.drawing+xml"/>
  <Override PartName="/xl/charts/chart21.xml" ContentType="application/vnd.openxmlformats-officedocument.drawingml.chart+xml"/>
  <Override PartName="/xl/theme/themeOverride3.xml" ContentType="application/vnd.openxmlformats-officedocument.themeOverride+xml"/>
  <Override PartName="/xl/drawings/drawing14.xml" ContentType="application/vnd.openxmlformats-officedocument.drawing+xml"/>
  <Override PartName="/xl/charts/chart22.xml" ContentType="application/vnd.openxmlformats-officedocument.drawingml.chart+xml"/>
  <Override PartName="/xl/drawings/drawing15.xml" ContentType="application/vnd.openxmlformats-officedocument.drawing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Air Emissions\Annual Inventory Compilation\2019data\Outputs\UNFCCC Reports\NIR Report 2021\Annexes\Website annexes\"/>
    </mc:Choice>
  </mc:AlternateContent>
  <xr:revisionPtr revIDLastSave="0" documentId="13_ncr:1_{2D17F403-0AB8-4833-9291-3A7EC5FBA4AE}" xr6:coauthVersionLast="41" xr6:coauthVersionMax="41" xr10:uidLastSave="{00000000-0000-0000-0000-000000000000}"/>
  <bookViews>
    <workbookView xWindow="-28920" yWindow="-120" windowWidth="29040" windowHeight="15840" tabRatio="843" xr2:uid="{00000000-000D-0000-FFFF-FFFF00000000}"/>
  </bookViews>
  <sheets>
    <sheet name="Figure 2.1" sheetId="44" r:id="rId1"/>
    <sheet name="Figure 2.2" sheetId="45" r:id="rId2"/>
    <sheet name="Figure 2.2 (2)" sheetId="49" r:id="rId3"/>
    <sheet name="Table 2.1" sheetId="38" r:id="rId4"/>
    <sheet name="Figure 2.3" sheetId="47" r:id="rId5"/>
    <sheet name="Inter change" sheetId="30" r:id="rId6"/>
    <sheet name="Total from CRF" sheetId="29" r:id="rId7"/>
    <sheet name="Table 2.2" sheetId="39" r:id="rId8"/>
    <sheet name="Figure 2.12" sheetId="40" r:id="rId9"/>
    <sheet name="TPER Fuels (total)" sheetId="31" r:id="rId10"/>
    <sheet name="Energy" sheetId="32" r:id="rId11"/>
    <sheet name="Road Transport" sheetId="33" r:id="rId12"/>
    <sheet name="IPPU" sheetId="34" r:id="rId13"/>
    <sheet name="Agriculture" sheetId="35" r:id="rId14"/>
    <sheet name="Fig 2.10 LULUCF" sheetId="36" r:id="rId15"/>
    <sheet name="Waste" sheetId="37" r:id="rId16"/>
    <sheet name="Fig 9.1 Indirect CO2" sheetId="50" r:id="rId17"/>
    <sheet name="Trends" sheetId="46" r:id="rId18"/>
  </sheets>
  <definedNames>
    <definedName name="___INPUT_DATA___" localSheetId="0">#REF!</definedName>
    <definedName name="___INPUT_DATA___" localSheetId="1">#REF!</definedName>
    <definedName name="___INPUT_DATA___" localSheetId="2">#REF!</definedName>
    <definedName name="___INPUT_DATA___" localSheetId="4">#REF!</definedName>
    <definedName name="___INPUT_DATA___">#REF!</definedName>
    <definedName name="_Toc435105885" localSheetId="9">'TPER Fuels (total)'!$B$35</definedName>
    <definedName name="Population" localSheetId="2">#REF!</definedName>
    <definedName name="Population" localSheetId="4">#REF!</definedName>
    <definedName name="Population">#REF!</definedName>
    <definedName name="_xlnm.Print_Area" localSheetId="11">'Road Transport'!$A$1:$U$33,'Road Transport'!$X$32</definedName>
    <definedName name="_xlnm.Print_Titles" localSheetId="9">'TPER Fuels (total)'!$B:$C,'TPER Fuels (total)'!$1:$1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0" i="38" l="1"/>
  <c r="AK3" i="30"/>
  <c r="AJ1" i="30"/>
  <c r="AK2" i="30"/>
  <c r="AK1" i="30"/>
  <c r="AH2" i="40"/>
  <c r="AH2" i="32"/>
  <c r="AE28" i="29" l="1"/>
  <c r="AD28" i="29"/>
  <c r="AC28" i="29"/>
  <c r="AB28" i="29"/>
  <c r="AA28" i="29"/>
  <c r="Z28" i="29"/>
  <c r="Y28" i="29"/>
  <c r="X28" i="29"/>
  <c r="W28" i="29"/>
  <c r="V28" i="29"/>
  <c r="U28" i="29"/>
  <c r="T28" i="29"/>
  <c r="S28" i="29"/>
  <c r="R28" i="29"/>
  <c r="Q28" i="29"/>
  <c r="P28" i="29"/>
  <c r="O28" i="29"/>
  <c r="N28" i="29"/>
  <c r="M28" i="29"/>
  <c r="L28" i="29"/>
  <c r="K28" i="29"/>
  <c r="J28" i="29"/>
  <c r="I28" i="29"/>
  <c r="H28" i="29"/>
  <c r="G28" i="29"/>
  <c r="F28" i="29"/>
  <c r="E28" i="29"/>
  <c r="D28" i="29"/>
  <c r="C28" i="29"/>
  <c r="C31" i="29"/>
  <c r="AF28" i="29" l="1"/>
  <c r="AH13" i="35"/>
  <c r="AH14" i="35"/>
  <c r="AH15" i="35"/>
  <c r="AH2" i="35"/>
  <c r="AH3" i="35"/>
  <c r="AH4" i="35"/>
  <c r="AH5" i="35"/>
  <c r="AH6" i="35"/>
  <c r="I20" i="38"/>
  <c r="O20" i="38"/>
  <c r="U20" i="38"/>
  <c r="AA20" i="38"/>
  <c r="J20" i="38"/>
  <c r="P20" i="38"/>
  <c r="V20" i="38"/>
  <c r="AB20" i="38"/>
  <c r="AD20" i="38"/>
  <c r="G20" i="38"/>
  <c r="M20" i="38"/>
  <c r="S20" i="38"/>
  <c r="Y20" i="38"/>
  <c r="AE20" i="38"/>
  <c r="E20" i="38"/>
  <c r="K20" i="38"/>
  <c r="Q20" i="38"/>
  <c r="W20" i="38"/>
  <c r="AC20" i="38"/>
  <c r="F20" i="38"/>
  <c r="L20" i="38"/>
  <c r="R20" i="38"/>
  <c r="X20" i="38"/>
  <c r="H20" i="38"/>
  <c r="N20" i="38"/>
  <c r="T20" i="38"/>
  <c r="Z20" i="38"/>
  <c r="AF20" i="38"/>
  <c r="AE7" i="40" l="1"/>
  <c r="AF7" i="40"/>
  <c r="AE8" i="40"/>
  <c r="AF8" i="40"/>
  <c r="AE9" i="40"/>
  <c r="AF9" i="40"/>
  <c r="AE10" i="40"/>
  <c r="AF10" i="40"/>
  <c r="C4" i="39" l="1" a="1"/>
  <c r="C4" i="39" l="1"/>
  <c r="D23" i="39"/>
  <c r="F24" i="39"/>
  <c r="F33" i="39"/>
  <c r="F30" i="39"/>
  <c r="D32" i="39"/>
  <c r="D26" i="39"/>
  <c r="F27" i="39"/>
  <c r="D29" i="39"/>
  <c r="E33" i="39"/>
  <c r="D5" i="39"/>
  <c r="E12" i="39"/>
  <c r="F22" i="39"/>
  <c r="D6" i="39"/>
  <c r="D14" i="39"/>
  <c r="C23" i="39"/>
  <c r="C8" i="39"/>
  <c r="D21" i="39"/>
  <c r="C33" i="39"/>
  <c r="C24" i="39"/>
  <c r="C15" i="39"/>
  <c r="C6" i="39"/>
  <c r="D25" i="39"/>
  <c r="D16" i="39"/>
  <c r="D7" i="39"/>
  <c r="E26" i="39"/>
  <c r="E17" i="39"/>
  <c r="E8" i="39"/>
  <c r="F21" i="39"/>
  <c r="E30" i="39"/>
  <c r="E9" i="39"/>
  <c r="F19" i="39"/>
  <c r="F32" i="39"/>
  <c r="F9" i="39"/>
  <c r="E21" i="39"/>
  <c r="C5" i="39"/>
  <c r="D18" i="39"/>
  <c r="E31" i="39"/>
  <c r="E22" i="39"/>
  <c r="E13" i="39"/>
  <c r="E4" i="39"/>
  <c r="F23" i="39"/>
  <c r="F14" i="39"/>
  <c r="F5" i="39"/>
  <c r="C25" i="39"/>
  <c r="C16" i="39"/>
  <c r="C7" i="39"/>
  <c r="F15" i="39"/>
  <c r="E27" i="39"/>
  <c r="E6" i="39"/>
  <c r="F16" i="39"/>
  <c r="D4" i="39"/>
  <c r="F6" i="39"/>
  <c r="E18" i="39"/>
  <c r="F31" i="39"/>
  <c r="D15" i="39"/>
  <c r="C30" i="39"/>
  <c r="C21" i="39"/>
  <c r="C12" i="39"/>
  <c r="D31" i="39"/>
  <c r="D22" i="39"/>
  <c r="D13" i="39"/>
  <c r="E32" i="39"/>
  <c r="E23" i="39"/>
  <c r="E14" i="39"/>
  <c r="E5" i="39"/>
  <c r="F12" i="39"/>
  <c r="E24" i="39"/>
  <c r="D33" i="39"/>
  <c r="F13" i="39"/>
  <c r="D20" i="39"/>
  <c r="C32" i="39"/>
  <c r="E15" i="39"/>
  <c r="F28" i="39"/>
  <c r="D12" i="39"/>
  <c r="E28" i="39"/>
  <c r="E19" i="39"/>
  <c r="E10" i="39"/>
  <c r="F29" i="39"/>
  <c r="F20" i="39"/>
  <c r="F11" i="39"/>
  <c r="C31" i="39"/>
  <c r="C22" i="39"/>
  <c r="C13" i="39"/>
  <c r="D11" i="39"/>
  <c r="C20" i="39"/>
  <c r="D30" i="39"/>
  <c r="F10" i="39"/>
  <c r="F18" i="39"/>
  <c r="C29" i="39"/>
  <c r="C14" i="39"/>
  <c r="F25" i="39"/>
  <c r="D9" i="39"/>
  <c r="C27" i="39"/>
  <c r="D8" i="39"/>
  <c r="C11" i="39"/>
  <c r="C9" i="39"/>
  <c r="D10" i="39"/>
  <c r="E11" i="39"/>
  <c r="C17" i="39"/>
  <c r="D24" i="39"/>
  <c r="E7" i="39"/>
  <c r="F8" i="39"/>
  <c r="C10" i="39"/>
  <c r="D27" i="39"/>
  <c r="F4" i="39"/>
  <c r="D28" i="39"/>
  <c r="E29" i="39"/>
  <c r="F7" i="39"/>
  <c r="E25" i="39"/>
  <c r="F26" i="39"/>
  <c r="C28" i="39"/>
  <c r="D17" i="39"/>
  <c r="C18" i="39"/>
  <c r="D19" i="39"/>
  <c r="E20" i="39"/>
  <c r="C26" i="39"/>
  <c r="E16" i="39"/>
  <c r="F17" i="39"/>
  <c r="C19" i="39"/>
  <c r="AH24" i="46" l="1"/>
  <c r="AJ24" i="46"/>
  <c r="AL24" i="46"/>
  <c r="AL21" i="46"/>
  <c r="AH21" i="46"/>
  <c r="AJ21" i="46"/>
  <c r="AH15" i="46"/>
  <c r="AL15" i="46"/>
  <c r="AJ15" i="46"/>
  <c r="AJ6" i="46"/>
  <c r="AL6" i="46"/>
  <c r="AH6" i="46"/>
  <c r="AL12" i="46"/>
  <c r="AJ12" i="46"/>
  <c r="AH12" i="46"/>
  <c r="AH23" i="46"/>
  <c r="AJ23" i="46"/>
  <c r="AL23" i="46"/>
  <c r="AH20" i="46"/>
  <c r="AL20" i="46"/>
  <c r="AJ20" i="46"/>
  <c r="AJ17" i="46"/>
  <c r="AH17" i="46"/>
  <c r="AL17" i="46"/>
  <c r="AH14" i="46"/>
  <c r="AJ14" i="46"/>
  <c r="AL14" i="46"/>
  <c r="AL11" i="46"/>
  <c r="AJ11" i="46"/>
  <c r="AH11" i="46"/>
  <c r="AJ8" i="46"/>
  <c r="AL8" i="46"/>
  <c r="AH8" i="46"/>
  <c r="AL5" i="46"/>
  <c r="AH5" i="46"/>
  <c r="AJ5" i="46"/>
  <c r="AL2" i="46"/>
  <c r="AH2" i="46"/>
  <c r="AJ2" i="46"/>
  <c r="AL18" i="46"/>
  <c r="AJ18" i="46"/>
  <c r="AH18" i="46"/>
  <c r="AL3" i="46"/>
  <c r="AH3" i="46"/>
  <c r="AJ3" i="46"/>
  <c r="AJ22" i="46"/>
  <c r="AH22" i="46"/>
  <c r="AL19" i="46"/>
  <c r="AJ19" i="46"/>
  <c r="AH19" i="46"/>
  <c r="AJ16" i="46"/>
  <c r="AL16" i="46"/>
  <c r="AH16" i="46"/>
  <c r="AJ13" i="46"/>
  <c r="AH13" i="46"/>
  <c r="AJ7" i="46"/>
  <c r="AL7" i="46"/>
  <c r="AH7" i="46"/>
  <c r="AJ4" i="46"/>
  <c r="AL4" i="46"/>
  <c r="AH4" i="46"/>
  <c r="AE7" i="37" l="1"/>
  <c r="AF7" i="37"/>
  <c r="AE16" i="50"/>
  <c r="AD17" i="50"/>
  <c r="AD19" i="50"/>
  <c r="AE19" i="50"/>
  <c r="AD20" i="50"/>
  <c r="AE20" i="50"/>
  <c r="AD21" i="50"/>
  <c r="AE21" i="50"/>
  <c r="AD22" i="50"/>
  <c r="AE22" i="50"/>
  <c r="AD23" i="50"/>
  <c r="AE23" i="50"/>
  <c r="AD24" i="50"/>
  <c r="AE24" i="50"/>
  <c r="AD16" i="50"/>
  <c r="AE17" i="50"/>
  <c r="AD25" i="50"/>
  <c r="AE25" i="50"/>
  <c r="AE25" i="34"/>
  <c r="AF25" i="34"/>
  <c r="AF12" i="32"/>
  <c r="AJ4" i="30"/>
  <c r="AJ3" i="30"/>
  <c r="AF16" i="32"/>
  <c r="AF9" i="35"/>
  <c r="AF8" i="37"/>
  <c r="AF2" i="30"/>
  <c r="AE5" i="45"/>
  <c r="AE2" i="30"/>
  <c r="AD2" i="30"/>
  <c r="AE36" i="38"/>
  <c r="AF36" i="38"/>
  <c r="AF3" i="30" l="1"/>
  <c r="AJ4" i="47"/>
  <c r="AF5" i="49"/>
  <c r="AG14" i="38"/>
  <c r="AG11" i="38"/>
  <c r="AG8" i="38"/>
  <c r="AG5" i="38"/>
  <c r="AG24" i="38"/>
  <c r="AF8" i="35"/>
  <c r="AF11" i="32"/>
  <c r="AG16" i="38"/>
  <c r="AG7" i="38"/>
  <c r="AH29" i="32"/>
  <c r="AF24" i="32"/>
  <c r="AF21" i="34"/>
  <c r="AG30" i="38"/>
  <c r="AE8" i="31"/>
  <c r="AE9" i="31" s="1"/>
  <c r="AD5" i="45"/>
  <c r="AH27" i="32"/>
  <c r="AG13" i="38"/>
  <c r="AG10" i="38"/>
  <c r="AF32" i="29"/>
  <c r="AF8" i="31"/>
  <c r="AF9" i="31" s="1"/>
  <c r="AF26" i="34"/>
  <c r="AE8" i="35"/>
  <c r="AF33" i="29"/>
  <c r="AG26" i="38"/>
  <c r="AE5" i="49"/>
  <c r="AE24" i="34"/>
  <c r="AG12" i="38"/>
  <c r="AG9" i="38"/>
  <c r="AG6" i="38"/>
  <c r="AF5" i="45"/>
  <c r="AF36" i="29"/>
  <c r="AF35" i="29"/>
  <c r="AJ5" i="47"/>
  <c r="AG25" i="38"/>
  <c r="AF9" i="29"/>
  <c r="AF34" i="29"/>
  <c r="AH28" i="32"/>
  <c r="AJ6" i="47"/>
  <c r="AG15" i="38"/>
  <c r="AG27" i="38"/>
  <c r="AF31" i="34"/>
  <c r="AF24" i="34"/>
  <c r="AF28" i="34"/>
  <c r="AJ7" i="47"/>
  <c r="AE26" i="34"/>
  <c r="AE28" i="34"/>
  <c r="AG28" i="38"/>
  <c r="AF37" i="29"/>
  <c r="AF31" i="29"/>
  <c r="AE12" i="50"/>
  <c r="AD12" i="50"/>
  <c r="AE18" i="50"/>
  <c r="AE26" i="50" s="1"/>
  <c r="AD18" i="50"/>
  <c r="AD26" i="50" s="1"/>
  <c r="AE21" i="34"/>
  <c r="AF30" i="34" l="1"/>
  <c r="AF38" i="29"/>
  <c r="AE30" i="34"/>
  <c r="AE8" i="37" l="1"/>
  <c r="AE9" i="35"/>
  <c r="AE31" i="34"/>
  <c r="AH7" i="44"/>
  <c r="AH6" i="44"/>
  <c r="AH5" i="44"/>
  <c r="AH4" i="44"/>
  <c r="AH14" i="32"/>
  <c r="AH9" i="32"/>
  <c r="AH8" i="32"/>
  <c r="AH7" i="32"/>
  <c r="AH6" i="32"/>
  <c r="AH5" i="32"/>
  <c r="AH4" i="32"/>
  <c r="AH3" i="32"/>
  <c r="AH22" i="32"/>
  <c r="AH21" i="32"/>
  <c r="AH20" i="32"/>
  <c r="AF27" i="29" l="1"/>
  <c r="AF25" i="29"/>
  <c r="AH8" i="44"/>
  <c r="AD3" i="30"/>
  <c r="AE3" i="30"/>
  <c r="AC25" i="50"/>
  <c r="AB25" i="50"/>
  <c r="AA25" i="50"/>
  <c r="Z25" i="50"/>
  <c r="Y25" i="50"/>
  <c r="X25" i="50"/>
  <c r="W25" i="50"/>
  <c r="V25" i="50"/>
  <c r="U25" i="50"/>
  <c r="T25" i="50"/>
  <c r="S25" i="50"/>
  <c r="R25" i="50"/>
  <c r="Q25" i="50"/>
  <c r="P25" i="50"/>
  <c r="O25" i="50"/>
  <c r="N25" i="50"/>
  <c r="M25" i="50"/>
  <c r="L25" i="50"/>
  <c r="K25" i="50"/>
  <c r="J25" i="50"/>
  <c r="I25" i="50"/>
  <c r="H25" i="50"/>
  <c r="G25" i="50"/>
  <c r="F25" i="50"/>
  <c r="E25" i="50"/>
  <c r="D25" i="50"/>
  <c r="C25" i="50"/>
  <c r="B25" i="50"/>
  <c r="AC24" i="50"/>
  <c r="AB24" i="50"/>
  <c r="AA24" i="50"/>
  <c r="Z24" i="50"/>
  <c r="Y24" i="50"/>
  <c r="X24" i="50"/>
  <c r="W24" i="50"/>
  <c r="V24" i="50"/>
  <c r="U24" i="50"/>
  <c r="T24" i="50"/>
  <c r="S24" i="50"/>
  <c r="R24" i="50"/>
  <c r="Q24" i="50"/>
  <c r="P24" i="50"/>
  <c r="O24" i="50"/>
  <c r="N24" i="50"/>
  <c r="M24" i="50"/>
  <c r="L24" i="50"/>
  <c r="K24" i="50"/>
  <c r="J24" i="50"/>
  <c r="I24" i="50"/>
  <c r="H24" i="50"/>
  <c r="G24" i="50"/>
  <c r="F24" i="50"/>
  <c r="E24" i="50"/>
  <c r="D24" i="50"/>
  <c r="C24" i="50"/>
  <c r="B24" i="50"/>
  <c r="AC23" i="50"/>
  <c r="AB23" i="50"/>
  <c r="AA23" i="50"/>
  <c r="Z23" i="50"/>
  <c r="Y23" i="50"/>
  <c r="X23" i="50"/>
  <c r="W23" i="50"/>
  <c r="V23" i="50"/>
  <c r="U23" i="50"/>
  <c r="T23" i="50"/>
  <c r="S23" i="50"/>
  <c r="R23" i="50"/>
  <c r="Q23" i="50"/>
  <c r="P23" i="50"/>
  <c r="O23" i="50"/>
  <c r="N23" i="50"/>
  <c r="M23" i="50"/>
  <c r="L23" i="50"/>
  <c r="K23" i="50"/>
  <c r="J23" i="50"/>
  <c r="I23" i="50"/>
  <c r="H23" i="50"/>
  <c r="G23" i="50"/>
  <c r="F23" i="50"/>
  <c r="E23" i="50"/>
  <c r="D23" i="50"/>
  <c r="C23" i="50"/>
  <c r="B23" i="50"/>
  <c r="AC22" i="50"/>
  <c r="AB22" i="50"/>
  <c r="AA22" i="50"/>
  <c r="Z22" i="50"/>
  <c r="Y22" i="50"/>
  <c r="X22" i="50"/>
  <c r="W22" i="50"/>
  <c r="V22" i="50"/>
  <c r="U22" i="50"/>
  <c r="T22" i="50"/>
  <c r="S22" i="50"/>
  <c r="R22" i="50"/>
  <c r="Q22" i="50"/>
  <c r="P22" i="50"/>
  <c r="O22" i="50"/>
  <c r="N22" i="50"/>
  <c r="M22" i="50"/>
  <c r="L22" i="50"/>
  <c r="K22" i="50"/>
  <c r="J22" i="50"/>
  <c r="I22" i="50"/>
  <c r="H22" i="50"/>
  <c r="G22" i="50"/>
  <c r="F22" i="50"/>
  <c r="E22" i="50"/>
  <c r="D22" i="50"/>
  <c r="C22" i="50"/>
  <c r="B22" i="50"/>
  <c r="AC21" i="50"/>
  <c r="AB21" i="50"/>
  <c r="AA21" i="50"/>
  <c r="Z21" i="50"/>
  <c r="Y21" i="50"/>
  <c r="X21" i="50"/>
  <c r="W21" i="50"/>
  <c r="V21" i="50"/>
  <c r="U21" i="50"/>
  <c r="T21" i="50"/>
  <c r="S21" i="50"/>
  <c r="R21" i="50"/>
  <c r="Q21" i="50"/>
  <c r="P21" i="50"/>
  <c r="O21" i="50"/>
  <c r="N21" i="50"/>
  <c r="M21" i="50"/>
  <c r="L21" i="50"/>
  <c r="K21" i="50"/>
  <c r="J21" i="50"/>
  <c r="I21" i="50"/>
  <c r="H21" i="50"/>
  <c r="G21" i="50"/>
  <c r="F21" i="50"/>
  <c r="E21" i="50"/>
  <c r="D21" i="50"/>
  <c r="C21" i="50"/>
  <c r="B21" i="50"/>
  <c r="AC20" i="50"/>
  <c r="AB20" i="50"/>
  <c r="AA20" i="50"/>
  <c r="Z20" i="50"/>
  <c r="Y20" i="50"/>
  <c r="X20" i="50"/>
  <c r="W20" i="50"/>
  <c r="V20" i="50"/>
  <c r="U20" i="50"/>
  <c r="T20" i="50"/>
  <c r="S20" i="50"/>
  <c r="R20" i="50"/>
  <c r="Q20" i="50"/>
  <c r="P20" i="50"/>
  <c r="O20" i="50"/>
  <c r="N20" i="50"/>
  <c r="M20" i="50"/>
  <c r="L20" i="50"/>
  <c r="K20" i="50"/>
  <c r="J20" i="50"/>
  <c r="I20" i="50"/>
  <c r="H20" i="50"/>
  <c r="G20" i="50"/>
  <c r="F20" i="50"/>
  <c r="E20" i="50"/>
  <c r="D20" i="50"/>
  <c r="C20" i="50"/>
  <c r="B20" i="50"/>
  <c r="AC19" i="50"/>
  <c r="AB19" i="50"/>
  <c r="AA19" i="50"/>
  <c r="Z19" i="50"/>
  <c r="Y19" i="50"/>
  <c r="X19" i="50"/>
  <c r="W19" i="50"/>
  <c r="V19" i="50"/>
  <c r="U19" i="50"/>
  <c r="T19" i="50"/>
  <c r="S19" i="50"/>
  <c r="R19" i="50"/>
  <c r="Q19" i="50"/>
  <c r="P19" i="50"/>
  <c r="O19" i="50"/>
  <c r="N19" i="50"/>
  <c r="M19" i="50"/>
  <c r="L19" i="50"/>
  <c r="K19" i="50"/>
  <c r="J19" i="50"/>
  <c r="I19" i="50"/>
  <c r="H19" i="50"/>
  <c r="G19" i="50"/>
  <c r="F19" i="50"/>
  <c r="E19" i="50"/>
  <c r="D19" i="50"/>
  <c r="C19" i="50"/>
  <c r="B19" i="50"/>
  <c r="AC18" i="50"/>
  <c r="AB18" i="50"/>
  <c r="AA18" i="50"/>
  <c r="Z18" i="50"/>
  <c r="Y18" i="50"/>
  <c r="X18" i="50"/>
  <c r="W18" i="50"/>
  <c r="V18" i="50"/>
  <c r="U18" i="50"/>
  <c r="T18" i="50"/>
  <c r="S18" i="50"/>
  <c r="R18" i="50"/>
  <c r="Q18" i="50"/>
  <c r="P18" i="50"/>
  <c r="O18" i="50"/>
  <c r="N18" i="50"/>
  <c r="M18" i="50"/>
  <c r="L18" i="50"/>
  <c r="K18" i="50"/>
  <c r="J18" i="50"/>
  <c r="I18" i="50"/>
  <c r="H18" i="50"/>
  <c r="G18" i="50"/>
  <c r="F18" i="50"/>
  <c r="E18" i="50"/>
  <c r="D18" i="50"/>
  <c r="C18" i="50"/>
  <c r="B18" i="50"/>
  <c r="AC17" i="50"/>
  <c r="AB17" i="50"/>
  <c r="AA17" i="50"/>
  <c r="Z17" i="50"/>
  <c r="Y17" i="50"/>
  <c r="X17" i="50"/>
  <c r="W17" i="50"/>
  <c r="V17" i="50"/>
  <c r="U17" i="50"/>
  <c r="T17" i="50"/>
  <c r="S17" i="50"/>
  <c r="R17" i="50"/>
  <c r="Q17" i="50"/>
  <c r="P17" i="50"/>
  <c r="O17" i="50"/>
  <c r="N17" i="50"/>
  <c r="M17" i="50"/>
  <c r="L17" i="50"/>
  <c r="K17" i="50"/>
  <c r="J17" i="50"/>
  <c r="I17" i="50"/>
  <c r="H17" i="50"/>
  <c r="G17" i="50"/>
  <c r="F17" i="50"/>
  <c r="E17" i="50"/>
  <c r="D17" i="50"/>
  <c r="C17" i="50"/>
  <c r="B17" i="50"/>
  <c r="AC16" i="50"/>
  <c r="AB12" i="50"/>
  <c r="Z16" i="50"/>
  <c r="Y16" i="50"/>
  <c r="V16" i="50"/>
  <c r="U16" i="50"/>
  <c r="R16" i="50"/>
  <c r="Q16" i="50"/>
  <c r="P12" i="50"/>
  <c r="N16" i="50"/>
  <c r="M16" i="50"/>
  <c r="J16" i="50"/>
  <c r="I16" i="50"/>
  <c r="F16" i="50"/>
  <c r="E16" i="50"/>
  <c r="D12" i="50"/>
  <c r="B16" i="50"/>
  <c r="AE10" i="30" l="1"/>
  <c r="AE5" i="30"/>
  <c r="AK4" i="30"/>
  <c r="AF5" i="30"/>
  <c r="AF10" i="30"/>
  <c r="C12" i="50"/>
  <c r="O12" i="50"/>
  <c r="AA12" i="50"/>
  <c r="K12" i="50"/>
  <c r="L12" i="50"/>
  <c r="X12" i="50"/>
  <c r="W12" i="50"/>
  <c r="G12" i="50"/>
  <c r="S12" i="50"/>
  <c r="H12" i="50"/>
  <c r="T12" i="50"/>
  <c r="E26" i="50"/>
  <c r="I26" i="50"/>
  <c r="M26" i="50"/>
  <c r="Q26" i="50"/>
  <c r="U26" i="50"/>
  <c r="Y26" i="50"/>
  <c r="AC26" i="50"/>
  <c r="B26" i="50"/>
  <c r="F26" i="50"/>
  <c r="J26" i="50"/>
  <c r="N26" i="50"/>
  <c r="R26" i="50"/>
  <c r="V26" i="50"/>
  <c r="Z26" i="50"/>
  <c r="E12" i="50"/>
  <c r="I12" i="50"/>
  <c r="M12" i="50"/>
  <c r="Q12" i="50"/>
  <c r="U12" i="50"/>
  <c r="Y12" i="50"/>
  <c r="AC12" i="50"/>
  <c r="C16" i="50"/>
  <c r="C26" i="50" s="1"/>
  <c r="G16" i="50"/>
  <c r="G26" i="50" s="1"/>
  <c r="K16" i="50"/>
  <c r="K26" i="50" s="1"/>
  <c r="O16" i="50"/>
  <c r="O26" i="50" s="1"/>
  <c r="S16" i="50"/>
  <c r="S26" i="50" s="1"/>
  <c r="W16" i="50"/>
  <c r="W26" i="50" s="1"/>
  <c r="AA16" i="50"/>
  <c r="AA26" i="50" s="1"/>
  <c r="B12" i="50"/>
  <c r="F12" i="50"/>
  <c r="J12" i="50"/>
  <c r="N12" i="50"/>
  <c r="R12" i="50"/>
  <c r="V12" i="50"/>
  <c r="Z12" i="50"/>
  <c r="D16" i="50"/>
  <c r="D26" i="50" s="1"/>
  <c r="H16" i="50"/>
  <c r="H26" i="50" s="1"/>
  <c r="L16" i="50"/>
  <c r="L26" i="50" s="1"/>
  <c r="P16" i="50"/>
  <c r="P26" i="50" s="1"/>
  <c r="T16" i="50"/>
  <c r="T26" i="50" s="1"/>
  <c r="X16" i="50"/>
  <c r="X26" i="50" s="1"/>
  <c r="AB16" i="50"/>
  <c r="AB26" i="50" s="1"/>
  <c r="AH4" i="40" l="1"/>
  <c r="AH5" i="40"/>
  <c r="AH3" i="40"/>
  <c r="AD25" i="34" l="1"/>
  <c r="AD7" i="37" l="1"/>
  <c r="AC7" i="37"/>
  <c r="AB7" i="37"/>
  <c r="AD28" i="34"/>
  <c r="AD21" i="34"/>
  <c r="AD8" i="35"/>
  <c r="AD26" i="34"/>
  <c r="AD24" i="34"/>
  <c r="AD30" i="34" l="1"/>
  <c r="AB7" i="40" l="1"/>
  <c r="AC7" i="40"/>
  <c r="AD7" i="40"/>
  <c r="AB8" i="40"/>
  <c r="AC8" i="40"/>
  <c r="AD8" i="40"/>
  <c r="AB9" i="40"/>
  <c r="AC9" i="40"/>
  <c r="AD9" i="40"/>
  <c r="AB10" i="40"/>
  <c r="AC10" i="40"/>
  <c r="AD10" i="40"/>
  <c r="AC2" i="30"/>
  <c r="AD37" i="29" l="1"/>
  <c r="AD35" i="29"/>
  <c r="AD33" i="29"/>
  <c r="AD31" i="29"/>
  <c r="AE36" i="29"/>
  <c r="AE32" i="29"/>
  <c r="AD36" i="29"/>
  <c r="AD34" i="29"/>
  <c r="AD32" i="29"/>
  <c r="AE34" i="29"/>
  <c r="AE37" i="29"/>
  <c r="AE35" i="29"/>
  <c r="AE33" i="29"/>
  <c r="AE31" i="29"/>
  <c r="AD5" i="49"/>
  <c r="AD9" i="35"/>
  <c r="AC8" i="31"/>
  <c r="AC9" i="31" s="1"/>
  <c r="AD8" i="37"/>
  <c r="AD31" i="34"/>
  <c r="AD8" i="31"/>
  <c r="AD9" i="31" s="1"/>
  <c r="I36" i="38"/>
  <c r="E36" i="38"/>
  <c r="AE11" i="32"/>
  <c r="AE12" i="32"/>
  <c r="AE16" i="32"/>
  <c r="AD9" i="29"/>
  <c r="AD38" i="29" s="1"/>
  <c r="AE25" i="29"/>
  <c r="AE9" i="29"/>
  <c r="AE38" i="29" s="1"/>
  <c r="AE27" i="29"/>
  <c r="J36" i="38"/>
  <c r="F36" i="38"/>
  <c r="L36" i="38"/>
  <c r="H36" i="38"/>
  <c r="D36" i="38"/>
  <c r="K36" i="38"/>
  <c r="G36" i="38"/>
  <c r="AC5" i="49"/>
  <c r="AC34" i="29"/>
  <c r="AB34" i="29"/>
  <c r="AA34" i="29"/>
  <c r="Z34" i="29"/>
  <c r="Y34" i="29"/>
  <c r="X34" i="29"/>
  <c r="W34" i="29"/>
  <c r="V34" i="29"/>
  <c r="U34" i="29"/>
  <c r="T34" i="29"/>
  <c r="S34" i="29"/>
  <c r="R34" i="29"/>
  <c r="Q34" i="29"/>
  <c r="P34" i="29"/>
  <c r="O34" i="29"/>
  <c r="N34" i="29"/>
  <c r="M34" i="29"/>
  <c r="L34" i="29"/>
  <c r="K34" i="29"/>
  <c r="J34" i="29"/>
  <c r="I34" i="29"/>
  <c r="H34" i="29"/>
  <c r="G34" i="29"/>
  <c r="F34" i="29"/>
  <c r="E34" i="29"/>
  <c r="D34" i="29"/>
  <c r="C34" i="29"/>
  <c r="AC3" i="30" l="1"/>
  <c r="AD5" i="30" s="1"/>
  <c r="G31" i="29"/>
  <c r="K31" i="29"/>
  <c r="O31" i="29"/>
  <c r="S31" i="29"/>
  <c r="W31" i="29"/>
  <c r="AA31" i="29"/>
  <c r="C35" i="29"/>
  <c r="G35" i="29"/>
  <c r="K35" i="29"/>
  <c r="O35" i="29"/>
  <c r="S35" i="29"/>
  <c r="W35" i="29"/>
  <c r="AA35" i="29"/>
  <c r="E31" i="29"/>
  <c r="I31" i="29"/>
  <c r="M31" i="29"/>
  <c r="Q31" i="29"/>
  <c r="U31" i="29"/>
  <c r="Y31" i="29"/>
  <c r="AC31" i="29"/>
  <c r="E35" i="29"/>
  <c r="I35" i="29"/>
  <c r="M35" i="29"/>
  <c r="Q35" i="29"/>
  <c r="U35" i="29"/>
  <c r="Y35" i="29"/>
  <c r="AC35" i="29"/>
  <c r="D33" i="29"/>
  <c r="H33" i="29"/>
  <c r="L33" i="29"/>
  <c r="P33" i="29"/>
  <c r="T33" i="29"/>
  <c r="X33" i="29"/>
  <c r="AB33" i="29"/>
  <c r="D37" i="29"/>
  <c r="H37" i="29"/>
  <c r="L37" i="29"/>
  <c r="P37" i="29"/>
  <c r="T37" i="29"/>
  <c r="X37" i="29"/>
  <c r="AB37" i="29"/>
  <c r="D32" i="29"/>
  <c r="H32" i="29"/>
  <c r="L32" i="29"/>
  <c r="P32" i="29"/>
  <c r="T32" i="29"/>
  <c r="X32" i="29"/>
  <c r="AB32" i="29"/>
  <c r="E33" i="29"/>
  <c r="I33" i="29"/>
  <c r="M33" i="29"/>
  <c r="Q33" i="29"/>
  <c r="U33" i="29"/>
  <c r="Y33" i="29"/>
  <c r="AC33" i="29"/>
  <c r="D36" i="29"/>
  <c r="H36" i="29"/>
  <c r="L36" i="29"/>
  <c r="P36" i="29"/>
  <c r="T36" i="29"/>
  <c r="X36" i="29"/>
  <c r="AB36" i="29"/>
  <c r="E37" i="29"/>
  <c r="I37" i="29"/>
  <c r="M37" i="29"/>
  <c r="Q37" i="29"/>
  <c r="U37" i="29"/>
  <c r="Y37" i="29"/>
  <c r="AC37" i="29"/>
  <c r="D31" i="29"/>
  <c r="H31" i="29"/>
  <c r="L31" i="29"/>
  <c r="P31" i="29"/>
  <c r="T31" i="29"/>
  <c r="X31" i="29"/>
  <c r="AB31" i="29"/>
  <c r="E32" i="29"/>
  <c r="I32" i="29"/>
  <c r="M32" i="29"/>
  <c r="Q32" i="29"/>
  <c r="U32" i="29"/>
  <c r="Y32" i="29"/>
  <c r="AC32" i="29"/>
  <c r="D35" i="29"/>
  <c r="H35" i="29"/>
  <c r="L35" i="29"/>
  <c r="P35" i="29"/>
  <c r="T35" i="29"/>
  <c r="X35" i="29"/>
  <c r="AB35" i="29"/>
  <c r="E36" i="29"/>
  <c r="I36" i="29"/>
  <c r="M36" i="29"/>
  <c r="Q36" i="29"/>
  <c r="U36" i="29"/>
  <c r="Y36" i="29"/>
  <c r="AC36" i="29"/>
  <c r="N33" i="29"/>
  <c r="J37" i="29"/>
  <c r="R37" i="29"/>
  <c r="Z37" i="29"/>
  <c r="F31" i="29"/>
  <c r="J31" i="29"/>
  <c r="N31" i="29"/>
  <c r="R31" i="29"/>
  <c r="V31" i="29"/>
  <c r="Z31" i="29"/>
  <c r="C32" i="29"/>
  <c r="G32" i="29"/>
  <c r="K32" i="29"/>
  <c r="O32" i="29"/>
  <c r="S32" i="29"/>
  <c r="W32" i="29"/>
  <c r="AA32" i="29"/>
  <c r="F35" i="29"/>
  <c r="J35" i="29"/>
  <c r="N35" i="29"/>
  <c r="R35" i="29"/>
  <c r="V35" i="29"/>
  <c r="Z35" i="29"/>
  <c r="C36" i="29"/>
  <c r="G36" i="29"/>
  <c r="K36" i="29"/>
  <c r="O36" i="29"/>
  <c r="S36" i="29"/>
  <c r="W36" i="29"/>
  <c r="AA36" i="29"/>
  <c r="F33" i="29"/>
  <c r="J33" i="29"/>
  <c r="R33" i="29"/>
  <c r="V33" i="29"/>
  <c r="Z33" i="29"/>
  <c r="F37" i="29"/>
  <c r="N37" i="29"/>
  <c r="V37" i="29"/>
  <c r="F32" i="29"/>
  <c r="J32" i="29"/>
  <c r="N32" i="29"/>
  <c r="R32" i="29"/>
  <c r="V32" i="29"/>
  <c r="Z32" i="29"/>
  <c r="C33" i="29"/>
  <c r="G33" i="29"/>
  <c r="K33" i="29"/>
  <c r="O33" i="29"/>
  <c r="S33" i="29"/>
  <c r="W33" i="29"/>
  <c r="AA33" i="29"/>
  <c r="F36" i="29"/>
  <c r="J36" i="29"/>
  <c r="N36" i="29"/>
  <c r="R36" i="29"/>
  <c r="V36" i="29"/>
  <c r="Z36" i="29"/>
  <c r="C37" i="29"/>
  <c r="G37" i="29"/>
  <c r="K37" i="29"/>
  <c r="O37" i="29"/>
  <c r="S37" i="29"/>
  <c r="W37" i="29"/>
  <c r="AA37" i="29"/>
  <c r="AC8" i="37"/>
  <c r="AB8" i="37"/>
  <c r="AD27" i="29"/>
  <c r="L27" i="29"/>
  <c r="T27" i="29"/>
  <c r="X27" i="29"/>
  <c r="G27" i="29"/>
  <c r="K27" i="29"/>
  <c r="O27" i="29"/>
  <c r="S27" i="29"/>
  <c r="W27" i="29"/>
  <c r="D27" i="29"/>
  <c r="H27" i="29"/>
  <c r="P27" i="29"/>
  <c r="E27" i="29"/>
  <c r="I27" i="29"/>
  <c r="M27" i="29"/>
  <c r="Q27" i="29"/>
  <c r="U27" i="29"/>
  <c r="F27" i="29"/>
  <c r="J27" i="29"/>
  <c r="N27" i="29"/>
  <c r="R27" i="29"/>
  <c r="V27" i="29"/>
  <c r="AD25" i="29"/>
  <c r="M36" i="38"/>
  <c r="AA27" i="29" l="1"/>
  <c r="AB27" i="29"/>
  <c r="Z27" i="29"/>
  <c r="Y27" i="29"/>
  <c r="AC27" i="29"/>
  <c r="AB36" i="38" l="1"/>
  <c r="X36" i="38"/>
  <c r="T36" i="38"/>
  <c r="P36" i="38"/>
  <c r="Q36" i="38" l="1"/>
  <c r="U36" i="38"/>
  <c r="Y36" i="38"/>
  <c r="AC36" i="38"/>
  <c r="AD36" i="38"/>
  <c r="N36" i="38"/>
  <c r="R36" i="38"/>
  <c r="V36" i="38"/>
  <c r="Z36" i="38"/>
  <c r="C36" i="38"/>
  <c r="O36" i="38"/>
  <c r="S36" i="38"/>
  <c r="W36" i="38"/>
  <c r="AA36" i="38"/>
  <c r="AD11" i="32"/>
  <c r="AD16" i="32"/>
  <c r="AD12" i="32"/>
  <c r="AC5" i="45" l="1"/>
  <c r="C8" i="35" l="1"/>
  <c r="AH8" i="35" s="1"/>
  <c r="AI4" i="47"/>
  <c r="AC8" i="35"/>
  <c r="AC9" i="35"/>
  <c r="AC24" i="34"/>
  <c r="AC26" i="34"/>
  <c r="AC25" i="34"/>
  <c r="AC21" i="34"/>
  <c r="AC28" i="34"/>
  <c r="AC31" i="34"/>
  <c r="AC12" i="32"/>
  <c r="AC11" i="32"/>
  <c r="AC16" i="32"/>
  <c r="AC25" i="29"/>
  <c r="AC9" i="29"/>
  <c r="AC38" i="29" s="1"/>
  <c r="AD10" i="30"/>
  <c r="AC30" i="34" l="1"/>
  <c r="F5" i="49"/>
  <c r="J5" i="49"/>
  <c r="N5" i="49"/>
  <c r="R5" i="49"/>
  <c r="V5" i="49"/>
  <c r="Z5" i="49"/>
  <c r="AB5" i="49"/>
  <c r="AA5" i="49"/>
  <c r="Y5" i="49"/>
  <c r="X5" i="49"/>
  <c r="W5" i="49"/>
  <c r="U5" i="49"/>
  <c r="T5" i="49"/>
  <c r="S5" i="49"/>
  <c r="Q5" i="49"/>
  <c r="P5" i="49"/>
  <c r="O5" i="49"/>
  <c r="M5" i="49"/>
  <c r="L5" i="49"/>
  <c r="K5" i="49"/>
  <c r="I5" i="49"/>
  <c r="H5" i="49"/>
  <c r="G5" i="49"/>
  <c r="E5" i="49"/>
  <c r="D5" i="49"/>
  <c r="AI3" i="47" l="1"/>
  <c r="AI5" i="47" l="1"/>
  <c r="AI6" i="47"/>
  <c r="AI7" i="47"/>
  <c r="AA5" i="45" l="1"/>
  <c r="S5" i="45"/>
  <c r="G5" i="45"/>
  <c r="Y5" i="45"/>
  <c r="U5" i="45"/>
  <c r="Q5" i="45"/>
  <c r="M5" i="45"/>
  <c r="I5" i="45"/>
  <c r="E5" i="45"/>
  <c r="D5" i="45"/>
  <c r="X5" i="45"/>
  <c r="P5" i="45"/>
  <c r="L5" i="45"/>
  <c r="Z5" i="45"/>
  <c r="V5" i="45"/>
  <c r="R5" i="45"/>
  <c r="N5" i="45"/>
  <c r="J5" i="45"/>
  <c r="F5" i="45"/>
  <c r="AB5" i="45"/>
  <c r="T5" i="45"/>
  <c r="H5" i="45"/>
  <c r="W5" i="45"/>
  <c r="O5" i="45"/>
  <c r="K5" i="45"/>
  <c r="C7" i="40"/>
  <c r="D7" i="40"/>
  <c r="E7" i="40"/>
  <c r="F7" i="40"/>
  <c r="G7" i="40"/>
  <c r="H7" i="40"/>
  <c r="I7" i="40"/>
  <c r="J7" i="40"/>
  <c r="K7" i="40"/>
  <c r="L7" i="40"/>
  <c r="M7" i="40"/>
  <c r="N7" i="40"/>
  <c r="O7" i="40"/>
  <c r="P7" i="40"/>
  <c r="Q7" i="40"/>
  <c r="R7" i="40"/>
  <c r="S7" i="40"/>
  <c r="T7" i="40"/>
  <c r="U7" i="40"/>
  <c r="V7" i="40"/>
  <c r="W7" i="40"/>
  <c r="Y7" i="40"/>
  <c r="Z7" i="40"/>
  <c r="AA7" i="40"/>
  <c r="D8" i="40"/>
  <c r="E8" i="40"/>
  <c r="F8" i="40"/>
  <c r="G8" i="40"/>
  <c r="H8" i="40"/>
  <c r="I8" i="40"/>
  <c r="J8" i="40"/>
  <c r="K8" i="40"/>
  <c r="L8" i="40"/>
  <c r="M8" i="40"/>
  <c r="N8" i="40"/>
  <c r="O8" i="40"/>
  <c r="P8" i="40"/>
  <c r="Q8" i="40"/>
  <c r="R8" i="40"/>
  <c r="S8" i="40"/>
  <c r="T8" i="40"/>
  <c r="U8" i="40"/>
  <c r="V8" i="40"/>
  <c r="W8" i="40"/>
  <c r="X8" i="40"/>
  <c r="Y8" i="40"/>
  <c r="Z8" i="40"/>
  <c r="AA8" i="40"/>
  <c r="C9" i="40"/>
  <c r="D9" i="40"/>
  <c r="E9" i="40"/>
  <c r="F9" i="40"/>
  <c r="G9" i="40"/>
  <c r="H9" i="40"/>
  <c r="I9" i="40"/>
  <c r="J9" i="40"/>
  <c r="K9" i="40"/>
  <c r="L9" i="40"/>
  <c r="M9" i="40"/>
  <c r="N9" i="40"/>
  <c r="O9" i="40"/>
  <c r="P9" i="40"/>
  <c r="Q9" i="40"/>
  <c r="R9" i="40"/>
  <c r="S9" i="40"/>
  <c r="T9" i="40"/>
  <c r="U9" i="40"/>
  <c r="V9" i="40"/>
  <c r="W9" i="40"/>
  <c r="X9" i="40"/>
  <c r="Y9" i="40"/>
  <c r="Z9" i="40"/>
  <c r="AA9" i="40"/>
  <c r="C10" i="40"/>
  <c r="D10" i="40"/>
  <c r="E10" i="40"/>
  <c r="F10" i="40"/>
  <c r="G10" i="40"/>
  <c r="H10" i="40"/>
  <c r="I10" i="40"/>
  <c r="J10" i="40"/>
  <c r="K10" i="40"/>
  <c r="L10" i="40"/>
  <c r="M10" i="40"/>
  <c r="N10" i="40"/>
  <c r="O10" i="40"/>
  <c r="P10" i="40"/>
  <c r="Q10" i="40"/>
  <c r="R10" i="40"/>
  <c r="S10" i="40"/>
  <c r="T10" i="40"/>
  <c r="U10" i="40"/>
  <c r="V10" i="40"/>
  <c r="W10" i="40"/>
  <c r="X10" i="40"/>
  <c r="Y10" i="40"/>
  <c r="Z10" i="40"/>
  <c r="AA10" i="40"/>
  <c r="B7" i="40"/>
  <c r="X7" i="40"/>
  <c r="B8" i="40"/>
  <c r="B9" i="40"/>
  <c r="B10" i="40"/>
  <c r="C8" i="40" l="1"/>
  <c r="C2" i="30" l="1"/>
  <c r="D2" i="30"/>
  <c r="E2" i="30"/>
  <c r="F2" i="30"/>
  <c r="G2" i="30"/>
  <c r="H2" i="30"/>
  <c r="I2" i="30"/>
  <c r="J2" i="30"/>
  <c r="K2" i="30"/>
  <c r="L2" i="30"/>
  <c r="M2" i="30"/>
  <c r="N2" i="30"/>
  <c r="O2" i="30"/>
  <c r="P2" i="30"/>
  <c r="Q2" i="30"/>
  <c r="R2" i="30"/>
  <c r="S2" i="30"/>
  <c r="T2" i="30"/>
  <c r="U2" i="30"/>
  <c r="V2" i="30"/>
  <c r="W2" i="30"/>
  <c r="X2" i="30"/>
  <c r="Y2" i="30"/>
  <c r="Z2" i="30"/>
  <c r="AA2" i="30"/>
  <c r="AB2" i="30"/>
  <c r="Q8" i="31" l="1"/>
  <c r="Q9" i="31" s="1"/>
  <c r="I8" i="31"/>
  <c r="I9" i="31" s="1"/>
  <c r="Y8" i="31"/>
  <c r="Y9" i="31" s="1"/>
  <c r="N8" i="31"/>
  <c r="N9" i="31" s="1"/>
  <c r="Z8" i="31"/>
  <c r="Z9" i="31" s="1"/>
  <c r="R8" i="31"/>
  <c r="R9" i="31" s="1"/>
  <c r="J8" i="31"/>
  <c r="J9" i="31" s="1"/>
  <c r="V8" i="31"/>
  <c r="V9" i="31" s="1"/>
  <c r="U8" i="31"/>
  <c r="U9" i="31" s="1"/>
  <c r="M8" i="31"/>
  <c r="M9" i="31" s="1"/>
  <c r="F8" i="31"/>
  <c r="F9" i="31" s="1"/>
  <c r="AA8" i="31"/>
  <c r="AA9" i="31" s="1"/>
  <c r="W8" i="31"/>
  <c r="W9" i="31" s="1"/>
  <c r="S8" i="31"/>
  <c r="S9" i="31" s="1"/>
  <c r="O8" i="31"/>
  <c r="O9" i="31" s="1"/>
  <c r="K8" i="31"/>
  <c r="K9" i="31" s="1"/>
  <c r="G8" i="31"/>
  <c r="G9" i="31" s="1"/>
  <c r="D8" i="31"/>
  <c r="D9" i="31" s="1"/>
  <c r="AB8" i="31"/>
  <c r="AB9" i="31" s="1"/>
  <c r="X8" i="31"/>
  <c r="X9" i="31" s="1"/>
  <c r="T8" i="31"/>
  <c r="T9" i="31" s="1"/>
  <c r="P8" i="31"/>
  <c r="P9" i="31" s="1"/>
  <c r="L8" i="31"/>
  <c r="L9" i="31" s="1"/>
  <c r="H8" i="31"/>
  <c r="H9" i="31" s="1"/>
  <c r="E8" i="31"/>
  <c r="E9" i="31" s="1"/>
  <c r="I9" i="29" l="1"/>
  <c r="I38" i="29" s="1"/>
  <c r="P9" i="29"/>
  <c r="P38" i="29" s="1"/>
  <c r="O9" i="29"/>
  <c r="O38" i="29" s="1"/>
  <c r="Q9" i="29"/>
  <c r="Q38" i="29" s="1"/>
  <c r="F9" i="29"/>
  <c r="F38" i="29" s="1"/>
  <c r="E9" i="29"/>
  <c r="E38" i="29" s="1"/>
  <c r="G9" i="29"/>
  <c r="G38" i="29" s="1"/>
  <c r="Y9" i="29"/>
  <c r="Y38" i="29" s="1"/>
  <c r="K9" i="29"/>
  <c r="K38" i="29" s="1"/>
  <c r="R9" i="29"/>
  <c r="R38" i="29" s="1"/>
  <c r="N9" i="29"/>
  <c r="N38" i="29" s="1"/>
  <c r="H9" i="29"/>
  <c r="H38" i="29" s="1"/>
  <c r="J9" i="29"/>
  <c r="J38" i="29" s="1"/>
  <c r="L9" i="29"/>
  <c r="L38" i="29" s="1"/>
  <c r="D9" i="29"/>
  <c r="D38" i="29" s="1"/>
  <c r="Z9" i="29"/>
  <c r="Z38" i="29" s="1"/>
  <c r="T9" i="29"/>
  <c r="T38" i="29" s="1"/>
  <c r="W9" i="29"/>
  <c r="W38" i="29" s="1"/>
  <c r="U9" i="29"/>
  <c r="U38" i="29" s="1"/>
  <c r="M9" i="29"/>
  <c r="M38" i="29" s="1"/>
  <c r="AA9" i="29"/>
  <c r="AA38" i="29" s="1"/>
  <c r="S9" i="29"/>
  <c r="S38" i="29" s="1"/>
  <c r="C9" i="29"/>
  <c r="C38" i="29" s="1"/>
  <c r="AB9" i="29"/>
  <c r="AB38" i="29" s="1"/>
  <c r="X9" i="29"/>
  <c r="X38" i="29" s="1"/>
  <c r="V9" i="29"/>
  <c r="V38" i="29" s="1"/>
  <c r="N23" i="34" l="1"/>
  <c r="L23" i="34"/>
  <c r="K23" i="34"/>
  <c r="J23" i="34"/>
  <c r="I23" i="34"/>
  <c r="G23" i="34"/>
  <c r="F23" i="34"/>
  <c r="E23" i="34"/>
  <c r="D23" i="34"/>
  <c r="P22" i="34"/>
  <c r="O22" i="34"/>
  <c r="N22" i="34"/>
  <c r="L22" i="34"/>
  <c r="K22" i="34"/>
  <c r="J22" i="34"/>
  <c r="I22" i="34"/>
  <c r="G22" i="34"/>
  <c r="F22" i="34"/>
  <c r="E22" i="34"/>
  <c r="D22" i="34"/>
  <c r="G21" i="34" l="1"/>
  <c r="K21" i="34"/>
  <c r="O21" i="34"/>
  <c r="F21" i="34"/>
  <c r="J21" i="34"/>
  <c r="N21" i="34"/>
  <c r="D21" i="34"/>
  <c r="L21" i="34"/>
  <c r="P21" i="34"/>
  <c r="H23" i="34"/>
  <c r="M23" i="34"/>
  <c r="C23" i="34"/>
  <c r="M22" i="34"/>
  <c r="H22" i="34"/>
  <c r="C22" i="34"/>
  <c r="C21" i="34"/>
  <c r="AA21" i="34"/>
  <c r="R21" i="34"/>
  <c r="V21" i="34"/>
  <c r="Z21" i="34"/>
  <c r="S21" i="34"/>
  <c r="H21" i="34"/>
  <c r="T21" i="34"/>
  <c r="X21" i="34"/>
  <c r="AB21" i="34"/>
  <c r="W21" i="34"/>
  <c r="E21" i="34"/>
  <c r="I21" i="34"/>
  <c r="M21" i="34"/>
  <c r="Q21" i="34"/>
  <c r="U21" i="34"/>
  <c r="Y21" i="34"/>
  <c r="AB26" i="34" l="1"/>
  <c r="AB8" i="35" l="1"/>
  <c r="AB25" i="34" l="1"/>
  <c r="AB11" i="32"/>
  <c r="AB12" i="32" l="1"/>
  <c r="AB16" i="32" l="1"/>
  <c r="AB9" i="35"/>
  <c r="AA8" i="35" l="1"/>
  <c r="AA25" i="34" l="1"/>
  <c r="AA24" i="34"/>
  <c r="AB24" i="34" l="1"/>
  <c r="AB28" i="34"/>
  <c r="AB30" i="34" l="1"/>
  <c r="AB31" i="34"/>
  <c r="AA26" i="34" l="1"/>
  <c r="AA28" i="34"/>
  <c r="AA30" i="34" l="1"/>
  <c r="Q8" i="35"/>
  <c r="P8" i="35"/>
  <c r="O8" i="35"/>
  <c r="N8" i="35"/>
  <c r="L8" i="35"/>
  <c r="K8" i="35"/>
  <c r="J8" i="35"/>
  <c r="I8" i="35"/>
  <c r="G8" i="35"/>
  <c r="F8" i="35"/>
  <c r="E8" i="35"/>
  <c r="D8" i="35"/>
  <c r="V26" i="34" l="1"/>
  <c r="W8" i="35"/>
  <c r="X8" i="35"/>
  <c r="H8" i="35"/>
  <c r="T8" i="35"/>
  <c r="Y8" i="35"/>
  <c r="M8" i="35"/>
  <c r="U8" i="35"/>
  <c r="S8" i="35"/>
  <c r="Z8" i="35"/>
  <c r="R8" i="35"/>
  <c r="V8" i="35"/>
  <c r="N26" i="34"/>
  <c r="D26" i="34"/>
  <c r="L26" i="34"/>
  <c r="P26" i="34"/>
  <c r="E26" i="34"/>
  <c r="I26" i="34"/>
  <c r="Q26" i="34"/>
  <c r="J26" i="34"/>
  <c r="F26" i="34"/>
  <c r="G26" i="34"/>
  <c r="K26" i="34"/>
  <c r="O26" i="34"/>
  <c r="U26" i="34" l="1"/>
  <c r="H26" i="34"/>
  <c r="C26" i="34"/>
  <c r="Z26" i="34"/>
  <c r="T26" i="34"/>
  <c r="X26" i="34"/>
  <c r="Y26" i="34"/>
  <c r="W26" i="34"/>
  <c r="S26" i="34"/>
  <c r="R26" i="34"/>
  <c r="M26" i="34"/>
  <c r="O25" i="34"/>
  <c r="K25" i="34"/>
  <c r="Q25" i="34"/>
  <c r="I25" i="34"/>
  <c r="P25" i="34"/>
  <c r="N25" i="34"/>
  <c r="L25" i="34"/>
  <c r="F25" i="34"/>
  <c r="E25" i="34"/>
  <c r="D25" i="34"/>
  <c r="G25" i="34"/>
  <c r="T25" i="34" l="1"/>
  <c r="R25" i="34"/>
  <c r="S25" i="34"/>
  <c r="W25" i="34"/>
  <c r="Z25" i="34"/>
  <c r="U25" i="34"/>
  <c r="M25" i="34"/>
  <c r="Y25" i="34"/>
  <c r="H28" i="34"/>
  <c r="X25" i="34"/>
  <c r="J25" i="34"/>
  <c r="V25" i="34"/>
  <c r="Z28" i="34"/>
  <c r="Z24" i="34"/>
  <c r="U24" i="34"/>
  <c r="U28" i="34"/>
  <c r="R28" i="34"/>
  <c r="R24" i="34"/>
  <c r="D24" i="34"/>
  <c r="D28" i="34"/>
  <c r="E24" i="34"/>
  <c r="E28" i="34"/>
  <c r="S24" i="34"/>
  <c r="S28" i="34"/>
  <c r="F28" i="34"/>
  <c r="F24" i="34"/>
  <c r="G24" i="34"/>
  <c r="G28" i="34"/>
  <c r="Y24" i="34"/>
  <c r="Y28" i="34"/>
  <c r="H24" i="34"/>
  <c r="J24" i="34"/>
  <c r="K28" i="34"/>
  <c r="K24" i="34"/>
  <c r="N24" i="34"/>
  <c r="N28" i="34"/>
  <c r="I24" i="34"/>
  <c r="I28" i="34"/>
  <c r="O24" i="34"/>
  <c r="O28" i="34"/>
  <c r="T24" i="34"/>
  <c r="T28" i="34"/>
  <c r="L24" i="34"/>
  <c r="L28" i="34"/>
  <c r="C24" i="34"/>
  <c r="X28" i="34"/>
  <c r="X24" i="34"/>
  <c r="V24" i="34"/>
  <c r="V28" i="34"/>
  <c r="W24" i="34"/>
  <c r="W28" i="34"/>
  <c r="Q24" i="34"/>
  <c r="Q28" i="34"/>
  <c r="P24" i="34"/>
  <c r="P28" i="34"/>
  <c r="M24" i="34"/>
  <c r="M28" i="34"/>
  <c r="U30" i="34" l="1"/>
  <c r="H30" i="34"/>
  <c r="P30" i="34"/>
  <c r="W30" i="34"/>
  <c r="I30" i="34"/>
  <c r="E30" i="34"/>
  <c r="Y30" i="34"/>
  <c r="X30" i="34"/>
  <c r="Q30" i="34"/>
  <c r="V30" i="34"/>
  <c r="K30" i="34"/>
  <c r="F30" i="34"/>
  <c r="M30" i="34"/>
  <c r="T30" i="34"/>
  <c r="R30" i="34"/>
  <c r="L30" i="34"/>
  <c r="O30" i="34"/>
  <c r="N30" i="34"/>
  <c r="G30" i="34"/>
  <c r="D30" i="34"/>
  <c r="Z30" i="34"/>
  <c r="S30" i="34"/>
  <c r="H25" i="34"/>
  <c r="C25" i="34"/>
  <c r="C28" i="34"/>
  <c r="J28" i="34"/>
  <c r="J30" i="34" l="1"/>
  <c r="C30" i="34"/>
  <c r="D31" i="34" l="1"/>
  <c r="E31" i="34"/>
  <c r="C31" i="34" l="1"/>
  <c r="F31" i="34"/>
  <c r="G31" i="34" l="1"/>
  <c r="I31" i="34" l="1"/>
  <c r="H31" i="34" l="1"/>
  <c r="J31" i="34"/>
  <c r="AA31" i="34" l="1"/>
  <c r="K31" i="34" l="1"/>
  <c r="L31" i="34" l="1"/>
  <c r="M31" i="34" l="1"/>
  <c r="N31" i="34" l="1"/>
  <c r="O31" i="34" l="1"/>
  <c r="P31" i="34" l="1"/>
  <c r="Q31" i="34" l="1"/>
  <c r="R31" i="34" l="1"/>
  <c r="S31" i="34" l="1"/>
  <c r="T31" i="34" l="1"/>
  <c r="U31" i="34" l="1"/>
  <c r="V31" i="34" l="1"/>
  <c r="W31" i="34" l="1"/>
  <c r="X31" i="34" l="1"/>
  <c r="Y31" i="34" l="1"/>
  <c r="Z31" i="34" l="1"/>
  <c r="AA9" i="35" l="1"/>
  <c r="Z9" i="35" l="1"/>
  <c r="Y9" i="35" l="1"/>
  <c r="X9" i="35" l="1"/>
  <c r="W9" i="35" l="1"/>
  <c r="O9" i="35" l="1"/>
  <c r="F9" i="35"/>
  <c r="G9" i="35"/>
  <c r="D9" i="35"/>
  <c r="I9" i="35"/>
  <c r="Q9" i="35"/>
  <c r="N9" i="35"/>
  <c r="L9" i="35"/>
  <c r="K9" i="35"/>
  <c r="J9" i="35"/>
  <c r="E9" i="35"/>
  <c r="P9" i="35"/>
  <c r="S9" i="35" l="1"/>
  <c r="R9" i="35"/>
  <c r="T9" i="35"/>
  <c r="U9" i="35"/>
  <c r="C9" i="35"/>
  <c r="AH9" i="35" s="1"/>
  <c r="H9" i="35"/>
  <c r="V9" i="35"/>
  <c r="M9" i="35"/>
  <c r="X16" i="32" l="1"/>
  <c r="X11" i="32"/>
  <c r="X12" i="32"/>
  <c r="N16" i="32" l="1"/>
  <c r="O16" i="32"/>
  <c r="Q16" i="32"/>
  <c r="AA11" i="32" l="1"/>
  <c r="AA12" i="32"/>
  <c r="P16" i="32"/>
  <c r="Z11" i="32"/>
  <c r="Z12" i="32"/>
  <c r="Q12" i="32" l="1"/>
  <c r="Q11" i="32"/>
  <c r="S16" i="32"/>
  <c r="O11" i="32"/>
  <c r="O12" i="32"/>
  <c r="P12" i="32"/>
  <c r="P11" i="32"/>
  <c r="W12" i="32"/>
  <c r="W11" i="32"/>
  <c r="V11" i="32"/>
  <c r="V12" i="32"/>
  <c r="R16" i="32"/>
  <c r="Y16" i="32"/>
  <c r="N12" i="32"/>
  <c r="N11" i="32"/>
  <c r="U16" i="32"/>
  <c r="S11" i="32"/>
  <c r="S12" i="32"/>
  <c r="Y11" i="32"/>
  <c r="Y12" i="32"/>
  <c r="W16" i="32"/>
  <c r="T11" i="32"/>
  <c r="T12" i="32"/>
  <c r="Z16" i="32"/>
  <c r="U11" i="32"/>
  <c r="U12" i="32"/>
  <c r="R12" i="32"/>
  <c r="R11" i="32"/>
  <c r="T16" i="32"/>
  <c r="V16" i="32"/>
  <c r="AA16" i="32"/>
  <c r="J16" i="32"/>
  <c r="D16" i="32"/>
  <c r="G16" i="32"/>
  <c r="E16" i="32"/>
  <c r="K16" i="32"/>
  <c r="F16" i="32"/>
  <c r="L16" i="32"/>
  <c r="I16" i="32"/>
  <c r="M11" i="32" l="1"/>
  <c r="M12" i="32"/>
  <c r="M16" i="32"/>
  <c r="K12" i="32" l="1"/>
  <c r="K11" i="32"/>
  <c r="F11" i="32"/>
  <c r="F12" i="32"/>
  <c r="D12" i="32"/>
  <c r="D11" i="32"/>
  <c r="E11" i="32"/>
  <c r="E12" i="32"/>
  <c r="H16" i="32"/>
  <c r="C16" i="32"/>
  <c r="AH16" i="32" s="1"/>
  <c r="L12" i="32"/>
  <c r="L11" i="32"/>
  <c r="J11" i="32"/>
  <c r="J12" i="32"/>
  <c r="I12" i="32"/>
  <c r="I11" i="32"/>
  <c r="C12" i="32"/>
  <c r="C11" i="32"/>
  <c r="AH11" i="32" s="1"/>
  <c r="G11" i="32"/>
  <c r="G12" i="32"/>
  <c r="H12" i="32"/>
  <c r="H11" i="32"/>
  <c r="AH12" i="32" l="1"/>
  <c r="D7" i="37" l="1"/>
  <c r="C7" i="37"/>
  <c r="E7" i="37" l="1"/>
  <c r="F7" i="37" l="1"/>
  <c r="D8" i="37"/>
  <c r="G7" i="37" l="1"/>
  <c r="C8" i="37"/>
  <c r="E8" i="37"/>
  <c r="C3" i="30" l="1"/>
  <c r="F8" i="37"/>
  <c r="H7" i="37" l="1"/>
  <c r="I7" i="37"/>
  <c r="D25" i="29"/>
  <c r="D3" i="30"/>
  <c r="D10" i="30" s="1"/>
  <c r="G8" i="37"/>
  <c r="J7" i="37" l="1"/>
  <c r="E3" i="30"/>
  <c r="E25" i="29"/>
  <c r="D5" i="30"/>
  <c r="E5" i="30" l="1"/>
  <c r="E10" i="30"/>
  <c r="F3" i="30"/>
  <c r="K7" i="37"/>
  <c r="F25" i="29"/>
  <c r="I8" i="37"/>
  <c r="H8" i="37" l="1"/>
  <c r="G3" i="30"/>
  <c r="L7" i="37"/>
  <c r="G25" i="29"/>
  <c r="F5" i="30"/>
  <c r="F10" i="30"/>
  <c r="J8" i="37"/>
  <c r="G5" i="30" l="1"/>
  <c r="G10" i="30"/>
  <c r="H25" i="29"/>
  <c r="H3" i="30"/>
  <c r="H10" i="30" s="1"/>
  <c r="K8" i="37"/>
  <c r="H5" i="30" l="1"/>
  <c r="I3" i="30"/>
  <c r="M7" i="37"/>
  <c r="N7" i="37"/>
  <c r="I25" i="29"/>
  <c r="L8" i="37"/>
  <c r="J3" i="30" l="1"/>
  <c r="O7" i="37"/>
  <c r="I10" i="30"/>
  <c r="I5" i="30"/>
  <c r="J25" i="29"/>
  <c r="P7" i="37" l="1"/>
  <c r="J10" i="30"/>
  <c r="J5" i="30"/>
  <c r="K25" i="29"/>
  <c r="K3" i="30"/>
  <c r="N8" i="37"/>
  <c r="L3" i="30" l="1"/>
  <c r="Q7" i="37"/>
  <c r="K5" i="30"/>
  <c r="K10" i="30"/>
  <c r="L25" i="29"/>
  <c r="M8" i="37"/>
  <c r="O8" i="37"/>
  <c r="M25" i="29" l="1"/>
  <c r="M3" i="30"/>
  <c r="L5" i="30"/>
  <c r="L10" i="30"/>
  <c r="P8" i="37"/>
  <c r="N25" i="29" l="1"/>
  <c r="M10" i="30"/>
  <c r="M5" i="30"/>
  <c r="N3" i="30"/>
  <c r="R7" i="37"/>
  <c r="Q8" i="37"/>
  <c r="N10" i="30" l="1"/>
  <c r="O25" i="29"/>
  <c r="S7" i="37"/>
  <c r="O3" i="30"/>
  <c r="N5" i="30"/>
  <c r="O5" i="30" l="1"/>
  <c r="O10" i="30"/>
  <c r="P25" i="29"/>
  <c r="P3" i="30"/>
  <c r="T7" i="37"/>
  <c r="P5" i="30" l="1"/>
  <c r="P10" i="30"/>
  <c r="R8" i="37"/>
  <c r="U7" i="37"/>
  <c r="Q25" i="29"/>
  <c r="Q3" i="30"/>
  <c r="V7" i="37" l="1"/>
  <c r="R3" i="30"/>
  <c r="Q5" i="30"/>
  <c r="Q10" i="30"/>
  <c r="R25" i="29"/>
  <c r="S8" i="37"/>
  <c r="R5" i="30" l="1"/>
  <c r="R10" i="30"/>
  <c r="S3" i="30"/>
  <c r="W7" i="37"/>
  <c r="T8" i="37"/>
  <c r="S25" i="29"/>
  <c r="X7" i="37" l="1"/>
  <c r="S5" i="30"/>
  <c r="S10" i="30"/>
  <c r="U8" i="37"/>
  <c r="T25" i="29"/>
  <c r="T3" i="30"/>
  <c r="Z7" i="37" l="1"/>
  <c r="T10" i="30"/>
  <c r="T5" i="30"/>
  <c r="U25" i="29"/>
  <c r="V8" i="37"/>
  <c r="U3" i="30"/>
  <c r="Y7" i="37"/>
  <c r="U5" i="30" l="1"/>
  <c r="U10" i="30"/>
  <c r="W8" i="37"/>
  <c r="V25" i="29"/>
  <c r="V3" i="30"/>
  <c r="V5" i="30" l="1"/>
  <c r="V10" i="30"/>
  <c r="W25" i="29"/>
  <c r="W3" i="30"/>
  <c r="AA7" i="37"/>
  <c r="X8" i="37"/>
  <c r="W5" i="30" l="1"/>
  <c r="W10" i="30"/>
  <c r="X25" i="29"/>
  <c r="Y8" i="37"/>
  <c r="X3" i="30"/>
  <c r="Z8" i="37" l="1"/>
  <c r="Y3" i="30"/>
  <c r="Y25" i="29"/>
  <c r="X10" i="30"/>
  <c r="X5" i="30"/>
  <c r="AA8" i="37" l="1"/>
  <c r="Z3" i="30"/>
  <c r="Z25" i="29"/>
  <c r="Y5" i="30"/>
  <c r="Y10" i="30"/>
  <c r="AA3" i="30" l="1"/>
  <c r="AA25" i="29"/>
  <c r="Z10" i="30"/>
  <c r="Z5" i="30"/>
  <c r="AB25" i="29" l="1"/>
  <c r="AB3" i="30"/>
  <c r="AA5" i="30"/>
  <c r="AA10" i="30"/>
  <c r="AC10" i="30" l="1"/>
  <c r="AB10" i="30"/>
  <c r="AC5" i="30"/>
  <c r="AB5" i="30"/>
  <c r="G24" i="32" l="1"/>
  <c r="K24" i="32"/>
  <c r="O24" i="32"/>
  <c r="S24" i="32"/>
  <c r="W24" i="32"/>
  <c r="AA24" i="32"/>
  <c r="AE24" i="32"/>
  <c r="E24" i="32"/>
  <c r="I24" i="32"/>
  <c r="M24" i="32"/>
  <c r="Q24" i="32"/>
  <c r="U24" i="32"/>
  <c r="Y24" i="32"/>
  <c r="AC24" i="32"/>
  <c r="C24" i="32"/>
  <c r="AH24" i="32" s="1"/>
  <c r="D24" i="32"/>
  <c r="H24" i="32"/>
  <c r="L24" i="32"/>
  <c r="P24" i="32"/>
  <c r="T24" i="32"/>
  <c r="X24" i="32"/>
  <c r="AB24" i="32"/>
  <c r="F24" i="32"/>
  <c r="J24" i="32"/>
  <c r="N24" i="32"/>
  <c r="R24" i="32"/>
  <c r="V24" i="32"/>
  <c r="Z24" i="32"/>
  <c r="AD24" i="32"/>
</calcChain>
</file>

<file path=xl/sharedStrings.xml><?xml version="1.0" encoding="utf-8"?>
<sst xmlns="http://schemas.openxmlformats.org/spreadsheetml/2006/main" count="1236" uniqueCount="228">
  <si>
    <t>Gas</t>
  </si>
  <si>
    <t>1.A.3 Transport</t>
  </si>
  <si>
    <t>Oil</t>
  </si>
  <si>
    <t>Coal</t>
  </si>
  <si>
    <t>Peat</t>
  </si>
  <si>
    <t>Total</t>
  </si>
  <si>
    <t>LPG</t>
  </si>
  <si>
    <t>IPCC Category</t>
  </si>
  <si>
    <t>Inter-annual change</t>
  </si>
  <si>
    <t>Total (excluding LULUCF)</t>
  </si>
  <si>
    <t xml:space="preserve">Waste </t>
  </si>
  <si>
    <t>LULUCF</t>
  </si>
  <si>
    <t xml:space="preserve">Agriculture </t>
  </si>
  <si>
    <t>IPPU</t>
  </si>
  <si>
    <t>Energy</t>
  </si>
  <si>
    <t>Total (including LULUCF)</t>
  </si>
  <si>
    <t>HFCs, PFCs, SF₆, NF₃</t>
  </si>
  <si>
    <t>PFCs</t>
  </si>
  <si>
    <t>HFCs</t>
  </si>
  <si>
    <t>Figure with Complete Time series</t>
  </si>
  <si>
    <t>lower than the peak level in 2001</t>
  </si>
  <si>
    <t>Inter Annual change</t>
  </si>
  <si>
    <t>Total (without LULUCF)</t>
  </si>
  <si>
    <t>Total (with LULUCF)</t>
  </si>
  <si>
    <t>total</t>
  </si>
  <si>
    <t xml:space="preserve">Renewables </t>
  </si>
  <si>
    <t>TPER (kTOE)</t>
  </si>
  <si>
    <t>Biofuels</t>
  </si>
  <si>
    <t>Road Transport fuel use (ktonnes)</t>
  </si>
  <si>
    <t>Residential Fuel Use (ktoe)</t>
  </si>
  <si>
    <t>total energy from CRF</t>
  </si>
  <si>
    <t>1.B Fugitive emissions</t>
  </si>
  <si>
    <t>1.A Energy combustion</t>
  </si>
  <si>
    <t>1.A4 Other (total)</t>
  </si>
  <si>
    <t>1.A.4.c Agriculture</t>
  </si>
  <si>
    <t>1.A.4.b Residential</t>
  </si>
  <si>
    <t>1.A.4.a Commercial/Instit</t>
  </si>
  <si>
    <t>1.A.3.b Road transport</t>
  </si>
  <si>
    <t>1.A.3.a Domestic aviation</t>
  </si>
  <si>
    <t>1.A.2 Manufacturing</t>
  </si>
  <si>
    <t>1.A.1  Energy Industries</t>
  </si>
  <si>
    <t>Energy (Combustion)</t>
  </si>
  <si>
    <t>Population ('000s)</t>
  </si>
  <si>
    <t>Diesel</t>
  </si>
  <si>
    <t>Petrol</t>
  </si>
  <si>
    <t>Goods vehicles</t>
  </si>
  <si>
    <t>Private cars</t>
  </si>
  <si>
    <t>total IP from CRF</t>
  </si>
  <si>
    <t>Total sector 2</t>
  </si>
  <si>
    <t>HFC, PFC, SF6, NF3 total</t>
  </si>
  <si>
    <t>2.G (less F gases)</t>
  </si>
  <si>
    <t>2.D (total)</t>
  </si>
  <si>
    <t>2.C (total)</t>
  </si>
  <si>
    <t>2.B (total)</t>
  </si>
  <si>
    <t>2.A (total)</t>
  </si>
  <si>
    <t>2.G.3 N2O from Product Uses</t>
  </si>
  <si>
    <t>2.G.2 SF6 and PFCs from Other Product Uses</t>
  </si>
  <si>
    <t>2.G.1 Electrical Equipment</t>
  </si>
  <si>
    <t>2.F.4 Aerosols</t>
  </si>
  <si>
    <t>2.F.3 Fire Protection</t>
  </si>
  <si>
    <t>2.F.1 Refrigeration and Air Conditioning</t>
  </si>
  <si>
    <t>2.E.1 Integrated Circuit or Semiconductor</t>
  </si>
  <si>
    <t>2.D.3 Solvent Use</t>
  </si>
  <si>
    <t>2.D.2 Paraffin Wax Use</t>
  </si>
  <si>
    <t>2.D.1 Lubricant Use</t>
  </si>
  <si>
    <t>2.C.1 Iron and Steel Production</t>
  </si>
  <si>
    <t>2.B.2 Nitric Acid Production</t>
  </si>
  <si>
    <t>2.B.1 Ammonia Production</t>
  </si>
  <si>
    <t>2.A.4 Other Process Uses of Carbonates</t>
  </si>
  <si>
    <t>2.A.3 Glass Production</t>
  </si>
  <si>
    <t>2.A.2 Lime Production</t>
  </si>
  <si>
    <t>2.A.1 Cement Production</t>
  </si>
  <si>
    <t>CO2</t>
  </si>
  <si>
    <t>N2O</t>
  </si>
  <si>
    <t>CH4</t>
  </si>
  <si>
    <t>Agriculture emissions by gas</t>
  </si>
  <si>
    <t>total agriculture from crf</t>
  </si>
  <si>
    <t>3.H Urea Application</t>
  </si>
  <si>
    <t>3.G Liming</t>
  </si>
  <si>
    <t>3.D Agricultural Soils</t>
  </si>
  <si>
    <t>3.B Manure Management</t>
  </si>
  <si>
    <t>3.A Enteric Fermentation</t>
  </si>
  <si>
    <t>5.D Wastewater Treatment and Discharge</t>
  </si>
  <si>
    <t>5.C Incineration and Open Burning of Waste</t>
  </si>
  <si>
    <t>5.B Biological Treatment of Solid Waste</t>
  </si>
  <si>
    <t>5.A Solid Waste Disposal</t>
  </si>
  <si>
    <t>6.  Other</t>
  </si>
  <si>
    <t xml:space="preserve">5.  Waste </t>
  </si>
  <si>
    <t>4.  LULUCF</t>
  </si>
  <si>
    <t xml:space="preserve">3.  Agriculture </t>
  </si>
  <si>
    <t>2.  Industrial Processes</t>
  </si>
  <si>
    <t xml:space="preserve">1.  Energy </t>
  </si>
  <si>
    <t>(b) Emissions by IPCC Category</t>
  </si>
  <si>
    <t>(a) Emissions by Gas</t>
  </si>
  <si>
    <t>CO</t>
  </si>
  <si>
    <t>NMVOC</t>
  </si>
  <si>
    <t>NOx</t>
  </si>
  <si>
    <t>kt</t>
  </si>
  <si>
    <t>tonnes</t>
  </si>
  <si>
    <t>SO2</t>
  </si>
  <si>
    <t>% change</t>
  </si>
  <si>
    <t>CO₂ emissions with net CO₂ from LULUCF</t>
  </si>
  <si>
    <t>CH₄ emissions with CH₄ from LULUCF</t>
  </si>
  <si>
    <t>N₂O emissions with N₂O from LULUCF</t>
  </si>
  <si>
    <t>Greenhouse Gas Emissions</t>
  </si>
  <si>
    <t>Greenhouse Gas Source and Sink Categories</t>
  </si>
  <si>
    <t>Figure 2.2 Inter annual changes</t>
  </si>
  <si>
    <t>1.A.1  Energy industries</t>
  </si>
  <si>
    <t>1.A.2  Manufacturing industries and construction</t>
  </si>
  <si>
    <t>1.A.3  Transport</t>
  </si>
  <si>
    <t>1.A.4  Other sectors</t>
  </si>
  <si>
    <t>1.B.1  Solid fuels</t>
  </si>
  <si>
    <t>1.B.2  Oil and natural gas and other emissions from energy production</t>
  </si>
  <si>
    <t>2.A  Mineral industry</t>
  </si>
  <si>
    <t>2.B  Chemical industry</t>
  </si>
  <si>
    <t>2.C  Metal industry</t>
  </si>
  <si>
    <t>2.D  Non-energy products from fuels and solvent use</t>
  </si>
  <si>
    <t>2.E  Electronic industry</t>
  </si>
  <si>
    <t>2.F  Product uses as ODS substitutes</t>
  </si>
  <si>
    <t xml:space="preserve">2.G  Other product manufacture and use </t>
  </si>
  <si>
    <t>3.A  Enteric fermentation</t>
  </si>
  <si>
    <t>3.B  Manure management</t>
  </si>
  <si>
    <t>3.D  Agricultural soils</t>
  </si>
  <si>
    <t>3.H Urea application</t>
  </si>
  <si>
    <t xml:space="preserve">5.A  Solid waste disposal </t>
  </si>
  <si>
    <t>5.B  Biological treatment of solid waste</t>
  </si>
  <si>
    <t>5.C  Incineration and open burning of waste</t>
  </si>
  <si>
    <t>5.D  Waste water treatment and discharge</t>
  </si>
  <si>
    <t>Total exc LULUCF</t>
  </si>
  <si>
    <t>Gas Trends</t>
  </si>
  <si>
    <t>Methane</t>
  </si>
  <si>
    <t>Nitrous oxide</t>
  </si>
  <si>
    <t>SF6</t>
  </si>
  <si>
    <t>NF3</t>
  </si>
  <si>
    <t>Total GHG emissions by sector (kt CO2e)</t>
  </si>
  <si>
    <t>Agriculture share</t>
  </si>
  <si>
    <t>2.H Other</t>
  </si>
  <si>
    <t xml:space="preserve">2.G Other product manufacture and use </t>
  </si>
  <si>
    <r>
      <t>CO</t>
    </r>
    <r>
      <rPr>
        <sz val="11"/>
        <rFont val="Calibri"/>
        <family val="2"/>
      </rPr>
      <t>₂</t>
    </r>
    <r>
      <rPr>
        <sz val="11"/>
        <rFont val="Calibri"/>
        <family val="2"/>
        <scheme val="minor"/>
      </rPr>
      <t xml:space="preserve"> emissions without net CO₂ from LULUCF</t>
    </r>
  </si>
  <si>
    <r>
      <t>CH</t>
    </r>
    <r>
      <rPr>
        <sz val="11"/>
        <rFont val="Calibri"/>
        <family val="2"/>
      </rPr>
      <t>₄</t>
    </r>
    <r>
      <rPr>
        <sz val="11"/>
        <rFont val="Calibri"/>
        <family val="2"/>
        <scheme val="minor"/>
      </rPr>
      <t xml:space="preserve"> emissions without CH₄ from LULUCF</t>
    </r>
  </si>
  <si>
    <r>
      <t>N</t>
    </r>
    <r>
      <rPr>
        <sz val="11"/>
        <rFont val="Calibri"/>
        <family val="2"/>
      </rPr>
      <t>₂</t>
    </r>
    <r>
      <rPr>
        <sz val="11"/>
        <rFont val="Calibri"/>
        <family val="2"/>
        <scheme val="minor"/>
      </rPr>
      <t>O emissions without N₂O from LULUCF</t>
    </r>
  </si>
  <si>
    <r>
      <t>SF</t>
    </r>
    <r>
      <rPr>
        <sz val="11"/>
        <rFont val="Calibri"/>
        <family val="2"/>
      </rPr>
      <t>₆</t>
    </r>
  </si>
  <si>
    <r>
      <t>NF</t>
    </r>
    <r>
      <rPr>
        <sz val="11"/>
        <rFont val="Calibri"/>
        <family val="2"/>
      </rPr>
      <t>₃</t>
    </r>
  </si>
  <si>
    <r>
      <t>CO</t>
    </r>
    <r>
      <rPr>
        <sz val="11"/>
        <rFont val="Calibri"/>
        <family val="2"/>
      </rPr>
      <t>₂</t>
    </r>
  </si>
  <si>
    <r>
      <t>CH</t>
    </r>
    <r>
      <rPr>
        <sz val="11"/>
        <rFont val="Calibri"/>
        <family val="2"/>
      </rPr>
      <t>₄</t>
    </r>
  </si>
  <si>
    <r>
      <t>N</t>
    </r>
    <r>
      <rPr>
        <sz val="11"/>
        <rFont val="Calibri"/>
        <family val="2"/>
      </rPr>
      <t>₂</t>
    </r>
    <r>
      <rPr>
        <sz val="11"/>
        <rFont val="Calibri"/>
        <family val="2"/>
        <scheme val="minor"/>
      </rPr>
      <t>O</t>
    </r>
  </si>
  <si>
    <t>CO₂</t>
  </si>
  <si>
    <t>CH₄</t>
  </si>
  <si>
    <t>N₂O</t>
  </si>
  <si>
    <t>SF₆</t>
  </si>
  <si>
    <t>NF₃</t>
  </si>
  <si>
    <r>
      <t>SO</t>
    </r>
    <r>
      <rPr>
        <b/>
        <vertAlign val="subscript"/>
        <sz val="11"/>
        <rFont val="Calibri"/>
        <family val="2"/>
        <scheme val="minor"/>
      </rPr>
      <t>2</t>
    </r>
  </si>
  <si>
    <t>2.D.3 Urea Used as a Catalyst</t>
  </si>
  <si>
    <t>Agriculture emissions (kt CO2e)</t>
  </si>
  <si>
    <t xml:space="preserve">Total LULUCF </t>
  </si>
  <si>
    <t>A.  Forest land</t>
  </si>
  <si>
    <t>B.  Cropland</t>
  </si>
  <si>
    <t>C.  Grassland</t>
  </si>
  <si>
    <t>D.  Wetlands</t>
  </si>
  <si>
    <t xml:space="preserve">E.  Settlements </t>
  </si>
  <si>
    <t>F.  Other land</t>
  </si>
  <si>
    <t>G.  Harvested wood products</t>
  </si>
  <si>
    <t>Total from CRF</t>
  </si>
  <si>
    <t>NMVOC (kt)</t>
  </si>
  <si>
    <t>2D3a</t>
  </si>
  <si>
    <t>2D3b</t>
  </si>
  <si>
    <t>2D3d</t>
  </si>
  <si>
    <t>2D3e</t>
  </si>
  <si>
    <t>2D3f</t>
  </si>
  <si>
    <t>2D3g</t>
  </si>
  <si>
    <t>2D3h</t>
  </si>
  <si>
    <t>2D3i</t>
  </si>
  <si>
    <t>2G4</t>
  </si>
  <si>
    <t xml:space="preserve">2H2 </t>
  </si>
  <si>
    <t>CO2 (kt)</t>
  </si>
  <si>
    <t>% of national emissions</t>
  </si>
  <si>
    <t>Percentage change
(1990-2019)</t>
  </si>
  <si>
    <t>2021 Submission (kt CO2e)</t>
  </si>
  <si>
    <t>Table 2.2: Emissions of NOx, SO2, NMVOC and CO 1990-2019 (Tonnes)</t>
  </si>
  <si>
    <t>Figure 2.4 Total Primary Energy Requirement (TPER) 1990-2019</t>
  </si>
  <si>
    <t>Figure 2.3 Greenhouse Gas emissions-by Gas 1990-2019</t>
  </si>
  <si>
    <t>Table 2.1. Greenhouse Gas Emissions 1990-2019 (kt CO2 equivalent)</t>
  </si>
  <si>
    <t>2005-2019 trend</t>
  </si>
  <si>
    <t>2018-2019 trend</t>
  </si>
  <si>
    <t>1990-2019 trend</t>
  </si>
  <si>
    <t>% change 1990-2019</t>
  </si>
  <si>
    <t>compared to 1990</t>
  </si>
  <si>
    <t>Lubricants</t>
  </si>
  <si>
    <t>Gasoline</t>
  </si>
  <si>
    <t>NO</t>
  </si>
  <si>
    <t>Total (without LULUCF, with indirect)</t>
  </si>
  <si>
    <t>NA</t>
  </si>
  <si>
    <t>Total (with LULUCF, with indirect)</t>
  </si>
  <si>
    <t>1990</t>
  </si>
  <si>
    <t>1991</t>
  </si>
  <si>
    <t>1992</t>
  </si>
  <si>
    <t>1993</t>
  </si>
  <si>
    <t>1994</t>
  </si>
  <si>
    <t>1995</t>
  </si>
  <si>
    <t>1996</t>
  </si>
  <si>
    <t>1997</t>
  </si>
  <si>
    <t>1998</t>
  </si>
  <si>
    <t>1999</t>
  </si>
  <si>
    <t>2000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</si>
  <si>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</si>
  <si>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</si>
  <si>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</si>
  <si>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</si>
  <si>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</si>
  <si>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</si>
  <si>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</si>
  <si>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</si>
  <si>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</si>
  <si>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</si>
  <si>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</si>
  <si>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</si>
  <si>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</si>
  <si>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</si>
  <si>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</si>
  <si>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</si>
  <si>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</si>
  <si>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</si>
  <si>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</si>
  <si>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/>
  </si>
  <si>
    <t>NE</t>
  </si>
  <si>
    <t xml:space="preserve">Emissions of PFCs -  (kt CO2 equivalent) </t>
  </si>
  <si>
    <t>Emissions of  SF6 -  (kt CO2 equivalent)</t>
  </si>
  <si>
    <t>Emissions of NF3 - (kt CO2 equivalent)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</si>
</sst>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43" formatCode="_-* #,##0.00_-;\-* #,##0.00_-;_-* &quot;-&quot;??_-;_-@_-"/>
    <numFmt numFmtId="164" formatCode="0.0"/>
    <numFmt numFmtId="165" formatCode="0.0%"/>
    <numFmt numFmtId="166" formatCode="_-* #,##0_-;\-* #,##0_-;_-* &quot;-&quot;??_-;_-@_-"/>
    <numFmt numFmtId="167" formatCode="#,##0.0000"/>
    <numFmt numFmtId="168" formatCode="#,##0.0"/>
    <numFmt numFmtId="169" formatCode="_-* #,##0.0000_-;\-* #,##0.0000_-;_-* &quot;-&quot;??_-;_-@_-"/>
    <numFmt numFmtId="170" formatCode="0.000"/>
    <numFmt numFmtId="171" formatCode="_-* #,##0.00000_-;\-* #,##0.00000_-;_-* &quot;-&quot;??_-;_-@_-"/>
    <numFmt numFmtId="172" formatCode="_-* #,##0.0_-;\-* #,##0.0_-;_-* &quot;-&quot;??_-;_-@_-"/>
    <numFmt numFmtId="173" formatCode="0.0000"/>
    <numFmt numFmtId="174" formatCode="_-* #,##0.0_-;\-* #,##0.0_-;_-* &quot;-&quot;?_-;_-@_-"/>
    <numFmt numFmtId="175" formatCode="#,##0.000"/>
    <numFmt numFmtId="176" formatCode="_-* #,##0.00\ _F_-;\-* #,##0.00\ _F_-;_-* &quot;-&quot;??\ _F_-;_-@_-"/>
    <numFmt numFmtId="177" formatCode="_-* #,##0.000_-;\-* #,##0.000_-;_-* &quot;-&quot;?_-;_-@_-"/>
    <numFmt numFmtId="178" formatCode="0.0_ ;\-0.0\ "/>
    <numFmt numFmtId="179" formatCode="#,##0.00_ ;\-#,##0.00\ "/>
    <numFmt numFmtId="180" formatCode="_-* #,##0.000_-;\-* #,##0.000_-;_-* &quot;-&quot;??_-;_-@_-"/>
  </numFmts>
  <fonts count="86" x14ac:knownFonts="1">
    <font>
      <sz val="10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9"/>
      <name val="Times New Roman"/>
      <family val="1"/>
    </font>
    <font>
      <b/>
      <sz val="9"/>
      <name val="Times New Roman"/>
      <family val="1"/>
    </font>
    <font>
      <sz val="9"/>
      <color indexed="8"/>
      <name val="Times New Roman"/>
      <family val="1"/>
    </font>
    <font>
      <sz val="12"/>
      <color indexed="8"/>
      <name val="Times New Roman"/>
      <family val="1"/>
    </font>
    <font>
      <b/>
      <sz val="12"/>
      <name val="Times New Roman"/>
      <family val="1"/>
    </font>
    <font>
      <u/>
      <sz val="10"/>
      <color theme="10"/>
      <name val="Arial"/>
      <family val="2"/>
    </font>
    <font>
      <b/>
      <sz val="12"/>
      <color indexed="8"/>
      <name val="Times New Roman"/>
      <family val="1"/>
    </font>
    <font>
      <u/>
      <sz val="10"/>
      <color indexed="12"/>
      <name val="Times New Roman"/>
      <family val="1"/>
    </font>
    <font>
      <sz val="8"/>
      <name val="Arial"/>
      <family val="2"/>
    </font>
    <font>
      <sz val="11"/>
      <name val="Calibri"/>
      <family val="2"/>
    </font>
    <font>
      <sz val="10"/>
      <name val="MS Sans Serif"/>
      <family val="2"/>
    </font>
    <font>
      <sz val="10"/>
      <name val="MS Sans Serif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1"/>
      <name val="Calibri"/>
      <family val="2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indexed="8"/>
      <name val="Calibri"/>
      <family val="2"/>
    </font>
    <font>
      <b/>
      <sz val="10"/>
      <name val="Arial"/>
      <family val="2"/>
    </font>
    <font>
      <sz val="11"/>
      <color indexed="8"/>
      <name val="Calibri"/>
      <family val="2"/>
      <charset val="186"/>
    </font>
    <font>
      <sz val="11"/>
      <color indexed="9"/>
      <name val="Calibri"/>
      <family val="2"/>
    </font>
    <font>
      <sz val="11"/>
      <color indexed="9"/>
      <name val="Calibri"/>
      <family val="2"/>
      <charset val="186"/>
    </font>
    <font>
      <b/>
      <sz val="11"/>
      <color indexed="63"/>
      <name val="Calibri"/>
      <family val="2"/>
    </font>
    <font>
      <sz val="11"/>
      <color indexed="20"/>
      <name val="Calibri"/>
      <family val="2"/>
      <charset val="186"/>
    </font>
    <font>
      <b/>
      <sz val="11"/>
      <color indexed="52"/>
      <name val="Calibri"/>
      <family val="2"/>
    </font>
    <font>
      <b/>
      <sz val="11"/>
      <color indexed="52"/>
      <name val="Calibri"/>
      <family val="2"/>
      <charset val="186"/>
    </font>
    <font>
      <b/>
      <sz val="11"/>
      <color indexed="9"/>
      <name val="Calibri"/>
      <family val="2"/>
      <charset val="186"/>
    </font>
    <font>
      <sz val="8"/>
      <name val="Helvetica"/>
    </font>
    <font>
      <sz val="11"/>
      <color indexed="62"/>
      <name val="Calibri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i/>
      <sz val="11"/>
      <color indexed="23"/>
      <name val="Calibri"/>
      <family val="2"/>
      <charset val="186"/>
    </font>
    <font>
      <sz val="11"/>
      <color indexed="17"/>
      <name val="Calibri"/>
      <family val="2"/>
      <charset val="186"/>
    </font>
    <font>
      <sz val="11"/>
      <color indexed="17"/>
      <name val="Calibri"/>
      <family val="2"/>
    </font>
    <font>
      <b/>
      <sz val="15"/>
      <color indexed="56"/>
      <name val="Calibri"/>
      <family val="2"/>
      <charset val="186"/>
    </font>
    <font>
      <b/>
      <sz val="13"/>
      <color indexed="56"/>
      <name val="Calibri"/>
      <family val="2"/>
      <charset val="186"/>
    </font>
    <font>
      <b/>
      <sz val="11"/>
      <color indexed="56"/>
      <name val="Calibri"/>
      <family val="2"/>
      <charset val="186"/>
    </font>
    <font>
      <sz val="11"/>
      <color indexed="62"/>
      <name val="Calibri"/>
      <family val="2"/>
      <charset val="186"/>
    </font>
    <font>
      <sz val="11"/>
      <color indexed="52"/>
      <name val="Calibri"/>
      <family val="2"/>
      <charset val="186"/>
    </font>
    <font>
      <sz val="11"/>
      <color indexed="60"/>
      <name val="Calibri"/>
      <family val="2"/>
      <charset val="186"/>
    </font>
    <font>
      <sz val="10"/>
      <name val="Arial"/>
      <family val="2"/>
      <charset val="186"/>
    </font>
    <font>
      <b/>
      <sz val="11"/>
      <color indexed="63"/>
      <name val="Calibri"/>
      <family val="2"/>
      <charset val="186"/>
    </font>
    <font>
      <sz val="11"/>
      <color indexed="20"/>
      <name val="Calibri"/>
      <family val="2"/>
    </font>
    <font>
      <b/>
      <sz val="18"/>
      <color indexed="56"/>
      <name val="Cambria"/>
      <family val="2"/>
      <charset val="186"/>
    </font>
    <font>
      <b/>
      <sz val="11"/>
      <color indexed="8"/>
      <name val="Calibri"/>
      <family val="2"/>
      <charset val="186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sz val="11"/>
      <color indexed="10"/>
      <name val="Calibri"/>
      <family val="2"/>
      <charset val="186"/>
    </font>
    <font>
      <b/>
      <sz val="11"/>
      <color indexed="9"/>
      <name val="Calibri"/>
      <family val="2"/>
    </font>
    <font>
      <u/>
      <sz val="10"/>
      <color indexed="12"/>
      <name val="Times New Roman"/>
      <family val="1"/>
      <charset val="186"/>
    </font>
    <font>
      <sz val="10"/>
      <name val="Arial"/>
      <family val="2"/>
      <charset val="204"/>
    </font>
    <font>
      <b/>
      <sz val="11"/>
      <color indexed="12"/>
      <name val="Arial"/>
      <family val="2"/>
      <charset val="204"/>
    </font>
    <font>
      <sz val="8"/>
      <name val="Helvetica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7030A0"/>
      <name val="Calibri"/>
      <family val="2"/>
      <scheme val="minor"/>
    </font>
    <font>
      <b/>
      <i/>
      <sz val="11"/>
      <name val="Calibri"/>
      <family val="2"/>
      <scheme val="minor"/>
    </font>
    <font>
      <b/>
      <i/>
      <sz val="11"/>
      <color rgb="FF000000"/>
      <name val="Calibri"/>
      <family val="2"/>
      <scheme val="minor"/>
    </font>
    <font>
      <b/>
      <sz val="11"/>
      <color indexed="8"/>
      <name val="Calibri"/>
      <family val="2"/>
      <scheme val="minor"/>
    </font>
    <font>
      <i/>
      <sz val="11"/>
      <color rgb="FFFF0000"/>
      <name val="Calibri"/>
      <family val="2"/>
      <scheme val="minor"/>
    </font>
    <font>
      <sz val="11"/>
      <color theme="8" tint="-0.249977111117893"/>
      <name val="Calibri"/>
      <family val="2"/>
      <scheme val="minor"/>
    </font>
    <font>
      <sz val="11"/>
      <color theme="8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Arial Narrow"/>
      <family val="2"/>
    </font>
    <font>
      <i/>
      <sz val="11"/>
      <name val="Calibri"/>
      <family val="2"/>
      <scheme val="minor"/>
    </font>
    <font>
      <b/>
      <i/>
      <sz val="11"/>
      <color indexed="50"/>
      <name val="Calibri"/>
      <family val="2"/>
      <scheme val="minor"/>
    </font>
    <font>
      <b/>
      <vertAlign val="subscript"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FF0000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darkTrellis"/>
    </fill>
    <fill>
      <patternFill patternType="solid">
        <fgColor theme="0" tint="-0.14999847407452621"/>
        <bgColor indexed="64"/>
      </patternFill>
    </fill>
    <fill>
      <patternFill patternType="lightUp">
        <bgColor indexed="9"/>
      </patternFill>
    </fill>
    <fill>
      <patternFill patternType="solid">
        <fgColor rgb="FFFFCC99"/>
      </patternFill>
    </fill>
    <fill>
      <patternFill patternType="solid">
        <fgColor indexed="2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3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919">
    <xf numFmtId="0" fontId="0" fillId="0" borderId="0"/>
    <xf numFmtId="43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49" fontId="12" fillId="0" borderId="5" applyNumberFormat="0" applyFont="0" applyFill="0" applyBorder="0" applyProtection="0">
      <alignment horizontal="left" vertical="center" indent="2"/>
    </xf>
    <xf numFmtId="0" fontId="9" fillId="0" borderId="0" applyNumberFormat="0" applyFont="0" applyFill="0" applyBorder="0" applyProtection="0">
      <alignment horizontal="left" vertical="center" indent="2"/>
    </xf>
    <xf numFmtId="0" fontId="9" fillId="0" borderId="0" applyNumberFormat="0" applyFont="0" applyFill="0" applyBorder="0" applyProtection="0">
      <alignment horizontal="left" vertical="center" indent="5"/>
    </xf>
    <xf numFmtId="0" fontId="13" fillId="2" borderId="0" applyBorder="0" applyAlignment="0"/>
    <xf numFmtId="0" fontId="12" fillId="2" borderId="0" applyBorder="0">
      <alignment horizontal="right" vertical="center"/>
    </xf>
    <xf numFmtId="4" fontId="12" fillId="3" borderId="0" applyBorder="0">
      <alignment horizontal="right" vertical="center"/>
    </xf>
    <xf numFmtId="4" fontId="12" fillId="3" borderId="0" applyBorder="0">
      <alignment horizontal="right" vertical="center"/>
    </xf>
    <xf numFmtId="0" fontId="14" fillId="3" borderId="5">
      <alignment horizontal="right" vertical="center"/>
    </xf>
    <xf numFmtId="0" fontId="15" fillId="3" borderId="5">
      <alignment horizontal="right" vertical="center"/>
    </xf>
    <xf numFmtId="0" fontId="14" fillId="4" borderId="5">
      <alignment horizontal="right" vertical="center"/>
    </xf>
    <xf numFmtId="0" fontId="14" fillId="4" borderId="5">
      <alignment horizontal="right" vertical="center"/>
    </xf>
    <xf numFmtId="0" fontId="14" fillId="4" borderId="6">
      <alignment horizontal="right" vertical="center"/>
    </xf>
    <xf numFmtId="0" fontId="14" fillId="4" borderId="4">
      <alignment horizontal="right" vertical="center"/>
    </xf>
    <xf numFmtId="0" fontId="14" fillId="4" borderId="7">
      <alignment horizontal="right" vertical="center"/>
    </xf>
    <xf numFmtId="4" fontId="13" fillId="0" borderId="3" applyFill="0" applyBorder="0" applyProtection="0">
      <alignment horizontal="right" vertical="center"/>
    </xf>
    <xf numFmtId="0" fontId="14" fillId="0" borderId="0" applyNumberFormat="0">
      <alignment horizontal="right"/>
    </xf>
    <xf numFmtId="0" fontId="12" fillId="4" borderId="8">
      <alignment horizontal="left" vertical="center" wrapText="1" indent="2"/>
    </xf>
    <xf numFmtId="0" fontId="12" fillId="0" borderId="8">
      <alignment horizontal="left" vertical="center" wrapText="1" indent="2"/>
    </xf>
    <xf numFmtId="0" fontId="12" fillId="3" borderId="4">
      <alignment horizontal="left" vertical="center"/>
    </xf>
    <xf numFmtId="0" fontId="14" fillId="0" borderId="9">
      <alignment horizontal="left" vertical="top" wrapText="1"/>
    </xf>
    <xf numFmtId="0" fontId="9" fillId="0" borderId="1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4" fontId="12" fillId="0" borderId="0" applyBorder="0">
      <alignment horizontal="right" vertical="center"/>
    </xf>
    <xf numFmtId="0" fontId="12" fillId="0" borderId="5">
      <alignment horizontal="right" vertical="center"/>
    </xf>
    <xf numFmtId="1" fontId="18" fillId="3" borderId="0" applyBorder="0">
      <alignment horizontal="right" vertical="center"/>
    </xf>
    <xf numFmtId="0" fontId="9" fillId="5" borderId="5"/>
    <xf numFmtId="4" fontId="12" fillId="0" borderId="0" applyFill="0" applyBorder="0" applyProtection="0">
      <alignment horizontal="right" vertical="center"/>
    </xf>
    <xf numFmtId="0" fontId="13" fillId="0" borderId="0" applyNumberFormat="0" applyFill="0" applyBorder="0" applyProtection="0">
      <alignment horizontal="left" vertical="center"/>
    </xf>
    <xf numFmtId="0" fontId="12" fillId="0" borderId="5" applyNumberFormat="0" applyFill="0" applyAlignment="0" applyProtection="0"/>
    <xf numFmtId="0" fontId="9" fillId="6" borderId="0" applyNumberFormat="0" applyFont="0" applyBorder="0" applyAlignment="0" applyProtection="0"/>
    <xf numFmtId="4" fontId="9" fillId="0" borderId="0"/>
    <xf numFmtId="167" fontId="12" fillId="7" borderId="5" applyNumberFormat="0" applyFont="0" applyBorder="0" applyAlignment="0" applyProtection="0">
      <alignment horizontal="right" vertical="center"/>
    </xf>
    <xf numFmtId="0" fontId="12" fillId="6" borderId="5"/>
    <xf numFmtId="0" fontId="19" fillId="0" borderId="0" applyNumberFormat="0" applyFill="0" applyBorder="0" applyAlignment="0" applyProtection="0"/>
    <xf numFmtId="0" fontId="12" fillId="0" borderId="0"/>
    <xf numFmtId="0" fontId="8" fillId="0" borderId="0"/>
    <xf numFmtId="9" fontId="8" fillId="0" borderId="0" applyFont="0" applyFill="0" applyBorder="0" applyAlignment="0" applyProtection="0"/>
    <xf numFmtId="0" fontId="22" fillId="0" borderId="0"/>
    <xf numFmtId="0" fontId="7" fillId="0" borderId="0"/>
    <xf numFmtId="0" fontId="7" fillId="0" borderId="0"/>
    <xf numFmtId="9" fontId="23" fillId="0" borderId="0" applyFont="0" applyFill="0" applyBorder="0" applyAlignment="0" applyProtection="0"/>
    <xf numFmtId="0" fontId="24" fillId="0" borderId="0"/>
    <xf numFmtId="0" fontId="20" fillId="0" borderId="0"/>
    <xf numFmtId="0" fontId="22" fillId="0" borderId="0"/>
    <xf numFmtId="0" fontId="25" fillId="0" borderId="0"/>
    <xf numFmtId="0" fontId="9" fillId="0" borderId="0"/>
    <xf numFmtId="175" fontId="12" fillId="0" borderId="0"/>
    <xf numFmtId="0" fontId="6" fillId="0" borderId="0"/>
    <xf numFmtId="9" fontId="6" fillId="0" borderId="0" applyFont="0" applyFill="0" applyBorder="0" applyAlignment="0" applyProtection="0"/>
    <xf numFmtId="0" fontId="9" fillId="0" borderId="0"/>
    <xf numFmtId="0" fontId="5" fillId="0" borderId="0"/>
    <xf numFmtId="0" fontId="12" fillId="3" borderId="0" applyBorder="0">
      <alignment horizontal="right" vertical="center"/>
    </xf>
    <xf numFmtId="0" fontId="12" fillId="3" borderId="14">
      <alignment horizontal="right" vertical="center"/>
    </xf>
    <xf numFmtId="0" fontId="12" fillId="3" borderId="0" applyBorder="0">
      <alignment horizontal="right" vertical="center"/>
    </xf>
    <xf numFmtId="0" fontId="12" fillId="0" borderId="0" applyBorder="0">
      <alignment horizontal="right" vertical="center"/>
    </xf>
    <xf numFmtId="0" fontId="14" fillId="3" borderId="15">
      <alignment horizontal="right" vertical="center"/>
    </xf>
    <xf numFmtId="0" fontId="12" fillId="0" borderId="15">
      <alignment horizontal="right" vertical="center"/>
    </xf>
    <xf numFmtId="0" fontId="14" fillId="4" borderId="15">
      <alignment horizontal="right" vertical="center"/>
    </xf>
    <xf numFmtId="4" fontId="14" fillId="4" borderId="7">
      <alignment horizontal="right" vertical="center"/>
    </xf>
    <xf numFmtId="0" fontId="12" fillId="2" borderId="5">
      <alignment horizontal="right" vertical="center"/>
    </xf>
    <xf numFmtId="0" fontId="9" fillId="0" borderId="0"/>
    <xf numFmtId="4" fontId="9" fillId="0" borderId="0"/>
    <xf numFmtId="4" fontId="12" fillId="0" borderId="5" applyFill="0" applyBorder="0" applyProtection="0">
      <alignment horizontal="right" vertical="center"/>
    </xf>
    <xf numFmtId="0" fontId="19" fillId="0" borderId="0" applyNumberFormat="0" applyFill="0" applyBorder="0" applyAlignment="0" applyProtection="0"/>
    <xf numFmtId="0" fontId="12" fillId="0" borderId="0"/>
    <xf numFmtId="4" fontId="9" fillId="0" borderId="0"/>
    <xf numFmtId="4" fontId="9" fillId="0" borderId="0"/>
    <xf numFmtId="0" fontId="5" fillId="0" borderId="0"/>
    <xf numFmtId="0" fontId="12" fillId="6" borderId="5"/>
    <xf numFmtId="0" fontId="14" fillId="4" borderId="7">
      <alignment horizontal="right" vertical="center"/>
    </xf>
    <xf numFmtId="0" fontId="12" fillId="0" borderId="5" applyNumberFormat="0" applyFill="0" applyAlignment="0" applyProtection="0"/>
    <xf numFmtId="0" fontId="14" fillId="4" borderId="5">
      <alignment horizontal="right" vertical="center"/>
    </xf>
    <xf numFmtId="0" fontId="14" fillId="4" borderId="5">
      <alignment horizontal="right" vertical="center"/>
    </xf>
    <xf numFmtId="0" fontId="12" fillId="0" borderId="8">
      <alignment horizontal="left" vertical="center" wrapText="1" indent="2"/>
    </xf>
    <xf numFmtId="0" fontId="14" fillId="4" borderId="7">
      <alignment horizontal="right" vertical="center"/>
    </xf>
    <xf numFmtId="0" fontId="12" fillId="0" borderId="5">
      <alignment horizontal="right" vertical="center"/>
    </xf>
    <xf numFmtId="0" fontId="15" fillId="3" borderId="5">
      <alignment horizontal="right" vertical="center"/>
    </xf>
    <xf numFmtId="0" fontId="12" fillId="6" borderId="5"/>
    <xf numFmtId="0" fontId="14" fillId="3" borderId="5">
      <alignment horizontal="right" vertical="center"/>
    </xf>
    <xf numFmtId="0" fontId="14" fillId="4" borderId="4">
      <alignment horizontal="right" vertical="center"/>
    </xf>
    <xf numFmtId="0" fontId="30" fillId="0" borderId="0" applyNumberFormat="0" applyFill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15" borderId="0" applyNumberFormat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5" borderId="0" applyNumberFormat="0" applyBorder="0" applyAlignment="0" applyProtection="0"/>
    <xf numFmtId="0" fontId="31" fillId="16" borderId="0" applyNumberFormat="0" applyBorder="0" applyAlignment="0" applyProtection="0"/>
    <xf numFmtId="0" fontId="31" fillId="17" borderId="0" applyNumberFormat="0" applyBorder="0" applyAlignment="0" applyProtection="0"/>
    <xf numFmtId="0" fontId="9" fillId="0" borderId="0" applyNumberFormat="0" applyFont="0" applyFill="0" applyBorder="0" applyProtection="0">
      <alignment horizontal="left" vertical="center" indent="2"/>
    </xf>
    <xf numFmtId="49" fontId="12" fillId="0" borderId="5" applyNumberFormat="0" applyFont="0" applyFill="0" applyBorder="0" applyProtection="0">
      <alignment horizontal="left" vertical="center" indent="2"/>
    </xf>
    <xf numFmtId="0" fontId="29" fillId="18" borderId="0" applyNumberFormat="0" applyBorder="0" applyAlignment="0" applyProtection="0"/>
    <xf numFmtId="0" fontId="29" fillId="19" borderId="0" applyNumberFormat="0" applyBorder="0" applyAlignment="0" applyProtection="0"/>
    <xf numFmtId="0" fontId="29" fillId="20" borderId="0" applyNumberFormat="0" applyBorder="0" applyAlignment="0" applyProtection="0"/>
    <xf numFmtId="0" fontId="29" fillId="15" borderId="0" applyNumberFormat="0" applyBorder="0" applyAlignment="0" applyProtection="0"/>
    <xf numFmtId="0" fontId="29" fillId="18" borderId="0" applyNumberFormat="0" applyBorder="0" applyAlignment="0" applyProtection="0"/>
    <xf numFmtId="0" fontId="29" fillId="21" borderId="0" applyNumberFormat="0" applyBorder="0" applyAlignment="0" applyProtection="0"/>
    <xf numFmtId="0" fontId="31" fillId="18" borderId="0" applyNumberFormat="0" applyBorder="0" applyAlignment="0" applyProtection="0"/>
    <xf numFmtId="0" fontId="31" fillId="19" borderId="0" applyNumberFormat="0" applyBorder="0" applyAlignment="0" applyProtection="0"/>
    <xf numFmtId="0" fontId="31" fillId="20" borderId="0" applyNumberFormat="0" applyBorder="0" applyAlignment="0" applyProtection="0"/>
    <xf numFmtId="0" fontId="31" fillId="15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9" fillId="0" borderId="0" applyNumberFormat="0" applyFont="0" applyFill="0" applyBorder="0" applyProtection="0">
      <alignment horizontal="left" vertical="center" indent="5"/>
    </xf>
    <xf numFmtId="0" fontId="9" fillId="0" borderId="0" applyNumberFormat="0" applyFont="0" applyFill="0" applyBorder="0" applyProtection="0">
      <alignment horizontal="left" vertical="center" indent="5"/>
    </xf>
    <xf numFmtId="49" fontId="12" fillId="0" borderId="4" applyNumberFormat="0" applyFont="0" applyFill="0" applyBorder="0" applyProtection="0">
      <alignment horizontal="left" vertical="center" indent="5"/>
    </xf>
    <xf numFmtId="0" fontId="32" fillId="22" borderId="0" applyNumberFormat="0" applyBorder="0" applyAlignment="0" applyProtection="0"/>
    <xf numFmtId="0" fontId="32" fillId="19" borderId="0" applyNumberFormat="0" applyBorder="0" applyAlignment="0" applyProtection="0"/>
    <xf numFmtId="0" fontId="32" fillId="20" borderId="0" applyNumberFormat="0" applyBorder="0" applyAlignment="0" applyProtection="0"/>
    <xf numFmtId="0" fontId="32" fillId="23" borderId="0" applyNumberFormat="0" applyBorder="0" applyAlignment="0" applyProtection="0"/>
    <xf numFmtId="0" fontId="32" fillId="24" borderId="0" applyNumberFormat="0" applyBorder="0" applyAlignment="0" applyProtection="0"/>
    <xf numFmtId="0" fontId="32" fillId="25" borderId="0" applyNumberFormat="0" applyBorder="0" applyAlignment="0" applyProtection="0"/>
    <xf numFmtId="0" fontId="33" fillId="22" borderId="0" applyNumberFormat="0" applyBorder="0" applyAlignment="0" applyProtection="0"/>
    <xf numFmtId="0" fontId="33" fillId="19" borderId="0" applyNumberFormat="0" applyBorder="0" applyAlignment="0" applyProtection="0"/>
    <xf numFmtId="0" fontId="33" fillId="20" borderId="0" applyNumberFormat="0" applyBorder="0" applyAlignment="0" applyProtection="0"/>
    <xf numFmtId="0" fontId="33" fillId="23" borderId="0" applyNumberFormat="0" applyBorder="0" applyAlignment="0" applyProtection="0"/>
    <xf numFmtId="0" fontId="33" fillId="24" borderId="0" applyNumberFormat="0" applyBorder="0" applyAlignment="0" applyProtection="0"/>
    <xf numFmtId="0" fontId="33" fillId="25" borderId="0" applyNumberFormat="0" applyBorder="0" applyAlignment="0" applyProtection="0"/>
    <xf numFmtId="0" fontId="33" fillId="26" borderId="0" applyNumberFormat="0" applyBorder="0" applyAlignment="0" applyProtection="0"/>
    <xf numFmtId="0" fontId="33" fillId="27" borderId="0" applyNumberFormat="0" applyBorder="0" applyAlignment="0" applyProtection="0"/>
    <xf numFmtId="0" fontId="33" fillId="28" borderId="0" applyNumberFormat="0" applyBorder="0" applyAlignment="0" applyProtection="0"/>
    <xf numFmtId="0" fontId="33" fillId="23" borderId="0" applyNumberFormat="0" applyBorder="0" applyAlignment="0" applyProtection="0"/>
    <xf numFmtId="0" fontId="33" fillId="24" borderId="0" applyNumberFormat="0" applyBorder="0" applyAlignment="0" applyProtection="0"/>
    <xf numFmtId="0" fontId="33" fillId="29" borderId="0" applyNumberFormat="0" applyBorder="0" applyAlignment="0" applyProtection="0"/>
    <xf numFmtId="4" fontId="13" fillId="2" borderId="0" applyBorder="0" applyAlignment="0"/>
    <xf numFmtId="4" fontId="12" fillId="2" borderId="0" applyBorder="0">
      <alignment horizontal="right" vertical="center"/>
    </xf>
    <xf numFmtId="4" fontId="12" fillId="3" borderId="0" applyBorder="0">
      <alignment horizontal="right" vertical="center"/>
    </xf>
    <xf numFmtId="4" fontId="12" fillId="3" borderId="0" applyBorder="0">
      <alignment horizontal="right" vertical="center"/>
    </xf>
    <xf numFmtId="4" fontId="14" fillId="3" borderId="5">
      <alignment horizontal="right" vertical="center"/>
    </xf>
    <xf numFmtId="4" fontId="15" fillId="3" borderId="5">
      <alignment horizontal="right" vertical="center"/>
    </xf>
    <xf numFmtId="4" fontId="14" fillId="4" borderId="5">
      <alignment horizontal="right" vertical="center"/>
    </xf>
    <xf numFmtId="4" fontId="14" fillId="4" borderId="5">
      <alignment horizontal="right" vertical="center"/>
    </xf>
    <xf numFmtId="4" fontId="14" fillId="4" borderId="4">
      <alignment horizontal="right" vertical="center"/>
    </xf>
    <xf numFmtId="4" fontId="14" fillId="4" borderId="7">
      <alignment horizontal="right" vertical="center"/>
    </xf>
    <xf numFmtId="0" fontId="32" fillId="26" borderId="0" applyNumberFormat="0" applyBorder="0" applyAlignment="0" applyProtection="0"/>
    <xf numFmtId="0" fontId="32" fillId="27" borderId="0" applyNumberFormat="0" applyBorder="0" applyAlignment="0" applyProtection="0"/>
    <xf numFmtId="0" fontId="32" fillId="28" borderId="0" applyNumberFormat="0" applyBorder="0" applyAlignment="0" applyProtection="0"/>
    <xf numFmtId="0" fontId="32" fillId="23" borderId="0" applyNumberFormat="0" applyBorder="0" applyAlignment="0" applyProtection="0"/>
    <xf numFmtId="0" fontId="32" fillId="24" borderId="0" applyNumberFormat="0" applyBorder="0" applyAlignment="0" applyProtection="0"/>
    <xf numFmtId="0" fontId="32" fillId="29" borderId="0" applyNumberFormat="0" applyBorder="0" applyAlignment="0" applyProtection="0"/>
    <xf numFmtId="0" fontId="34" fillId="30" borderId="16" applyNumberFormat="0" applyAlignment="0" applyProtection="0"/>
    <xf numFmtId="0" fontId="35" fillId="13" borderId="0" applyNumberFormat="0" applyBorder="0" applyAlignment="0" applyProtection="0"/>
    <xf numFmtId="0" fontId="36" fillId="30" borderId="17" applyNumberFormat="0" applyAlignment="0" applyProtection="0"/>
    <xf numFmtId="0" fontId="37" fillId="30" borderId="17" applyNumberFormat="0" applyAlignment="0" applyProtection="0"/>
    <xf numFmtId="0" fontId="38" fillId="31" borderId="18" applyNumberFormat="0" applyAlignment="0" applyProtection="0"/>
    <xf numFmtId="43" fontId="29" fillId="0" borderId="0" applyFont="0" applyFill="0" applyBorder="0" applyAlignment="0" applyProtection="0"/>
    <xf numFmtId="176" fontId="3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40" fillId="17" borderId="17" applyNumberFormat="0" applyAlignment="0" applyProtection="0"/>
    <xf numFmtId="0" fontId="41" fillId="0" borderId="19" applyNumberFormat="0" applyFill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14" borderId="0" applyNumberFormat="0" applyBorder="0" applyAlignment="0" applyProtection="0"/>
    <xf numFmtId="0" fontId="45" fillId="14" borderId="0" applyNumberFormat="0" applyBorder="0" applyAlignment="0" applyProtection="0"/>
    <xf numFmtId="0" fontId="46" fillId="0" borderId="20" applyNumberFormat="0" applyFill="0" applyAlignment="0" applyProtection="0"/>
    <xf numFmtId="0" fontId="47" fillId="0" borderId="21" applyNumberFormat="0" applyFill="0" applyAlignment="0" applyProtection="0"/>
    <xf numFmtId="0" fontId="48" fillId="0" borderId="22" applyNumberFormat="0" applyFill="0" applyAlignment="0" applyProtection="0"/>
    <xf numFmtId="0" fontId="48" fillId="0" borderId="0" applyNumberFormat="0" applyFill="0" applyBorder="0" applyAlignment="0" applyProtection="0"/>
    <xf numFmtId="0" fontId="49" fillId="17" borderId="17" applyNumberFormat="0" applyAlignment="0" applyProtection="0"/>
    <xf numFmtId="4" fontId="12" fillId="0" borderId="0" applyBorder="0">
      <alignment horizontal="right" vertical="center"/>
    </xf>
    <xf numFmtId="0" fontId="12" fillId="0" borderId="1">
      <alignment horizontal="right" vertical="center"/>
    </xf>
    <xf numFmtId="4" fontId="12" fillId="0" borderId="5">
      <alignment horizontal="right" vertical="center"/>
    </xf>
    <xf numFmtId="0" fontId="50" fillId="0" borderId="23" applyNumberFormat="0" applyFill="0" applyAlignment="0" applyProtection="0"/>
    <xf numFmtId="0" fontId="51" fillId="32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39" fillId="0" borderId="0"/>
    <xf numFmtId="4" fontId="5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0" borderId="0"/>
    <xf numFmtId="4" fontId="12" fillId="0" borderId="0" applyFill="0" applyBorder="0" applyProtection="0">
      <alignment horizontal="right" vertical="center"/>
    </xf>
    <xf numFmtId="4" fontId="12" fillId="0" borderId="5" applyFill="0" applyBorder="0" applyProtection="0">
      <alignment horizontal="right" vertical="center"/>
    </xf>
    <xf numFmtId="0" fontId="13" fillId="0" borderId="0" applyNumberFormat="0" applyFill="0" applyBorder="0" applyProtection="0">
      <alignment horizontal="left" vertical="center"/>
    </xf>
    <xf numFmtId="49" fontId="13" fillId="0" borderId="5" applyNumberFormat="0" applyFill="0" applyBorder="0" applyProtection="0">
      <alignment horizontal="left" vertical="center"/>
    </xf>
    <xf numFmtId="0" fontId="9" fillId="6" borderId="0" applyNumberFormat="0" applyFont="0" applyBorder="0" applyAlignment="0" applyProtection="0"/>
    <xf numFmtId="4" fontId="9" fillId="6" borderId="0" applyNumberFormat="0" applyFont="0" applyBorder="0" applyAlignment="0" applyProtection="0"/>
    <xf numFmtId="4" fontId="9" fillId="6" borderId="0" applyNumberFormat="0" applyFont="0" applyBorder="0" applyAlignment="0" applyProtection="0"/>
    <xf numFmtId="0" fontId="9" fillId="6" borderId="0" applyNumberFormat="0" applyFont="0" applyBorder="0" applyAlignment="0" applyProtection="0"/>
    <xf numFmtId="0" fontId="9" fillId="6" borderId="0" applyNumberFormat="0" applyFont="0" applyBorder="0" applyAlignment="0" applyProtection="0"/>
    <xf numFmtId="0" fontId="39" fillId="11" borderId="0" applyNumberFormat="0" applyFont="0" applyBorder="0" applyAlignment="0" applyProtection="0"/>
    <xf numFmtId="0" fontId="31" fillId="33" borderId="24" applyNumberFormat="0" applyFont="0" applyAlignment="0" applyProtection="0"/>
    <xf numFmtId="0" fontId="9" fillId="33" borderId="24" applyNumberFormat="0" applyFont="0" applyAlignment="0" applyProtection="0"/>
    <xf numFmtId="0" fontId="53" fillId="30" borderId="16" applyNumberFormat="0" applyAlignment="0" applyProtection="0"/>
    <xf numFmtId="9" fontId="39" fillId="0" borderId="0" applyFont="0" applyFill="0" applyBorder="0" applyAlignment="0" applyProtection="0"/>
    <xf numFmtId="0" fontId="54" fillId="13" borderId="0" applyNumberFormat="0" applyBorder="0" applyAlignment="0" applyProtection="0"/>
    <xf numFmtId="4" fontId="12" fillId="6" borderId="5"/>
    <xf numFmtId="0" fontId="12" fillId="6" borderId="15"/>
    <xf numFmtId="0" fontId="55" fillId="0" borderId="0" applyNumberFormat="0" applyFill="0" applyBorder="0" applyAlignment="0" applyProtection="0"/>
    <xf numFmtId="0" fontId="56" fillId="0" borderId="19" applyNumberFormat="0" applyFill="0" applyAlignment="0" applyProtection="0"/>
    <xf numFmtId="0" fontId="57" fillId="0" borderId="0" applyNumberFormat="0" applyFill="0" applyBorder="0" applyAlignment="0" applyProtection="0"/>
    <xf numFmtId="0" fontId="58" fillId="0" borderId="20" applyNumberFormat="0" applyFill="0" applyAlignment="0" applyProtection="0"/>
    <xf numFmtId="0" fontId="59" fillId="0" borderId="21" applyNumberFormat="0" applyFill="0" applyAlignment="0" applyProtection="0"/>
    <xf numFmtId="0" fontId="60" fillId="0" borderId="22" applyNumberFormat="0" applyFill="0" applyAlignment="0" applyProtection="0"/>
    <xf numFmtId="0" fontId="60" fillId="0" borderId="0" applyNumberFormat="0" applyFill="0" applyBorder="0" applyAlignment="0" applyProtection="0"/>
    <xf numFmtId="0" fontId="61" fillId="0" borderId="23" applyNumberFormat="0" applyFill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31" borderId="18" applyNumberFormat="0" applyAlignment="0" applyProtection="0"/>
    <xf numFmtId="0" fontId="65" fillId="0" borderId="0" applyNumberFormat="0" applyFill="0" applyBorder="0" applyAlignment="0" applyProtection="0"/>
    <xf numFmtId="0" fontId="9" fillId="0" borderId="0" applyNumberFormat="0" applyFont="0" applyFill="0" applyBorder="0" applyProtection="0">
      <alignment horizontal="left" vertical="center"/>
    </xf>
    <xf numFmtId="0" fontId="12" fillId="3" borderId="0" applyBorder="0">
      <alignment horizontal="right" vertical="center"/>
    </xf>
    <xf numFmtId="0" fontId="12" fillId="3" borderId="0" applyBorder="0">
      <alignment horizontal="right" vertical="center"/>
    </xf>
    <xf numFmtId="0" fontId="12" fillId="0" borderId="0" applyBorder="0">
      <alignment horizontal="right" vertical="center"/>
    </xf>
    <xf numFmtId="4" fontId="9" fillId="0" borderId="0"/>
    <xf numFmtId="0" fontId="66" fillId="0" borderId="0"/>
    <xf numFmtId="0" fontId="9" fillId="6" borderId="0" applyNumberFormat="0" applyFont="0" applyBorder="0" applyAlignment="0" applyProtection="0"/>
    <xf numFmtId="0" fontId="19" fillId="0" borderId="0" applyNumberFormat="0" applyFill="0" applyBorder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5" borderId="0" applyNumberFormat="0" applyBorder="0" applyAlignment="0" applyProtection="0"/>
    <xf numFmtId="0" fontId="31" fillId="16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19" borderId="0" applyNumberFormat="0" applyBorder="0" applyAlignment="0" applyProtection="0"/>
    <xf numFmtId="0" fontId="31" fillId="20" borderId="0" applyNumberFormat="0" applyBorder="0" applyAlignment="0" applyProtection="0"/>
    <xf numFmtId="0" fontId="31" fillId="15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3" fillId="22" borderId="0" applyNumberFormat="0" applyBorder="0" applyAlignment="0" applyProtection="0"/>
    <xf numFmtId="0" fontId="33" fillId="19" borderId="0" applyNumberFormat="0" applyBorder="0" applyAlignment="0" applyProtection="0"/>
    <xf numFmtId="0" fontId="33" fillId="20" borderId="0" applyNumberFormat="0" applyBorder="0" applyAlignment="0" applyProtection="0"/>
    <xf numFmtId="0" fontId="33" fillId="23" borderId="0" applyNumberFormat="0" applyBorder="0" applyAlignment="0" applyProtection="0"/>
    <xf numFmtId="0" fontId="33" fillId="24" borderId="0" applyNumberFormat="0" applyBorder="0" applyAlignment="0" applyProtection="0"/>
    <xf numFmtId="0" fontId="33" fillId="25" borderId="0" applyNumberFormat="0" applyBorder="0" applyAlignment="0" applyProtection="0"/>
    <xf numFmtId="0" fontId="33" fillId="26" borderId="0" applyNumberFormat="0" applyBorder="0" applyAlignment="0" applyProtection="0"/>
    <xf numFmtId="0" fontId="33" fillId="27" borderId="0" applyNumberFormat="0" applyBorder="0" applyAlignment="0" applyProtection="0"/>
    <xf numFmtId="0" fontId="33" fillId="28" borderId="0" applyNumberFormat="0" applyBorder="0" applyAlignment="0" applyProtection="0"/>
    <xf numFmtId="0" fontId="33" fillId="23" borderId="0" applyNumberFormat="0" applyBorder="0" applyAlignment="0" applyProtection="0"/>
    <xf numFmtId="0" fontId="33" fillId="24" borderId="0" applyNumberFormat="0" applyBorder="0" applyAlignment="0" applyProtection="0"/>
    <xf numFmtId="0" fontId="33" fillId="29" borderId="0" applyNumberFormat="0" applyBorder="0" applyAlignment="0" applyProtection="0"/>
    <xf numFmtId="0" fontId="35" fillId="13" borderId="0" applyNumberFormat="0" applyBorder="0" applyAlignment="0" applyProtection="0"/>
    <xf numFmtId="0" fontId="37" fillId="30" borderId="17" applyNumberFormat="0" applyAlignment="0" applyProtection="0"/>
    <xf numFmtId="0" fontId="38" fillId="31" borderId="18" applyNumberFormat="0" applyAlignment="0" applyProtection="0"/>
    <xf numFmtId="0" fontId="43" fillId="0" borderId="0" applyNumberFormat="0" applyFill="0" applyBorder="0" applyAlignment="0" applyProtection="0"/>
    <xf numFmtId="0" fontId="44" fillId="14" borderId="0" applyNumberFormat="0" applyBorder="0" applyAlignment="0" applyProtection="0"/>
    <xf numFmtId="0" fontId="46" fillId="0" borderId="20" applyNumberFormat="0" applyFill="0" applyAlignment="0" applyProtection="0"/>
    <xf numFmtId="0" fontId="47" fillId="0" borderId="21" applyNumberFormat="0" applyFill="0" applyAlignment="0" applyProtection="0"/>
    <xf numFmtId="0" fontId="48" fillId="0" borderId="22" applyNumberFormat="0" applyFill="0" applyAlignment="0" applyProtection="0"/>
    <xf numFmtId="0" fontId="48" fillId="0" borderId="0" applyNumberFormat="0" applyFill="0" applyBorder="0" applyAlignment="0" applyProtection="0"/>
    <xf numFmtId="0" fontId="49" fillId="17" borderId="17" applyNumberFormat="0" applyAlignment="0" applyProtection="0"/>
    <xf numFmtId="0" fontId="50" fillId="0" borderId="23" applyNumberFormat="0" applyFill="0" applyAlignment="0" applyProtection="0"/>
    <xf numFmtId="0" fontId="51" fillId="32" borderId="0" applyNumberFormat="0" applyBorder="0" applyAlignment="0" applyProtection="0"/>
    <xf numFmtId="0" fontId="9" fillId="0" borderId="0"/>
    <xf numFmtId="0" fontId="31" fillId="33" borderId="24" applyNumberFormat="0" applyFont="0" applyAlignment="0" applyProtection="0"/>
    <xf numFmtId="0" fontId="53" fillId="30" borderId="16" applyNumberFormat="0" applyAlignment="0" applyProtection="0"/>
    <xf numFmtId="0" fontId="55" fillId="0" borderId="0" applyNumberFormat="0" applyFill="0" applyBorder="0" applyAlignment="0" applyProtection="0"/>
    <xf numFmtId="0" fontId="56" fillId="0" borderId="19" applyNumberFormat="0" applyFill="0" applyAlignment="0" applyProtection="0"/>
    <xf numFmtId="0" fontId="63" fillId="0" borderId="0" applyNumberFormat="0" applyFill="0" applyBorder="0" applyAlignment="0" applyProtection="0"/>
    <xf numFmtId="0" fontId="67" fillId="0" borderId="0">
      <alignment horizontal="left" vertical="center" indent="1"/>
    </xf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5" borderId="0" applyNumberFormat="0" applyBorder="0" applyAlignment="0" applyProtection="0"/>
    <xf numFmtId="0" fontId="31" fillId="16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19" borderId="0" applyNumberFormat="0" applyBorder="0" applyAlignment="0" applyProtection="0"/>
    <xf numFmtId="0" fontId="31" fillId="20" borderId="0" applyNumberFormat="0" applyBorder="0" applyAlignment="0" applyProtection="0"/>
    <xf numFmtId="0" fontId="31" fillId="15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3" fillId="22" borderId="0" applyNumberFormat="0" applyBorder="0" applyAlignment="0" applyProtection="0"/>
    <xf numFmtId="0" fontId="33" fillId="19" borderId="0" applyNumberFormat="0" applyBorder="0" applyAlignment="0" applyProtection="0"/>
    <xf numFmtId="0" fontId="33" fillId="20" borderId="0" applyNumberFormat="0" applyBorder="0" applyAlignment="0" applyProtection="0"/>
    <xf numFmtId="0" fontId="33" fillId="23" borderId="0" applyNumberFormat="0" applyBorder="0" applyAlignment="0" applyProtection="0"/>
    <xf numFmtId="0" fontId="33" fillId="24" borderId="0" applyNumberFormat="0" applyBorder="0" applyAlignment="0" applyProtection="0"/>
    <xf numFmtId="0" fontId="33" fillId="25" borderId="0" applyNumberFormat="0" applyBorder="0" applyAlignment="0" applyProtection="0"/>
    <xf numFmtId="0" fontId="14" fillId="3" borderId="25">
      <alignment horizontal="right" vertical="center"/>
    </xf>
    <xf numFmtId="4" fontId="14" fillId="3" borderId="25">
      <alignment horizontal="right" vertical="center"/>
    </xf>
    <xf numFmtId="0" fontId="15" fillId="3" borderId="25">
      <alignment horizontal="right" vertical="center"/>
    </xf>
    <xf numFmtId="4" fontId="15" fillId="3" borderId="25">
      <alignment horizontal="right" vertical="center"/>
    </xf>
    <xf numFmtId="0" fontId="14" fillId="4" borderId="25">
      <alignment horizontal="right" vertical="center"/>
    </xf>
    <xf numFmtId="4" fontId="14" fillId="4" borderId="25">
      <alignment horizontal="right" vertical="center"/>
    </xf>
    <xf numFmtId="0" fontId="14" fillId="4" borderId="25">
      <alignment horizontal="right" vertical="center"/>
    </xf>
    <xf numFmtId="4" fontId="14" fillId="4" borderId="25">
      <alignment horizontal="right" vertical="center"/>
    </xf>
    <xf numFmtId="0" fontId="14" fillId="4" borderId="26">
      <alignment horizontal="right" vertical="center"/>
    </xf>
    <xf numFmtId="4" fontId="14" fillId="4" borderId="26">
      <alignment horizontal="right" vertical="center"/>
    </xf>
    <xf numFmtId="0" fontId="14" fillId="4" borderId="27">
      <alignment horizontal="right" vertical="center"/>
    </xf>
    <xf numFmtId="4" fontId="14" fillId="4" borderId="27">
      <alignment horizontal="right" vertical="center"/>
    </xf>
    <xf numFmtId="0" fontId="37" fillId="30" borderId="17" applyNumberFormat="0" applyAlignment="0" applyProtection="0"/>
    <xf numFmtId="0" fontId="12" fillId="4" borderId="28">
      <alignment horizontal="left" vertical="center" wrapText="1" indent="2"/>
    </xf>
    <xf numFmtId="0" fontId="12" fillId="0" borderId="28">
      <alignment horizontal="left" vertical="center" wrapText="1" indent="2"/>
    </xf>
    <xf numFmtId="0" fontId="12" fillId="3" borderId="26">
      <alignment horizontal="left" vertical="center"/>
    </xf>
    <xf numFmtId="0" fontId="43" fillId="0" borderId="0" applyNumberFormat="0" applyFill="0" applyBorder="0" applyAlignment="0" applyProtection="0"/>
    <xf numFmtId="0" fontId="49" fillId="17" borderId="17" applyNumberFormat="0" applyAlignment="0" applyProtection="0"/>
    <xf numFmtId="0" fontId="12" fillId="0" borderId="25">
      <alignment horizontal="right" vertical="center"/>
    </xf>
    <xf numFmtId="4" fontId="12" fillId="0" borderId="25">
      <alignment horizontal="right" vertical="center"/>
    </xf>
    <xf numFmtId="0" fontId="5" fillId="0" borderId="0"/>
    <xf numFmtId="0" fontId="12" fillId="0" borderId="25" applyNumberFormat="0" applyFill="0" applyAlignment="0" applyProtection="0"/>
    <xf numFmtId="0" fontId="53" fillId="30" borderId="16" applyNumberFormat="0" applyAlignment="0" applyProtection="0"/>
    <xf numFmtId="167" fontId="12" fillId="7" borderId="25" applyNumberFormat="0" applyFont="0" applyBorder="0" applyAlignment="0" applyProtection="0">
      <alignment horizontal="right" vertical="center"/>
    </xf>
    <xf numFmtId="0" fontId="12" fillId="6" borderId="25"/>
    <xf numFmtId="4" fontId="12" fillId="6" borderId="25"/>
    <xf numFmtId="0" fontId="56" fillId="0" borderId="19" applyNumberFormat="0" applyFill="0" applyAlignment="0" applyProtection="0"/>
    <xf numFmtId="0" fontId="63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10" borderId="13" applyNumberFormat="0" applyAlignment="0" applyProtection="0"/>
    <xf numFmtId="0" fontId="12" fillId="3" borderId="0" applyBorder="0">
      <alignment horizontal="right" vertical="center"/>
    </xf>
    <xf numFmtId="0" fontId="12" fillId="3" borderId="0" applyBorder="0">
      <alignment horizontal="right" vertical="center"/>
    </xf>
    <xf numFmtId="0" fontId="12" fillId="0" borderId="0" applyBorder="0">
      <alignment horizontal="right" vertical="center"/>
    </xf>
    <xf numFmtId="0" fontId="9" fillId="0" borderId="0"/>
    <xf numFmtId="49" fontId="12" fillId="0" borderId="25" applyNumberFormat="0" applyFont="0" applyFill="0" applyBorder="0" applyProtection="0">
      <alignment horizontal="left" vertical="center" indent="2"/>
    </xf>
    <xf numFmtId="49" fontId="12" fillId="0" borderId="26" applyNumberFormat="0" applyFont="0" applyFill="0" applyBorder="0" applyProtection="0">
      <alignment horizontal="left" vertical="center" indent="5"/>
    </xf>
    <xf numFmtId="0" fontId="32" fillId="26" borderId="0" applyNumberFormat="0" applyBorder="0" applyAlignment="0" applyProtection="0"/>
    <xf numFmtId="0" fontId="32" fillId="27" borderId="0" applyNumberFormat="0" applyBorder="0" applyAlignment="0" applyProtection="0"/>
    <xf numFmtId="0" fontId="32" fillId="28" borderId="0" applyNumberFormat="0" applyBorder="0" applyAlignment="0" applyProtection="0"/>
    <xf numFmtId="0" fontId="32" fillId="23" borderId="0" applyNumberFormat="0" applyBorder="0" applyAlignment="0" applyProtection="0"/>
    <xf numFmtId="0" fontId="32" fillId="24" borderId="0" applyNumberFormat="0" applyBorder="0" applyAlignment="0" applyProtection="0"/>
    <xf numFmtId="0" fontId="32" fillId="29" borderId="0" applyNumberFormat="0" applyBorder="0" applyAlignment="0" applyProtection="0"/>
    <xf numFmtId="0" fontId="45" fillId="14" borderId="0" applyNumberFormat="0" applyBorder="0" applyAlignment="0" applyProtection="0"/>
    <xf numFmtId="4" fontId="9" fillId="0" borderId="0"/>
    <xf numFmtId="0" fontId="9" fillId="0" borderId="0"/>
    <xf numFmtId="0" fontId="5" fillId="0" borderId="0"/>
    <xf numFmtId="4" fontId="12" fillId="0" borderId="25" applyFill="0" applyBorder="0" applyProtection="0">
      <alignment horizontal="right" vertical="center"/>
    </xf>
    <xf numFmtId="49" fontId="13" fillId="0" borderId="25" applyNumberFormat="0" applyFill="0" applyBorder="0" applyProtection="0">
      <alignment horizontal="left" vertical="center"/>
    </xf>
    <xf numFmtId="0" fontId="9" fillId="6" borderId="0" applyNumberFormat="0" applyFont="0" applyBorder="0" applyAlignment="0" applyProtection="0"/>
    <xf numFmtId="0" fontId="54" fillId="13" borderId="0" applyNumberFormat="0" applyBorder="0" applyAlignment="0" applyProtection="0"/>
    <xf numFmtId="0" fontId="58" fillId="0" borderId="20" applyNumberFormat="0" applyFill="0" applyAlignment="0" applyProtection="0"/>
    <xf numFmtId="0" fontId="59" fillId="0" borderId="21" applyNumberFormat="0" applyFill="0" applyAlignment="0" applyProtection="0"/>
    <xf numFmtId="0" fontId="60" fillId="0" borderId="22" applyNumberFormat="0" applyFill="0" applyAlignment="0" applyProtection="0"/>
    <xf numFmtId="0" fontId="60" fillId="0" borderId="0" applyNumberFormat="0" applyFill="0" applyBorder="0" applyAlignment="0" applyProtection="0"/>
    <xf numFmtId="0" fontId="61" fillId="0" borderId="23" applyNumberFormat="0" applyFill="0" applyAlignment="0" applyProtection="0"/>
    <xf numFmtId="0" fontId="64" fillId="31" borderId="18" applyNumberFormat="0" applyAlignment="0" applyProtection="0"/>
    <xf numFmtId="0" fontId="19" fillId="0" borderId="0" applyNumberFormat="0" applyFill="0" applyBorder="0" applyAlignment="0" applyProtection="0"/>
    <xf numFmtId="0" fontId="5" fillId="0" borderId="0"/>
    <xf numFmtId="0" fontId="28" fillId="10" borderId="13" applyNumberFormat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15" borderId="0" applyNumberFormat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18" borderId="0" applyNumberFormat="0" applyBorder="0" applyAlignment="0" applyProtection="0"/>
    <xf numFmtId="0" fontId="29" fillId="19" borderId="0" applyNumberFormat="0" applyBorder="0" applyAlignment="0" applyProtection="0"/>
    <xf numFmtId="0" fontId="29" fillId="20" borderId="0" applyNumberFormat="0" applyBorder="0" applyAlignment="0" applyProtection="0"/>
    <xf numFmtId="0" fontId="29" fillId="15" borderId="0" applyNumberFormat="0" applyBorder="0" applyAlignment="0" applyProtection="0"/>
    <xf numFmtId="0" fontId="29" fillId="18" borderId="0" applyNumberFormat="0" applyBorder="0" applyAlignment="0" applyProtection="0"/>
    <xf numFmtId="0" fontId="29" fillId="21" borderId="0" applyNumberFormat="0" applyBorder="0" applyAlignment="0" applyProtection="0"/>
    <xf numFmtId="0" fontId="32" fillId="22" borderId="0" applyNumberFormat="0" applyBorder="0" applyAlignment="0" applyProtection="0"/>
    <xf numFmtId="0" fontId="32" fillId="19" borderId="0" applyNumberFormat="0" applyBorder="0" applyAlignment="0" applyProtection="0"/>
    <xf numFmtId="0" fontId="32" fillId="20" borderId="0" applyNumberFormat="0" applyBorder="0" applyAlignment="0" applyProtection="0"/>
    <xf numFmtId="0" fontId="32" fillId="23" borderId="0" applyNumberFormat="0" applyBorder="0" applyAlignment="0" applyProtection="0"/>
    <xf numFmtId="0" fontId="32" fillId="24" borderId="0" applyNumberFormat="0" applyBorder="0" applyAlignment="0" applyProtection="0"/>
    <xf numFmtId="0" fontId="32" fillId="25" borderId="0" applyNumberFormat="0" applyBorder="0" applyAlignment="0" applyProtection="0"/>
    <xf numFmtId="0" fontId="34" fillId="30" borderId="16" applyNumberFormat="0" applyAlignment="0" applyProtection="0"/>
    <xf numFmtId="0" fontId="36" fillId="30" borderId="17" applyNumberFormat="0" applyAlignment="0" applyProtection="0"/>
    <xf numFmtId="0" fontId="41" fillId="0" borderId="19" applyNumberFormat="0" applyFill="0" applyAlignment="0" applyProtection="0"/>
    <xf numFmtId="0" fontId="42" fillId="0" borderId="0" applyNumberFormat="0" applyFill="0" applyBorder="0" applyAlignment="0" applyProtection="0"/>
    <xf numFmtId="0" fontId="5" fillId="0" borderId="0"/>
    <xf numFmtId="0" fontId="62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49" fontId="12" fillId="0" borderId="5" applyNumberFormat="0" applyFont="0" applyFill="0" applyBorder="0" applyProtection="0">
      <alignment horizontal="left" vertical="center" indent="2"/>
    </xf>
    <xf numFmtId="49" fontId="12" fillId="0" borderId="4" applyNumberFormat="0" applyFont="0" applyFill="0" applyBorder="0" applyProtection="0">
      <alignment horizontal="left" vertical="center" indent="5"/>
    </xf>
    <xf numFmtId="0" fontId="14" fillId="3" borderId="5">
      <alignment horizontal="right" vertical="center"/>
    </xf>
    <xf numFmtId="4" fontId="14" fillId="3" borderId="5">
      <alignment horizontal="right" vertical="center"/>
    </xf>
    <xf numFmtId="0" fontId="15" fillId="3" borderId="5">
      <alignment horizontal="right" vertical="center"/>
    </xf>
    <xf numFmtId="4" fontId="15" fillId="3" borderId="5">
      <alignment horizontal="right" vertical="center"/>
    </xf>
    <xf numFmtId="0" fontId="14" fillId="4" borderId="5">
      <alignment horizontal="right" vertical="center"/>
    </xf>
    <xf numFmtId="4" fontId="14" fillId="4" borderId="5">
      <alignment horizontal="right" vertical="center"/>
    </xf>
    <xf numFmtId="0" fontId="14" fillId="4" borderId="5">
      <alignment horizontal="right" vertical="center"/>
    </xf>
    <xf numFmtId="4" fontId="14" fillId="4" borderId="5">
      <alignment horizontal="right" vertical="center"/>
    </xf>
    <xf numFmtId="0" fontId="14" fillId="4" borderId="4">
      <alignment horizontal="right" vertical="center"/>
    </xf>
    <xf numFmtId="4" fontId="14" fillId="4" borderId="4">
      <alignment horizontal="right" vertical="center"/>
    </xf>
    <xf numFmtId="0" fontId="14" fillId="4" borderId="7">
      <alignment horizontal="right" vertical="center"/>
    </xf>
    <xf numFmtId="4" fontId="14" fillId="4" borderId="7">
      <alignment horizontal="right" vertical="center"/>
    </xf>
    <xf numFmtId="176" fontId="68" fillId="0" borderId="0" applyFont="0" applyFill="0" applyBorder="0" applyAlignment="0" applyProtection="0"/>
    <xf numFmtId="0" fontId="12" fillId="4" borderId="8">
      <alignment horizontal="left" vertical="center" wrapText="1" indent="2"/>
    </xf>
    <xf numFmtId="0" fontId="12" fillId="0" borderId="8">
      <alignment horizontal="left" vertical="center" wrapText="1" indent="2"/>
    </xf>
    <xf numFmtId="0" fontId="12" fillId="3" borderId="4">
      <alignment horizontal="left" vertical="center"/>
    </xf>
    <xf numFmtId="0" fontId="40" fillId="17" borderId="17" applyNumberFormat="0" applyAlignment="0" applyProtection="0"/>
    <xf numFmtId="0" fontId="12" fillId="0" borderId="5">
      <alignment horizontal="right" vertical="center"/>
    </xf>
    <xf numFmtId="4" fontId="12" fillId="0" borderId="5">
      <alignment horizontal="right" vertical="center"/>
    </xf>
    <xf numFmtId="0" fontId="68" fillId="0" borderId="0"/>
    <xf numFmtId="0" fontId="66" fillId="0" borderId="0"/>
    <xf numFmtId="0" fontId="6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6" fillId="0" borderId="0"/>
    <xf numFmtId="0" fontId="9" fillId="0" borderId="0"/>
    <xf numFmtId="4" fontId="12" fillId="0" borderId="5" applyFill="0" applyBorder="0" applyProtection="0">
      <alignment horizontal="right" vertical="center"/>
    </xf>
    <xf numFmtId="49" fontId="13" fillId="0" borderId="5" applyNumberFormat="0" applyFill="0" applyBorder="0" applyProtection="0">
      <alignment horizontal="left" vertical="center"/>
    </xf>
    <xf numFmtId="0" fontId="12" fillId="0" borderId="5" applyNumberFormat="0" applyFill="0" applyAlignment="0" applyProtection="0"/>
    <xf numFmtId="0" fontId="68" fillId="11" borderId="0" applyNumberFormat="0" applyFont="0" applyBorder="0" applyAlignment="0" applyProtection="0"/>
    <xf numFmtId="167" fontId="12" fillId="7" borderId="5" applyNumberFormat="0" applyFont="0" applyBorder="0" applyAlignment="0" applyProtection="0">
      <alignment horizontal="right" vertical="center"/>
    </xf>
    <xf numFmtId="9" fontId="68" fillId="0" borderId="0" applyFont="0" applyFill="0" applyBorder="0" applyAlignment="0" applyProtection="0"/>
    <xf numFmtId="0" fontId="12" fillId="6" borderId="5"/>
    <xf numFmtId="4" fontId="12" fillId="6" borderId="5"/>
    <xf numFmtId="0" fontId="12" fillId="4" borderId="28">
      <alignment horizontal="left" vertical="center" wrapText="1" indent="2"/>
    </xf>
    <xf numFmtId="0" fontId="12" fillId="0" borderId="28">
      <alignment horizontal="left" vertical="center" wrapText="1" indent="2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4" borderId="8">
      <alignment horizontal="left" vertical="center" wrapText="1" indent="2"/>
    </xf>
    <xf numFmtId="0" fontId="12" fillId="0" borderId="8">
      <alignment horizontal="left" vertical="center" wrapText="1" indent="2"/>
    </xf>
    <xf numFmtId="0" fontId="9" fillId="0" borderId="0"/>
    <xf numFmtId="4" fontId="14" fillId="4" borderId="25">
      <alignment horizontal="right" vertical="center"/>
    </xf>
    <xf numFmtId="0" fontId="12" fillId="6" borderId="25"/>
    <xf numFmtId="0" fontId="36" fillId="30" borderId="17" applyNumberFormat="0" applyAlignment="0" applyProtection="0"/>
    <xf numFmtId="0" fontId="14" fillId="3" borderId="25">
      <alignment horizontal="right" vertical="center"/>
    </xf>
    <xf numFmtId="0" fontId="12" fillId="0" borderId="25">
      <alignment horizontal="right" vertical="center"/>
    </xf>
    <xf numFmtId="0" fontId="56" fillId="0" borderId="19" applyNumberFormat="0" applyFill="0" applyAlignment="0" applyProtection="0"/>
    <xf numFmtId="0" fontId="12" fillId="3" borderId="26">
      <alignment horizontal="left" vertical="center"/>
    </xf>
    <xf numFmtId="0" fontId="49" fillId="17" borderId="17" applyNumberFormat="0" applyAlignment="0" applyProtection="0"/>
    <xf numFmtId="167" fontId="12" fillId="7" borderId="25" applyNumberFormat="0" applyFont="0" applyBorder="0" applyAlignment="0" applyProtection="0">
      <alignment horizontal="right" vertical="center"/>
    </xf>
    <xf numFmtId="0" fontId="31" fillId="33" borderId="24" applyNumberFormat="0" applyFont="0" applyAlignment="0" applyProtection="0"/>
    <xf numFmtId="0" fontId="12" fillId="0" borderId="28">
      <alignment horizontal="left" vertical="center" wrapText="1" indent="2"/>
    </xf>
    <xf numFmtId="4" fontId="12" fillId="6" borderId="25"/>
    <xf numFmtId="49" fontId="13" fillId="0" borderId="25" applyNumberFormat="0" applyFill="0" applyBorder="0" applyProtection="0">
      <alignment horizontal="left" vertical="center"/>
    </xf>
    <xf numFmtId="0" fontId="12" fillId="0" borderId="25">
      <alignment horizontal="right" vertical="center"/>
    </xf>
    <xf numFmtId="4" fontId="14" fillId="4" borderId="27">
      <alignment horizontal="right" vertical="center"/>
    </xf>
    <xf numFmtId="4" fontId="14" fillId="4" borderId="25">
      <alignment horizontal="right" vertical="center"/>
    </xf>
    <xf numFmtId="4" fontId="14" fillId="4" borderId="25">
      <alignment horizontal="right" vertical="center"/>
    </xf>
    <xf numFmtId="0" fontId="15" fillId="3" borderId="25">
      <alignment horizontal="right" vertical="center"/>
    </xf>
    <xf numFmtId="0" fontId="14" fillId="3" borderId="25">
      <alignment horizontal="right" vertical="center"/>
    </xf>
    <xf numFmtId="49" fontId="12" fillId="0" borderId="25" applyNumberFormat="0" applyFont="0" applyFill="0" applyBorder="0" applyProtection="0">
      <alignment horizontal="left" vertical="center" indent="2"/>
    </xf>
    <xf numFmtId="0" fontId="49" fillId="17" borderId="17" applyNumberFormat="0" applyAlignment="0" applyProtection="0"/>
    <xf numFmtId="0" fontId="34" fillId="30" borderId="16" applyNumberFormat="0" applyAlignment="0" applyProtection="0"/>
    <xf numFmtId="49" fontId="12" fillId="0" borderId="25" applyNumberFormat="0" applyFont="0" applyFill="0" applyBorder="0" applyProtection="0">
      <alignment horizontal="left" vertical="center" indent="2"/>
    </xf>
    <xf numFmtId="0" fontId="40" fillId="17" borderId="17" applyNumberFormat="0" applyAlignment="0" applyProtection="0"/>
    <xf numFmtId="4" fontId="12" fillId="0" borderId="25" applyFill="0" applyBorder="0" applyProtection="0">
      <alignment horizontal="right" vertical="center"/>
    </xf>
    <xf numFmtId="0" fontId="37" fillId="30" borderId="17" applyNumberFormat="0" applyAlignment="0" applyProtection="0"/>
    <xf numFmtId="0" fontId="56" fillId="0" borderId="19" applyNumberFormat="0" applyFill="0" applyAlignment="0" applyProtection="0"/>
    <xf numFmtId="0" fontId="53" fillId="30" borderId="16" applyNumberFormat="0" applyAlignment="0" applyProtection="0"/>
    <xf numFmtId="0" fontId="12" fillId="0" borderId="25" applyNumberFormat="0" applyFill="0" applyAlignment="0" applyProtection="0"/>
    <xf numFmtId="4" fontId="12" fillId="0" borderId="25">
      <alignment horizontal="right" vertical="center"/>
    </xf>
    <xf numFmtId="0" fontId="12" fillId="0" borderId="25">
      <alignment horizontal="right" vertical="center"/>
    </xf>
    <xf numFmtId="0" fontId="49" fillId="17" borderId="17" applyNumberFormat="0" applyAlignment="0" applyProtection="0"/>
    <xf numFmtId="0" fontId="34" fillId="30" borderId="16" applyNumberFormat="0" applyAlignment="0" applyProtection="0"/>
    <xf numFmtId="0" fontId="36" fillId="30" borderId="17" applyNumberFormat="0" applyAlignment="0" applyProtection="0"/>
    <xf numFmtId="0" fontId="12" fillId="4" borderId="28">
      <alignment horizontal="left" vertical="center" wrapText="1" indent="2"/>
    </xf>
    <xf numFmtId="0" fontId="37" fillId="30" borderId="17" applyNumberFormat="0" applyAlignment="0" applyProtection="0"/>
    <xf numFmtId="0" fontId="37" fillId="30" borderId="17" applyNumberFormat="0" applyAlignment="0" applyProtection="0"/>
    <xf numFmtId="4" fontId="14" fillId="4" borderId="26">
      <alignment horizontal="right" vertical="center"/>
    </xf>
    <xf numFmtId="0" fontId="14" fillId="4" borderId="26">
      <alignment horizontal="right" vertical="center"/>
    </xf>
    <xf numFmtId="0" fontId="14" fillId="4" borderId="25">
      <alignment horizontal="right" vertical="center"/>
    </xf>
    <xf numFmtId="4" fontId="15" fillId="3" borderId="25">
      <alignment horizontal="right" vertical="center"/>
    </xf>
    <xf numFmtId="0" fontId="40" fillId="17" borderId="17" applyNumberFormat="0" applyAlignment="0" applyProtection="0"/>
    <xf numFmtId="0" fontId="41" fillId="0" borderId="19" applyNumberFormat="0" applyFill="0" applyAlignment="0" applyProtection="0"/>
    <xf numFmtId="0" fontId="56" fillId="0" borderId="19" applyNumberFormat="0" applyFill="0" applyAlignment="0" applyProtection="0"/>
    <xf numFmtId="0" fontId="31" fillId="33" borderId="24" applyNumberFormat="0" applyFont="0" applyAlignment="0" applyProtection="0"/>
    <xf numFmtId="0" fontId="49" fillId="17" borderId="17" applyNumberFormat="0" applyAlignment="0" applyProtection="0"/>
    <xf numFmtId="49" fontId="13" fillId="0" borderId="25" applyNumberFormat="0" applyFill="0" applyBorder="0" applyProtection="0">
      <alignment horizontal="left" vertical="center"/>
    </xf>
    <xf numFmtId="0" fontId="12" fillId="4" borderId="28">
      <alignment horizontal="left" vertical="center" wrapText="1" indent="2"/>
    </xf>
    <xf numFmtId="0" fontId="37" fillId="30" borderId="17" applyNumberFormat="0" applyAlignment="0" applyProtection="0"/>
    <xf numFmtId="0" fontId="12" fillId="0" borderId="28">
      <alignment horizontal="left" vertical="center" wrapText="1" indent="2"/>
    </xf>
    <xf numFmtId="0" fontId="31" fillId="33" borderId="24" applyNumberFormat="0" applyFont="0" applyAlignment="0" applyProtection="0"/>
    <xf numFmtId="0" fontId="9" fillId="33" borderId="24" applyNumberFormat="0" applyFont="0" applyAlignment="0" applyProtection="0"/>
    <xf numFmtId="0" fontId="53" fillId="30" borderId="16" applyNumberFormat="0" applyAlignment="0" applyProtection="0"/>
    <xf numFmtId="0" fontId="56" fillId="0" borderId="19" applyNumberFormat="0" applyFill="0" applyAlignment="0" applyProtection="0"/>
    <xf numFmtId="4" fontId="12" fillId="6" borderId="25"/>
    <xf numFmtId="0" fontId="14" fillId="4" borderId="25">
      <alignment horizontal="right" vertical="center"/>
    </xf>
    <xf numFmtId="0" fontId="56" fillId="0" borderId="19" applyNumberFormat="0" applyFill="0" applyAlignment="0" applyProtection="0"/>
    <xf numFmtId="4" fontId="14" fillId="4" borderId="27">
      <alignment horizontal="right" vertical="center"/>
    </xf>
    <xf numFmtId="0" fontId="36" fillId="30" borderId="17" applyNumberFormat="0" applyAlignment="0" applyProtection="0"/>
    <xf numFmtId="0" fontId="14" fillId="4" borderId="26">
      <alignment horizontal="right" vertical="center"/>
    </xf>
    <xf numFmtId="0" fontId="37" fillId="30" borderId="17" applyNumberFormat="0" applyAlignment="0" applyProtection="0"/>
    <xf numFmtId="0" fontId="41" fillId="0" borderId="19" applyNumberFormat="0" applyFill="0" applyAlignment="0" applyProtection="0"/>
    <xf numFmtId="0" fontId="31" fillId="33" borderId="24" applyNumberFormat="0" applyFont="0" applyAlignment="0" applyProtection="0"/>
    <xf numFmtId="4" fontId="14" fillId="4" borderId="26">
      <alignment horizontal="right" vertical="center"/>
    </xf>
    <xf numFmtId="0" fontId="12" fillId="4" borderId="28">
      <alignment horizontal="left" vertical="center" wrapText="1" indent="2"/>
    </xf>
    <xf numFmtId="0" fontId="12" fillId="6" borderId="25"/>
    <xf numFmtId="167" fontId="12" fillId="7" borderId="25" applyNumberFormat="0" applyFont="0" applyBorder="0" applyAlignment="0" applyProtection="0">
      <alignment horizontal="right" vertical="center"/>
    </xf>
    <xf numFmtId="0" fontId="12" fillId="0" borderId="25" applyNumberFormat="0" applyFill="0" applyAlignment="0" applyProtection="0"/>
    <xf numFmtId="4" fontId="12" fillId="0" borderId="25" applyFill="0" applyBorder="0" applyProtection="0">
      <alignment horizontal="right" vertical="center"/>
    </xf>
    <xf numFmtId="4" fontId="14" fillId="3" borderId="25">
      <alignment horizontal="right" vertical="center"/>
    </xf>
    <xf numFmtId="0" fontId="41" fillId="0" borderId="19" applyNumberFormat="0" applyFill="0" applyAlignment="0" applyProtection="0"/>
    <xf numFmtId="49" fontId="13" fillId="0" borderId="25" applyNumberFormat="0" applyFill="0" applyBorder="0" applyProtection="0">
      <alignment horizontal="left" vertical="center"/>
    </xf>
    <xf numFmtId="49" fontId="12" fillId="0" borderId="26" applyNumberFormat="0" applyFont="0" applyFill="0" applyBorder="0" applyProtection="0">
      <alignment horizontal="left" vertical="center" indent="5"/>
    </xf>
    <xf numFmtId="0" fontId="12" fillId="3" borderId="26">
      <alignment horizontal="left" vertical="center"/>
    </xf>
    <xf numFmtId="0" fontId="37" fillId="30" borderId="17" applyNumberFormat="0" applyAlignment="0" applyProtection="0"/>
    <xf numFmtId="4" fontId="14" fillId="4" borderId="27">
      <alignment horizontal="right" vertical="center"/>
    </xf>
    <xf numFmtId="0" fontId="49" fillId="17" borderId="17" applyNumberFormat="0" applyAlignment="0" applyProtection="0"/>
    <xf numFmtId="0" fontId="49" fillId="17" borderId="17" applyNumberFormat="0" applyAlignment="0" applyProtection="0"/>
    <xf numFmtId="0" fontId="31" fillId="33" borderId="24" applyNumberFormat="0" applyFont="0" applyAlignment="0" applyProtection="0"/>
    <xf numFmtId="0" fontId="53" fillId="30" borderId="16" applyNumberFormat="0" applyAlignment="0" applyProtection="0"/>
    <xf numFmtId="0" fontId="56" fillId="0" borderId="19" applyNumberFormat="0" applyFill="0" applyAlignment="0" applyProtection="0"/>
    <xf numFmtId="0" fontId="14" fillId="4" borderId="25">
      <alignment horizontal="right" vertical="center"/>
    </xf>
    <xf numFmtId="0" fontId="9" fillId="33" borderId="24" applyNumberFormat="0" applyFont="0" applyAlignment="0" applyProtection="0"/>
    <xf numFmtId="4" fontId="12" fillId="0" borderId="25">
      <alignment horizontal="right" vertical="center"/>
    </xf>
    <xf numFmtId="0" fontId="56" fillId="0" borderId="19" applyNumberFormat="0" applyFill="0" applyAlignment="0" applyProtection="0"/>
    <xf numFmtId="0" fontId="14" fillId="4" borderId="25">
      <alignment horizontal="right" vertical="center"/>
    </xf>
    <xf numFmtId="0" fontId="14" fillId="4" borderId="25">
      <alignment horizontal="right" vertical="center"/>
    </xf>
    <xf numFmtId="4" fontId="15" fillId="3" borderId="25">
      <alignment horizontal="right" vertical="center"/>
    </xf>
    <xf numFmtId="0" fontId="14" fillId="3" borderId="25">
      <alignment horizontal="right" vertical="center"/>
    </xf>
    <xf numFmtId="4" fontId="14" fillId="3" borderId="25">
      <alignment horizontal="right" vertical="center"/>
    </xf>
    <xf numFmtId="0" fontId="15" fillId="3" borderId="25">
      <alignment horizontal="right" vertical="center"/>
    </xf>
    <xf numFmtId="4" fontId="15" fillId="3" borderId="25">
      <alignment horizontal="right" vertical="center"/>
    </xf>
    <xf numFmtId="0" fontId="14" fillId="4" borderId="25">
      <alignment horizontal="right" vertical="center"/>
    </xf>
    <xf numFmtId="4" fontId="14" fillId="4" borderId="25">
      <alignment horizontal="right" vertical="center"/>
    </xf>
    <xf numFmtId="0" fontId="14" fillId="4" borderId="25">
      <alignment horizontal="right" vertical="center"/>
    </xf>
    <xf numFmtId="4" fontId="14" fillId="4" borderId="25">
      <alignment horizontal="right" vertical="center"/>
    </xf>
    <xf numFmtId="0" fontId="14" fillId="4" borderId="26">
      <alignment horizontal="right" vertical="center"/>
    </xf>
    <xf numFmtId="4" fontId="14" fillId="4" borderId="26">
      <alignment horizontal="right" vertical="center"/>
    </xf>
    <xf numFmtId="0" fontId="14" fillId="4" borderId="27">
      <alignment horizontal="right" vertical="center"/>
    </xf>
    <xf numFmtId="4" fontId="14" fillId="4" borderId="27">
      <alignment horizontal="right" vertical="center"/>
    </xf>
    <xf numFmtId="0" fontId="37" fillId="30" borderId="17" applyNumberFormat="0" applyAlignment="0" applyProtection="0"/>
    <xf numFmtId="0" fontId="12" fillId="4" borderId="28">
      <alignment horizontal="left" vertical="center" wrapText="1" indent="2"/>
    </xf>
    <xf numFmtId="0" fontId="12" fillId="0" borderId="28">
      <alignment horizontal="left" vertical="center" wrapText="1" indent="2"/>
    </xf>
    <xf numFmtId="0" fontId="12" fillId="3" borderId="26">
      <alignment horizontal="left" vertical="center"/>
    </xf>
    <xf numFmtId="0" fontId="49" fillId="17" borderId="17" applyNumberFormat="0" applyAlignment="0" applyProtection="0"/>
    <xf numFmtId="0" fontId="12" fillId="0" borderId="25">
      <alignment horizontal="right" vertical="center"/>
    </xf>
    <xf numFmtId="4" fontId="12" fillId="0" borderId="25">
      <alignment horizontal="right" vertical="center"/>
    </xf>
    <xf numFmtId="0" fontId="12" fillId="0" borderId="25" applyNumberFormat="0" applyFill="0" applyAlignment="0" applyProtection="0"/>
    <xf numFmtId="0" fontId="53" fillId="30" borderId="16" applyNumberFormat="0" applyAlignment="0" applyProtection="0"/>
    <xf numFmtId="167" fontId="12" fillId="7" borderId="25" applyNumberFormat="0" applyFont="0" applyBorder="0" applyAlignment="0" applyProtection="0">
      <alignment horizontal="right" vertical="center"/>
    </xf>
    <xf numFmtId="0" fontId="12" fillId="6" borderId="25"/>
    <xf numFmtId="4" fontId="12" fillId="6" borderId="25"/>
    <xf numFmtId="0" fontId="56" fillId="0" borderId="19" applyNumberFormat="0" applyFill="0" applyAlignment="0" applyProtection="0"/>
    <xf numFmtId="0" fontId="9" fillId="33" borderId="24" applyNumberFormat="0" applyFont="0" applyAlignment="0" applyProtection="0"/>
    <xf numFmtId="0" fontId="31" fillId="33" borderId="24" applyNumberFormat="0" applyFont="0" applyAlignment="0" applyProtection="0"/>
    <xf numFmtId="0" fontId="12" fillId="0" borderId="25" applyNumberFormat="0" applyFill="0" applyAlignment="0" applyProtection="0"/>
    <xf numFmtId="0" fontId="41" fillId="0" borderId="19" applyNumberFormat="0" applyFill="0" applyAlignment="0" applyProtection="0"/>
    <xf numFmtId="0" fontId="56" fillId="0" borderId="19" applyNumberFormat="0" applyFill="0" applyAlignment="0" applyProtection="0"/>
    <xf numFmtId="0" fontId="40" fillId="17" borderId="17" applyNumberFormat="0" applyAlignment="0" applyProtection="0"/>
    <xf numFmtId="0" fontId="37" fillId="30" borderId="17" applyNumberFormat="0" applyAlignment="0" applyProtection="0"/>
    <xf numFmtId="4" fontId="15" fillId="3" borderId="25">
      <alignment horizontal="right" vertical="center"/>
    </xf>
    <xf numFmtId="0" fontId="14" fillId="3" borderId="25">
      <alignment horizontal="right" vertical="center"/>
    </xf>
    <xf numFmtId="167" fontId="12" fillId="7" borderId="25" applyNumberFormat="0" applyFont="0" applyBorder="0" applyAlignment="0" applyProtection="0">
      <alignment horizontal="right" vertical="center"/>
    </xf>
    <xf numFmtId="0" fontId="41" fillId="0" borderId="19" applyNumberFormat="0" applyFill="0" applyAlignment="0" applyProtection="0"/>
    <xf numFmtId="49" fontId="12" fillId="0" borderId="25" applyNumberFormat="0" applyFont="0" applyFill="0" applyBorder="0" applyProtection="0">
      <alignment horizontal="left" vertical="center" indent="2"/>
    </xf>
    <xf numFmtId="49" fontId="12" fillId="0" borderId="26" applyNumberFormat="0" applyFont="0" applyFill="0" applyBorder="0" applyProtection="0">
      <alignment horizontal="left" vertical="center" indent="5"/>
    </xf>
    <xf numFmtId="49" fontId="12" fillId="0" borderId="25" applyNumberFormat="0" applyFont="0" applyFill="0" applyBorder="0" applyProtection="0">
      <alignment horizontal="left" vertical="center" indent="2"/>
    </xf>
    <xf numFmtId="4" fontId="12" fillId="0" borderId="25" applyFill="0" applyBorder="0" applyProtection="0">
      <alignment horizontal="right" vertical="center"/>
    </xf>
    <xf numFmtId="49" fontId="13" fillId="0" borderId="25" applyNumberFormat="0" applyFill="0" applyBorder="0" applyProtection="0">
      <alignment horizontal="left" vertical="center"/>
    </xf>
    <xf numFmtId="0" fontId="12" fillId="0" borderId="28">
      <alignment horizontal="left" vertical="center" wrapText="1" indent="2"/>
    </xf>
    <xf numFmtId="0" fontId="53" fillId="30" borderId="16" applyNumberFormat="0" applyAlignment="0" applyProtection="0"/>
    <xf numFmtId="0" fontId="14" fillId="4" borderId="27">
      <alignment horizontal="right" vertical="center"/>
    </xf>
    <xf numFmtId="0" fontId="40" fillId="17" borderId="17" applyNumberFormat="0" applyAlignment="0" applyProtection="0"/>
    <xf numFmtId="0" fontId="14" fillId="4" borderId="27">
      <alignment horizontal="right" vertical="center"/>
    </xf>
    <xf numFmtId="4" fontId="14" fillId="4" borderId="25">
      <alignment horizontal="right" vertical="center"/>
    </xf>
    <xf numFmtId="0" fontId="14" fillId="4" borderId="25">
      <alignment horizontal="right" vertical="center"/>
    </xf>
    <xf numFmtId="0" fontId="34" fillId="30" borderId="16" applyNumberFormat="0" applyAlignment="0" applyProtection="0"/>
    <xf numFmtId="0" fontId="36" fillId="30" borderId="17" applyNumberFormat="0" applyAlignment="0" applyProtection="0"/>
    <xf numFmtId="0" fontId="41" fillId="0" borderId="19" applyNumberFormat="0" applyFill="0" applyAlignment="0" applyProtection="0"/>
    <xf numFmtId="0" fontId="12" fillId="6" borderId="25"/>
    <xf numFmtId="4" fontId="12" fillId="6" borderId="25"/>
    <xf numFmtId="4" fontId="14" fillId="4" borderId="25">
      <alignment horizontal="right" vertical="center"/>
    </xf>
    <xf numFmtId="0" fontId="15" fillId="3" borderId="25">
      <alignment horizontal="right" vertical="center"/>
    </xf>
    <xf numFmtId="0" fontId="40" fillId="17" borderId="17" applyNumberFormat="0" applyAlignment="0" applyProtection="0"/>
    <xf numFmtId="0" fontId="37" fillId="30" borderId="17" applyNumberFormat="0" applyAlignment="0" applyProtection="0"/>
    <xf numFmtId="4" fontId="12" fillId="0" borderId="25">
      <alignment horizontal="right" vertical="center"/>
    </xf>
    <xf numFmtId="0" fontId="12" fillId="4" borderId="28">
      <alignment horizontal="left" vertical="center" wrapText="1" indent="2"/>
    </xf>
    <xf numFmtId="0" fontId="12" fillId="0" borderId="28">
      <alignment horizontal="left" vertical="center" wrapText="1" indent="2"/>
    </xf>
    <xf numFmtId="0" fontId="53" fillId="30" borderId="16" applyNumberFormat="0" applyAlignment="0" applyProtection="0"/>
    <xf numFmtId="0" fontId="49" fillId="17" borderId="17" applyNumberFormat="0" applyAlignment="0" applyProtection="0"/>
    <xf numFmtId="0" fontId="36" fillId="30" borderId="17" applyNumberFormat="0" applyAlignment="0" applyProtection="0"/>
    <xf numFmtId="0" fontId="34" fillId="30" borderId="16" applyNumberFormat="0" applyAlignment="0" applyProtection="0"/>
    <xf numFmtId="0" fontId="14" fillId="4" borderId="27">
      <alignment horizontal="right" vertical="center"/>
    </xf>
    <xf numFmtId="0" fontId="15" fillId="3" borderId="25">
      <alignment horizontal="right" vertical="center"/>
    </xf>
    <xf numFmtId="4" fontId="14" fillId="3" borderId="25">
      <alignment horizontal="right" vertical="center"/>
    </xf>
    <xf numFmtId="4" fontId="14" fillId="4" borderId="25">
      <alignment horizontal="right" vertical="center"/>
    </xf>
    <xf numFmtId="49" fontId="12" fillId="0" borderId="26" applyNumberFormat="0" applyFont="0" applyFill="0" applyBorder="0" applyProtection="0">
      <alignment horizontal="left" vertical="center" indent="5"/>
    </xf>
    <xf numFmtId="4" fontId="12" fillId="0" borderId="25" applyFill="0" applyBorder="0" applyProtection="0">
      <alignment horizontal="right" vertical="center"/>
    </xf>
    <xf numFmtId="4" fontId="14" fillId="3" borderId="25">
      <alignment horizontal="right" vertical="center"/>
    </xf>
    <xf numFmtId="0" fontId="9" fillId="0" borderId="0"/>
    <xf numFmtId="0" fontId="49" fillId="17" borderId="17" applyNumberFormat="0" applyAlignment="0" applyProtection="0"/>
    <xf numFmtId="0" fontId="40" fillId="17" borderId="17" applyNumberFormat="0" applyAlignment="0" applyProtection="0"/>
    <xf numFmtId="0" fontId="36" fillId="30" borderId="17" applyNumberFormat="0" applyAlignment="0" applyProtection="0"/>
    <xf numFmtId="0" fontId="12" fillId="4" borderId="28">
      <alignment horizontal="left" vertical="center" wrapText="1" indent="2"/>
    </xf>
    <xf numFmtId="0" fontId="12" fillId="0" borderId="28">
      <alignment horizontal="left" vertical="center" wrapText="1" indent="2"/>
    </xf>
    <xf numFmtId="0" fontId="12" fillId="4" borderId="28">
      <alignment horizontal="left" vertical="center" wrapText="1" indent="2"/>
    </xf>
    <xf numFmtId="0" fontId="12" fillId="0" borderId="28">
      <alignment horizontal="left" vertical="center" wrapText="1" indent="2"/>
    </xf>
    <xf numFmtId="0" fontId="34" fillId="30" borderId="16" applyNumberFormat="0" applyAlignment="0" applyProtection="0"/>
    <xf numFmtId="0" fontId="36" fillId="30" borderId="17" applyNumberFormat="0" applyAlignment="0" applyProtection="0"/>
    <xf numFmtId="0" fontId="37" fillId="30" borderId="17" applyNumberFormat="0" applyAlignment="0" applyProtection="0"/>
    <xf numFmtId="0" fontId="40" fillId="17" borderId="17" applyNumberFormat="0" applyAlignment="0" applyProtection="0"/>
    <xf numFmtId="0" fontId="41" fillId="0" borderId="19" applyNumberFormat="0" applyFill="0" applyAlignment="0" applyProtection="0"/>
    <xf numFmtId="0" fontId="49" fillId="17" borderId="17" applyNumberFormat="0" applyAlignment="0" applyProtection="0"/>
    <xf numFmtId="0" fontId="31" fillId="33" borderId="24" applyNumberFormat="0" applyFont="0" applyAlignment="0" applyProtection="0"/>
    <xf numFmtId="0" fontId="9" fillId="33" borderId="24" applyNumberFormat="0" applyFont="0" applyAlignment="0" applyProtection="0"/>
    <xf numFmtId="0" fontId="53" fillId="30" borderId="16" applyNumberFormat="0" applyAlignment="0" applyProtection="0"/>
    <xf numFmtId="0" fontId="56" fillId="0" borderId="19" applyNumberFormat="0" applyFill="0" applyAlignment="0" applyProtection="0"/>
    <xf numFmtId="0" fontId="37" fillId="30" borderId="17" applyNumberFormat="0" applyAlignment="0" applyProtection="0"/>
    <xf numFmtId="0" fontId="49" fillId="17" borderId="17" applyNumberFormat="0" applyAlignment="0" applyProtection="0"/>
    <xf numFmtId="0" fontId="31" fillId="33" borderId="24" applyNumberFormat="0" applyFont="0" applyAlignment="0" applyProtection="0"/>
    <xf numFmtId="0" fontId="53" fillId="30" borderId="16" applyNumberFormat="0" applyAlignment="0" applyProtection="0"/>
    <xf numFmtId="0" fontId="56" fillId="0" borderId="19" applyNumberFormat="0" applyFill="0" applyAlignment="0" applyProtection="0"/>
    <xf numFmtId="0" fontId="14" fillId="4" borderId="4">
      <alignment horizontal="right" vertical="center"/>
    </xf>
    <xf numFmtId="4" fontId="14" fillId="4" borderId="4">
      <alignment horizontal="right" vertical="center"/>
    </xf>
    <xf numFmtId="0" fontId="14" fillId="4" borderId="7">
      <alignment horizontal="right" vertical="center"/>
    </xf>
    <xf numFmtId="4" fontId="14" fillId="4" borderId="7">
      <alignment horizontal="right" vertical="center"/>
    </xf>
    <xf numFmtId="0" fontId="37" fillId="30" borderId="17" applyNumberFormat="0" applyAlignment="0" applyProtection="0"/>
    <xf numFmtId="0" fontId="12" fillId="4" borderId="8">
      <alignment horizontal="left" vertical="center" wrapText="1" indent="2"/>
    </xf>
    <xf numFmtId="0" fontId="12" fillId="0" borderId="8">
      <alignment horizontal="left" vertical="center" wrapText="1" indent="2"/>
    </xf>
    <xf numFmtId="0" fontId="12" fillId="3" borderId="4">
      <alignment horizontal="left" vertical="center"/>
    </xf>
    <xf numFmtId="0" fontId="49" fillId="17" borderId="17" applyNumberFormat="0" applyAlignment="0" applyProtection="0"/>
    <xf numFmtId="0" fontId="53" fillId="30" borderId="16" applyNumberFormat="0" applyAlignment="0" applyProtection="0"/>
    <xf numFmtId="0" fontId="56" fillId="0" borderId="19" applyNumberFormat="0" applyFill="0" applyAlignment="0" applyProtection="0"/>
    <xf numFmtId="49" fontId="12" fillId="0" borderId="4" applyNumberFormat="0" applyFont="0" applyFill="0" applyBorder="0" applyProtection="0">
      <alignment horizontal="left" vertical="center" indent="5"/>
    </xf>
    <xf numFmtId="0" fontId="34" fillId="30" borderId="16" applyNumberFormat="0" applyAlignment="0" applyProtection="0"/>
    <xf numFmtId="0" fontId="36" fillId="30" borderId="17" applyNumberFormat="0" applyAlignment="0" applyProtection="0"/>
    <xf numFmtId="0" fontId="41" fillId="0" borderId="19" applyNumberFormat="0" applyFill="0" applyAlignment="0" applyProtection="0"/>
    <xf numFmtId="49" fontId="12" fillId="0" borderId="25" applyNumberFormat="0" applyFont="0" applyFill="0" applyBorder="0" applyProtection="0">
      <alignment horizontal="left" vertical="center" indent="2"/>
    </xf>
    <xf numFmtId="0" fontId="14" fillId="3" borderId="25">
      <alignment horizontal="right" vertical="center"/>
    </xf>
    <xf numFmtId="4" fontId="14" fillId="3" borderId="25">
      <alignment horizontal="right" vertical="center"/>
    </xf>
    <xf numFmtId="0" fontId="15" fillId="3" borderId="25">
      <alignment horizontal="right" vertical="center"/>
    </xf>
    <xf numFmtId="4" fontId="15" fillId="3" borderId="25">
      <alignment horizontal="right" vertical="center"/>
    </xf>
    <xf numFmtId="0" fontId="14" fillId="4" borderId="25">
      <alignment horizontal="right" vertical="center"/>
    </xf>
    <xf numFmtId="4" fontId="14" fillId="4" borderId="25">
      <alignment horizontal="right" vertical="center"/>
    </xf>
    <xf numFmtId="0" fontId="14" fillId="4" borderId="25">
      <alignment horizontal="right" vertical="center"/>
    </xf>
    <xf numFmtId="4" fontId="14" fillId="4" borderId="25">
      <alignment horizontal="right" vertical="center"/>
    </xf>
    <xf numFmtId="0" fontId="40" fillId="17" borderId="17" applyNumberFormat="0" applyAlignment="0" applyProtection="0"/>
    <xf numFmtId="0" fontId="12" fillId="0" borderId="25">
      <alignment horizontal="right" vertical="center"/>
    </xf>
    <xf numFmtId="4" fontId="12" fillId="0" borderId="25">
      <alignment horizontal="right" vertical="center"/>
    </xf>
    <xf numFmtId="4" fontId="12" fillId="0" borderId="25" applyFill="0" applyBorder="0" applyProtection="0">
      <alignment horizontal="right" vertical="center"/>
    </xf>
    <xf numFmtId="49" fontId="13" fillId="0" borderId="25" applyNumberFormat="0" applyFill="0" applyBorder="0" applyProtection="0">
      <alignment horizontal="left" vertical="center"/>
    </xf>
    <xf numFmtId="0" fontId="12" fillId="0" borderId="25" applyNumberFormat="0" applyFill="0" applyAlignment="0" applyProtection="0"/>
    <xf numFmtId="167" fontId="12" fillId="7" borderId="25" applyNumberFormat="0" applyFont="0" applyBorder="0" applyAlignment="0" applyProtection="0">
      <alignment horizontal="right" vertical="center"/>
    </xf>
    <xf numFmtId="0" fontId="12" fillId="6" borderId="25"/>
    <xf numFmtId="4" fontId="12" fillId="6" borderId="25"/>
    <xf numFmtId="4" fontId="14" fillId="4" borderId="25">
      <alignment horizontal="right" vertical="center"/>
    </xf>
    <xf numFmtId="0" fontId="12" fillId="6" borderId="25"/>
    <xf numFmtId="0" fontId="36" fillId="30" borderId="17" applyNumberFormat="0" applyAlignment="0" applyProtection="0"/>
    <xf numFmtId="0" fontId="14" fillId="3" borderId="25">
      <alignment horizontal="right" vertical="center"/>
    </xf>
    <xf numFmtId="0" fontId="12" fillId="0" borderId="25">
      <alignment horizontal="right" vertical="center"/>
    </xf>
    <xf numFmtId="0" fontId="56" fillId="0" borderId="19" applyNumberFormat="0" applyFill="0" applyAlignment="0" applyProtection="0"/>
    <xf numFmtId="0" fontId="12" fillId="3" borderId="26">
      <alignment horizontal="left" vertical="center"/>
    </xf>
    <xf numFmtId="0" fontId="49" fillId="17" borderId="17" applyNumberFormat="0" applyAlignment="0" applyProtection="0"/>
    <xf numFmtId="167" fontId="12" fillId="7" borderId="25" applyNumberFormat="0" applyFont="0" applyBorder="0" applyAlignment="0" applyProtection="0">
      <alignment horizontal="right" vertical="center"/>
    </xf>
    <xf numFmtId="0" fontId="31" fillId="33" borderId="24" applyNumberFormat="0" applyFont="0" applyAlignment="0" applyProtection="0"/>
    <xf numFmtId="0" fontId="12" fillId="0" borderId="28">
      <alignment horizontal="left" vertical="center" wrapText="1" indent="2"/>
    </xf>
    <xf numFmtId="4" fontId="12" fillId="6" borderId="25"/>
    <xf numFmtId="49" fontId="13" fillId="0" borderId="25" applyNumberFormat="0" applyFill="0" applyBorder="0" applyProtection="0">
      <alignment horizontal="left" vertical="center"/>
    </xf>
    <xf numFmtId="0" fontId="12" fillId="0" borderId="25">
      <alignment horizontal="right" vertical="center"/>
    </xf>
    <xf numFmtId="4" fontId="14" fillId="4" borderId="27">
      <alignment horizontal="right" vertical="center"/>
    </xf>
    <xf numFmtId="4" fontId="14" fillId="4" borderId="25">
      <alignment horizontal="right" vertical="center"/>
    </xf>
    <xf numFmtId="4" fontId="14" fillId="4" borderId="25">
      <alignment horizontal="right" vertical="center"/>
    </xf>
    <xf numFmtId="0" fontId="15" fillId="3" borderId="25">
      <alignment horizontal="right" vertical="center"/>
    </xf>
    <xf numFmtId="0" fontId="14" fillId="3" borderId="25">
      <alignment horizontal="right" vertical="center"/>
    </xf>
    <xf numFmtId="49" fontId="12" fillId="0" borderId="25" applyNumberFormat="0" applyFont="0" applyFill="0" applyBorder="0" applyProtection="0">
      <alignment horizontal="left" vertical="center" indent="2"/>
    </xf>
    <xf numFmtId="0" fontId="49" fillId="17" borderId="17" applyNumberFormat="0" applyAlignment="0" applyProtection="0"/>
    <xf numFmtId="0" fontId="34" fillId="30" borderId="16" applyNumberFormat="0" applyAlignment="0" applyProtection="0"/>
    <xf numFmtId="49" fontId="12" fillId="0" borderId="25" applyNumberFormat="0" applyFont="0" applyFill="0" applyBorder="0" applyProtection="0">
      <alignment horizontal="left" vertical="center" indent="2"/>
    </xf>
    <xf numFmtId="0" fontId="40" fillId="17" borderId="17" applyNumberFormat="0" applyAlignment="0" applyProtection="0"/>
    <xf numFmtId="4" fontId="12" fillId="0" borderId="25" applyFill="0" applyBorder="0" applyProtection="0">
      <alignment horizontal="right" vertical="center"/>
    </xf>
    <xf numFmtId="0" fontId="37" fillId="30" borderId="17" applyNumberFormat="0" applyAlignment="0" applyProtection="0"/>
    <xf numFmtId="0" fontId="56" fillId="0" borderId="19" applyNumberFormat="0" applyFill="0" applyAlignment="0" applyProtection="0"/>
    <xf numFmtId="0" fontId="53" fillId="30" borderId="16" applyNumberFormat="0" applyAlignment="0" applyProtection="0"/>
    <xf numFmtId="0" fontId="12" fillId="0" borderId="25" applyNumberFormat="0" applyFill="0" applyAlignment="0" applyProtection="0"/>
    <xf numFmtId="4" fontId="12" fillId="0" borderId="25">
      <alignment horizontal="right" vertical="center"/>
    </xf>
    <xf numFmtId="0" fontId="12" fillId="0" borderId="25">
      <alignment horizontal="right" vertical="center"/>
    </xf>
    <xf numFmtId="0" fontId="49" fillId="17" borderId="17" applyNumberFormat="0" applyAlignment="0" applyProtection="0"/>
    <xf numFmtId="0" fontId="34" fillId="30" borderId="16" applyNumberFormat="0" applyAlignment="0" applyProtection="0"/>
    <xf numFmtId="0" fontId="36" fillId="30" borderId="17" applyNumberFormat="0" applyAlignment="0" applyProtection="0"/>
    <xf numFmtId="0" fontId="12" fillId="4" borderId="28">
      <alignment horizontal="left" vertical="center" wrapText="1" indent="2"/>
    </xf>
    <xf numFmtId="0" fontId="37" fillId="30" borderId="17" applyNumberFormat="0" applyAlignment="0" applyProtection="0"/>
    <xf numFmtId="0" fontId="37" fillId="30" borderId="17" applyNumberFormat="0" applyAlignment="0" applyProtection="0"/>
    <xf numFmtId="4" fontId="14" fillId="4" borderId="26">
      <alignment horizontal="right" vertical="center"/>
    </xf>
    <xf numFmtId="0" fontId="14" fillId="4" borderId="26">
      <alignment horizontal="right" vertical="center"/>
    </xf>
    <xf numFmtId="0" fontId="14" fillId="4" borderId="25">
      <alignment horizontal="right" vertical="center"/>
    </xf>
    <xf numFmtId="4" fontId="15" fillId="3" borderId="25">
      <alignment horizontal="right" vertical="center"/>
    </xf>
    <xf numFmtId="0" fontId="40" fillId="17" borderId="17" applyNumberFormat="0" applyAlignment="0" applyProtection="0"/>
    <xf numFmtId="0" fontId="41" fillId="0" borderId="19" applyNumberFormat="0" applyFill="0" applyAlignment="0" applyProtection="0"/>
    <xf numFmtId="0" fontId="56" fillId="0" borderId="19" applyNumberFormat="0" applyFill="0" applyAlignment="0" applyProtection="0"/>
    <xf numFmtId="0" fontId="31" fillId="33" borderId="24" applyNumberFormat="0" applyFont="0" applyAlignment="0" applyProtection="0"/>
    <xf numFmtId="0" fontId="49" fillId="17" borderId="17" applyNumberFormat="0" applyAlignment="0" applyProtection="0"/>
    <xf numFmtId="49" fontId="13" fillId="0" borderId="25" applyNumberFormat="0" applyFill="0" applyBorder="0" applyProtection="0">
      <alignment horizontal="left" vertical="center"/>
    </xf>
    <xf numFmtId="0" fontId="12" fillId="4" borderId="28">
      <alignment horizontal="left" vertical="center" wrapText="1" indent="2"/>
    </xf>
    <xf numFmtId="0" fontId="37" fillId="30" borderId="17" applyNumberFormat="0" applyAlignment="0" applyProtection="0"/>
    <xf numFmtId="0" fontId="12" fillId="0" borderId="28">
      <alignment horizontal="left" vertical="center" wrapText="1" indent="2"/>
    </xf>
    <xf numFmtId="0" fontId="31" fillId="33" borderId="24" applyNumberFormat="0" applyFont="0" applyAlignment="0" applyProtection="0"/>
    <xf numFmtId="0" fontId="9" fillId="33" borderId="24" applyNumberFormat="0" applyFont="0" applyAlignment="0" applyProtection="0"/>
    <xf numFmtId="0" fontId="53" fillId="30" borderId="16" applyNumberFormat="0" applyAlignment="0" applyProtection="0"/>
    <xf numFmtId="0" fontId="56" fillId="0" borderId="19" applyNumberFormat="0" applyFill="0" applyAlignment="0" applyProtection="0"/>
    <xf numFmtId="4" fontId="12" fillId="6" borderId="25"/>
    <xf numFmtId="0" fontId="14" fillId="4" borderId="25">
      <alignment horizontal="right" vertical="center"/>
    </xf>
    <xf numFmtId="0" fontId="56" fillId="0" borderId="19" applyNumberFormat="0" applyFill="0" applyAlignment="0" applyProtection="0"/>
    <xf numFmtId="4" fontId="14" fillId="4" borderId="27">
      <alignment horizontal="right" vertical="center"/>
    </xf>
    <xf numFmtId="0" fontId="36" fillId="30" borderId="17" applyNumberFormat="0" applyAlignment="0" applyProtection="0"/>
    <xf numFmtId="0" fontId="14" fillId="4" borderId="26">
      <alignment horizontal="right" vertical="center"/>
    </xf>
    <xf numFmtId="0" fontId="37" fillId="30" borderId="17" applyNumberFormat="0" applyAlignment="0" applyProtection="0"/>
    <xf numFmtId="0" fontId="41" fillId="0" borderId="19" applyNumberFormat="0" applyFill="0" applyAlignment="0" applyProtection="0"/>
    <xf numFmtId="0" fontId="31" fillId="33" borderId="24" applyNumberFormat="0" applyFont="0" applyAlignment="0" applyProtection="0"/>
    <xf numFmtId="4" fontId="14" fillId="4" borderId="26">
      <alignment horizontal="right" vertical="center"/>
    </xf>
    <xf numFmtId="0" fontId="12" fillId="4" borderId="28">
      <alignment horizontal="left" vertical="center" wrapText="1" indent="2"/>
    </xf>
    <xf numFmtId="0" fontId="12" fillId="6" borderId="25"/>
    <xf numFmtId="167" fontId="12" fillId="7" borderId="25" applyNumberFormat="0" applyFont="0" applyBorder="0" applyAlignment="0" applyProtection="0">
      <alignment horizontal="right" vertical="center"/>
    </xf>
    <xf numFmtId="0" fontId="12" fillId="0" borderId="25" applyNumberFormat="0" applyFill="0" applyAlignment="0" applyProtection="0"/>
    <xf numFmtId="4" fontId="12" fillId="0" borderId="25" applyFill="0" applyBorder="0" applyProtection="0">
      <alignment horizontal="right" vertical="center"/>
    </xf>
    <xf numFmtId="4" fontId="14" fillId="3" borderId="25">
      <alignment horizontal="right" vertical="center"/>
    </xf>
    <xf numFmtId="0" fontId="41" fillId="0" borderId="19" applyNumberFormat="0" applyFill="0" applyAlignment="0" applyProtection="0"/>
    <xf numFmtId="49" fontId="13" fillId="0" borderId="25" applyNumberFormat="0" applyFill="0" applyBorder="0" applyProtection="0">
      <alignment horizontal="left" vertical="center"/>
    </xf>
    <xf numFmtId="49" fontId="12" fillId="0" borderId="26" applyNumberFormat="0" applyFont="0" applyFill="0" applyBorder="0" applyProtection="0">
      <alignment horizontal="left" vertical="center" indent="5"/>
    </xf>
    <xf numFmtId="0" fontId="12" fillId="3" borderId="26">
      <alignment horizontal="left" vertical="center"/>
    </xf>
    <xf numFmtId="0" fontId="37" fillId="30" borderId="17" applyNumberFormat="0" applyAlignment="0" applyProtection="0"/>
    <xf numFmtId="4" fontId="14" fillId="4" borderId="27">
      <alignment horizontal="right" vertical="center"/>
    </xf>
    <xf numFmtId="0" fontId="49" fillId="17" borderId="17" applyNumberFormat="0" applyAlignment="0" applyProtection="0"/>
    <xf numFmtId="0" fontId="49" fillId="17" borderId="17" applyNumberFormat="0" applyAlignment="0" applyProtection="0"/>
    <xf numFmtId="0" fontId="31" fillId="33" borderId="24" applyNumberFormat="0" applyFont="0" applyAlignment="0" applyProtection="0"/>
    <xf numFmtId="0" fontId="53" fillId="30" borderId="16" applyNumberFormat="0" applyAlignment="0" applyProtection="0"/>
    <xf numFmtId="0" fontId="56" fillId="0" borderId="19" applyNumberFormat="0" applyFill="0" applyAlignment="0" applyProtection="0"/>
    <xf numFmtId="0" fontId="14" fillId="4" borderId="25">
      <alignment horizontal="right" vertical="center"/>
    </xf>
    <xf numFmtId="0" fontId="9" fillId="33" borderId="24" applyNumberFormat="0" applyFont="0" applyAlignment="0" applyProtection="0"/>
    <xf numFmtId="4" fontId="12" fillId="0" borderId="25">
      <alignment horizontal="right" vertical="center"/>
    </xf>
    <xf numFmtId="0" fontId="56" fillId="0" borderId="19" applyNumberFormat="0" applyFill="0" applyAlignment="0" applyProtection="0"/>
    <xf numFmtId="0" fontId="14" fillId="4" borderId="25">
      <alignment horizontal="right" vertical="center"/>
    </xf>
    <xf numFmtId="0" fontId="14" fillId="4" borderId="25">
      <alignment horizontal="right" vertical="center"/>
    </xf>
    <xf numFmtId="4" fontId="15" fillId="3" borderId="25">
      <alignment horizontal="right" vertical="center"/>
    </xf>
    <xf numFmtId="0" fontId="14" fillId="3" borderId="25">
      <alignment horizontal="right" vertical="center"/>
    </xf>
    <xf numFmtId="4" fontId="14" fillId="3" borderId="25">
      <alignment horizontal="right" vertical="center"/>
    </xf>
    <xf numFmtId="0" fontId="15" fillId="3" borderId="25">
      <alignment horizontal="right" vertical="center"/>
    </xf>
    <xf numFmtId="4" fontId="15" fillId="3" borderId="25">
      <alignment horizontal="right" vertical="center"/>
    </xf>
    <xf numFmtId="0" fontId="14" fillId="4" borderId="25">
      <alignment horizontal="right" vertical="center"/>
    </xf>
    <xf numFmtId="4" fontId="14" fillId="4" borderId="25">
      <alignment horizontal="right" vertical="center"/>
    </xf>
    <xf numFmtId="0" fontId="14" fillId="4" borderId="25">
      <alignment horizontal="right" vertical="center"/>
    </xf>
    <xf numFmtId="4" fontId="14" fillId="4" borderId="25">
      <alignment horizontal="right" vertical="center"/>
    </xf>
    <xf numFmtId="0" fontId="14" fillId="4" borderId="26">
      <alignment horizontal="right" vertical="center"/>
    </xf>
    <xf numFmtId="4" fontId="14" fillId="4" borderId="26">
      <alignment horizontal="right" vertical="center"/>
    </xf>
    <xf numFmtId="0" fontId="14" fillId="4" borderId="27">
      <alignment horizontal="right" vertical="center"/>
    </xf>
    <xf numFmtId="4" fontId="14" fillId="4" borderId="27">
      <alignment horizontal="right" vertical="center"/>
    </xf>
    <xf numFmtId="0" fontId="37" fillId="30" borderId="17" applyNumberFormat="0" applyAlignment="0" applyProtection="0"/>
    <xf numFmtId="0" fontId="12" fillId="4" borderId="28">
      <alignment horizontal="left" vertical="center" wrapText="1" indent="2"/>
    </xf>
    <xf numFmtId="0" fontId="12" fillId="0" borderId="28">
      <alignment horizontal="left" vertical="center" wrapText="1" indent="2"/>
    </xf>
    <xf numFmtId="0" fontId="12" fillId="3" borderId="26">
      <alignment horizontal="left" vertical="center"/>
    </xf>
    <xf numFmtId="0" fontId="49" fillId="17" borderId="17" applyNumberFormat="0" applyAlignment="0" applyProtection="0"/>
    <xf numFmtId="0" fontId="12" fillId="0" borderId="25">
      <alignment horizontal="right" vertical="center"/>
    </xf>
    <xf numFmtId="4" fontId="12" fillId="0" borderId="25">
      <alignment horizontal="right" vertical="center"/>
    </xf>
    <xf numFmtId="0" fontId="12" fillId="0" borderId="25" applyNumberFormat="0" applyFill="0" applyAlignment="0" applyProtection="0"/>
    <xf numFmtId="0" fontId="53" fillId="30" borderId="16" applyNumberFormat="0" applyAlignment="0" applyProtection="0"/>
    <xf numFmtId="167" fontId="12" fillId="7" borderId="25" applyNumberFormat="0" applyFont="0" applyBorder="0" applyAlignment="0" applyProtection="0">
      <alignment horizontal="right" vertical="center"/>
    </xf>
    <xf numFmtId="0" fontId="12" fillId="6" borderId="25"/>
    <xf numFmtId="4" fontId="12" fillId="6" borderId="25"/>
    <xf numFmtId="0" fontId="56" fillId="0" borderId="19" applyNumberFormat="0" applyFill="0" applyAlignment="0" applyProtection="0"/>
    <xf numFmtId="0" fontId="9" fillId="33" borderId="24" applyNumberFormat="0" applyFont="0" applyAlignment="0" applyProtection="0"/>
    <xf numFmtId="0" fontId="31" fillId="33" borderId="24" applyNumberFormat="0" applyFont="0" applyAlignment="0" applyProtection="0"/>
    <xf numFmtId="0" fontId="12" fillId="0" borderId="25" applyNumberFormat="0" applyFill="0" applyAlignment="0" applyProtection="0"/>
    <xf numFmtId="0" fontId="41" fillId="0" borderId="19" applyNumberFormat="0" applyFill="0" applyAlignment="0" applyProtection="0"/>
    <xf numFmtId="0" fontId="56" fillId="0" borderId="19" applyNumberFormat="0" applyFill="0" applyAlignment="0" applyProtection="0"/>
    <xf numFmtId="0" fontId="40" fillId="17" borderId="17" applyNumberFormat="0" applyAlignment="0" applyProtection="0"/>
    <xf numFmtId="0" fontId="37" fillId="30" borderId="17" applyNumberFormat="0" applyAlignment="0" applyProtection="0"/>
    <xf numFmtId="4" fontId="15" fillId="3" borderId="25">
      <alignment horizontal="right" vertical="center"/>
    </xf>
    <xf numFmtId="0" fontId="14" fillId="3" borderId="25">
      <alignment horizontal="right" vertical="center"/>
    </xf>
    <xf numFmtId="167" fontId="12" fillId="7" borderId="25" applyNumberFormat="0" applyFont="0" applyBorder="0" applyAlignment="0" applyProtection="0">
      <alignment horizontal="right" vertical="center"/>
    </xf>
    <xf numFmtId="0" fontId="41" fillId="0" borderId="19" applyNumberFormat="0" applyFill="0" applyAlignment="0" applyProtection="0"/>
    <xf numFmtId="49" fontId="12" fillId="0" borderId="25" applyNumberFormat="0" applyFont="0" applyFill="0" applyBorder="0" applyProtection="0">
      <alignment horizontal="left" vertical="center" indent="2"/>
    </xf>
    <xf numFmtId="49" fontId="12" fillId="0" borderId="26" applyNumberFormat="0" applyFont="0" applyFill="0" applyBorder="0" applyProtection="0">
      <alignment horizontal="left" vertical="center" indent="5"/>
    </xf>
    <xf numFmtId="49" fontId="12" fillId="0" borderId="25" applyNumberFormat="0" applyFont="0" applyFill="0" applyBorder="0" applyProtection="0">
      <alignment horizontal="left" vertical="center" indent="2"/>
    </xf>
    <xf numFmtId="4" fontId="12" fillId="0" borderId="25" applyFill="0" applyBorder="0" applyProtection="0">
      <alignment horizontal="right" vertical="center"/>
    </xf>
    <xf numFmtId="49" fontId="13" fillId="0" borderId="25" applyNumberFormat="0" applyFill="0" applyBorder="0" applyProtection="0">
      <alignment horizontal="left" vertical="center"/>
    </xf>
    <xf numFmtId="0" fontId="12" fillId="0" borderId="28">
      <alignment horizontal="left" vertical="center" wrapText="1" indent="2"/>
    </xf>
    <xf numFmtId="0" fontId="53" fillId="30" borderId="16" applyNumberFormat="0" applyAlignment="0" applyProtection="0"/>
    <xf numFmtId="0" fontId="14" fillId="4" borderId="27">
      <alignment horizontal="right" vertical="center"/>
    </xf>
    <xf numFmtId="0" fontId="40" fillId="17" borderId="17" applyNumberFormat="0" applyAlignment="0" applyProtection="0"/>
    <xf numFmtId="0" fontId="14" fillId="4" borderId="27">
      <alignment horizontal="right" vertical="center"/>
    </xf>
    <xf numFmtId="4" fontId="14" fillId="4" borderId="25">
      <alignment horizontal="right" vertical="center"/>
    </xf>
    <xf numFmtId="0" fontId="14" fillId="4" borderId="25">
      <alignment horizontal="right" vertical="center"/>
    </xf>
    <xf numFmtId="0" fontId="34" fillId="30" borderId="16" applyNumberFormat="0" applyAlignment="0" applyProtection="0"/>
    <xf numFmtId="0" fontId="36" fillId="30" borderId="17" applyNumberFormat="0" applyAlignment="0" applyProtection="0"/>
    <xf numFmtId="0" fontId="41" fillId="0" borderId="19" applyNumberFormat="0" applyFill="0" applyAlignment="0" applyProtection="0"/>
    <xf numFmtId="0" fontId="12" fillId="6" borderId="25"/>
    <xf numFmtId="4" fontId="12" fillId="6" borderId="25"/>
    <xf numFmtId="4" fontId="14" fillId="4" borderId="25">
      <alignment horizontal="right" vertical="center"/>
    </xf>
    <xf numFmtId="0" fontId="15" fillId="3" borderId="25">
      <alignment horizontal="right" vertical="center"/>
    </xf>
    <xf numFmtId="0" fontId="40" fillId="17" borderId="17" applyNumberFormat="0" applyAlignment="0" applyProtection="0"/>
    <xf numFmtId="0" fontId="37" fillId="30" borderId="17" applyNumberFormat="0" applyAlignment="0" applyProtection="0"/>
    <xf numFmtId="4" fontId="12" fillId="0" borderId="25">
      <alignment horizontal="right" vertical="center"/>
    </xf>
    <xf numFmtId="0" fontId="12" fillId="4" borderId="28">
      <alignment horizontal="left" vertical="center" wrapText="1" indent="2"/>
    </xf>
    <xf numFmtId="0" fontId="12" fillId="0" borderId="28">
      <alignment horizontal="left" vertical="center" wrapText="1" indent="2"/>
    </xf>
    <xf numFmtId="0" fontId="53" fillId="30" borderId="16" applyNumberFormat="0" applyAlignment="0" applyProtection="0"/>
    <xf numFmtId="0" fontId="49" fillId="17" borderId="17" applyNumberFormat="0" applyAlignment="0" applyProtection="0"/>
    <xf numFmtId="0" fontId="36" fillId="30" borderId="17" applyNumberFormat="0" applyAlignment="0" applyProtection="0"/>
    <xf numFmtId="0" fontId="34" fillId="30" borderId="16" applyNumberFormat="0" applyAlignment="0" applyProtection="0"/>
    <xf numFmtId="0" fontId="14" fillId="4" borderId="27">
      <alignment horizontal="right" vertical="center"/>
    </xf>
    <xf numFmtId="0" fontId="15" fillId="3" borderId="25">
      <alignment horizontal="right" vertical="center"/>
    </xf>
    <xf numFmtId="4" fontId="14" fillId="3" borderId="25">
      <alignment horizontal="right" vertical="center"/>
    </xf>
    <xf numFmtId="4" fontId="14" fillId="4" borderId="25">
      <alignment horizontal="right" vertical="center"/>
    </xf>
    <xf numFmtId="49" fontId="12" fillId="0" borderId="26" applyNumberFormat="0" applyFont="0" applyFill="0" applyBorder="0" applyProtection="0">
      <alignment horizontal="left" vertical="center" indent="5"/>
    </xf>
    <xf numFmtId="4" fontId="12" fillId="0" borderId="25" applyFill="0" applyBorder="0" applyProtection="0">
      <alignment horizontal="right" vertical="center"/>
    </xf>
    <xf numFmtId="4" fontId="14" fillId="3" borderId="25">
      <alignment horizontal="right" vertical="center"/>
    </xf>
    <xf numFmtId="0" fontId="49" fillId="17" borderId="17" applyNumberFormat="0" applyAlignment="0" applyProtection="0"/>
    <xf numFmtId="0" fontId="40" fillId="17" borderId="17" applyNumberFormat="0" applyAlignment="0" applyProtection="0"/>
    <xf numFmtId="0" fontId="36" fillId="30" borderId="17" applyNumberFormat="0" applyAlignment="0" applyProtection="0"/>
    <xf numFmtId="0" fontId="12" fillId="4" borderId="28">
      <alignment horizontal="left" vertical="center" wrapText="1" indent="2"/>
    </xf>
    <xf numFmtId="0" fontId="12" fillId="0" borderId="28">
      <alignment horizontal="left" vertical="center" wrapText="1" indent="2"/>
    </xf>
    <xf numFmtId="0" fontId="12" fillId="4" borderId="28">
      <alignment horizontal="left" vertical="center" wrapText="1" indent="2"/>
    </xf>
    <xf numFmtId="0" fontId="5" fillId="0" borderId="0"/>
    <xf numFmtId="0" fontId="2" fillId="0" borderId="0"/>
    <xf numFmtId="9" fontId="2" fillId="0" borderId="0" applyFont="0" applyFill="0" applyBorder="0" applyAlignment="0" applyProtection="0"/>
  </cellStyleXfs>
  <cellXfs count="240">
    <xf numFmtId="0" fontId="0" fillId="0" borderId="0" xfId="0"/>
    <xf numFmtId="0" fontId="26" fillId="0" borderId="0" xfId="0" applyFont="1"/>
    <xf numFmtId="165" fontId="69" fillId="0" borderId="0" xfId="2" applyNumberFormat="1" applyFont="1"/>
    <xf numFmtId="165" fontId="69" fillId="0" borderId="0" xfId="2" applyNumberFormat="1" applyFont="1" applyFill="1"/>
    <xf numFmtId="0" fontId="70" fillId="0" borderId="0" xfId="57" applyFont="1"/>
    <xf numFmtId="43" fontId="71" fillId="0" borderId="0" xfId="1" applyFont="1"/>
    <xf numFmtId="4" fontId="71" fillId="0" borderId="0" xfId="1" applyNumberFormat="1" applyFont="1"/>
    <xf numFmtId="0" fontId="69" fillId="0" borderId="0" xfId="57" applyFont="1"/>
    <xf numFmtId="2" fontId="69" fillId="0" borderId="0" xfId="57" applyNumberFormat="1" applyFont="1"/>
    <xf numFmtId="4" fontId="69" fillId="0" borderId="0" xfId="57" applyNumberFormat="1" applyFont="1"/>
    <xf numFmtId="0" fontId="70" fillId="0" borderId="2" xfId="57" applyFont="1" applyFill="1" applyBorder="1" applyAlignment="1">
      <alignment horizontal="center"/>
    </xf>
    <xf numFmtId="0" fontId="70" fillId="0" borderId="2" xfId="1" applyNumberFormat="1" applyFont="1" applyFill="1" applyBorder="1" applyAlignment="1">
      <alignment horizontal="center"/>
    </xf>
    <xf numFmtId="0" fontId="70" fillId="0" borderId="0" xfId="57" applyFont="1" applyAlignment="1">
      <alignment horizontal="center"/>
    </xf>
    <xf numFmtId="0" fontId="69" fillId="0" borderId="0" xfId="57" applyFont="1" applyFill="1" applyBorder="1"/>
    <xf numFmtId="166" fontId="69" fillId="0" borderId="0" xfId="1" applyNumberFormat="1" applyFont="1" applyFill="1" applyBorder="1"/>
    <xf numFmtId="0" fontId="70" fillId="0" borderId="2" xfId="57" applyFont="1" applyFill="1" applyBorder="1"/>
    <xf numFmtId="166" fontId="70" fillId="0" borderId="2" xfId="1" applyNumberFormat="1" applyFont="1" applyFill="1" applyBorder="1"/>
    <xf numFmtId="43" fontId="27" fillId="0" borderId="0" xfId="1" applyFont="1"/>
    <xf numFmtId="164" fontId="69" fillId="0" borderId="0" xfId="57" applyNumberFormat="1" applyFont="1"/>
    <xf numFmtId="0" fontId="69" fillId="0" borderId="0" xfId="49" applyFont="1" applyFill="1" applyBorder="1"/>
    <xf numFmtId="0" fontId="72" fillId="0" borderId="0" xfId="49" applyFont="1" applyFill="1" applyBorder="1"/>
    <xf numFmtId="0" fontId="70" fillId="0" borderId="2" xfId="49" applyFont="1" applyFill="1" applyBorder="1" applyAlignment="1">
      <alignment horizontal="center"/>
    </xf>
    <xf numFmtId="0" fontId="70" fillId="0" borderId="0" xfId="49" applyFont="1" applyFill="1" applyBorder="1" applyAlignment="1">
      <alignment horizontal="center"/>
    </xf>
    <xf numFmtId="2" fontId="69" fillId="0" borderId="0" xfId="49" applyNumberFormat="1" applyFont="1" applyFill="1" applyBorder="1"/>
    <xf numFmtId="3" fontId="69" fillId="0" borderId="0" xfId="49" applyNumberFormat="1" applyFont="1" applyFill="1" applyBorder="1"/>
    <xf numFmtId="0" fontId="69" fillId="0" borderId="1" xfId="49" applyFont="1" applyFill="1" applyBorder="1" applyAlignment="1">
      <alignment wrapText="1"/>
    </xf>
    <xf numFmtId="3" fontId="69" fillId="0" borderId="1" xfId="49" applyNumberFormat="1" applyFont="1" applyFill="1" applyBorder="1"/>
    <xf numFmtId="3" fontId="69" fillId="0" borderId="1" xfId="6" applyNumberFormat="1" applyFont="1" applyFill="1" applyBorder="1"/>
    <xf numFmtId="4" fontId="69" fillId="0" borderId="1" xfId="6" applyNumberFormat="1" applyFont="1" applyFill="1" applyBorder="1"/>
    <xf numFmtId="0" fontId="73" fillId="0" borderId="0" xfId="49" applyFont="1" applyAlignment="1">
      <alignment vertical="center"/>
    </xf>
    <xf numFmtId="0" fontId="69" fillId="0" borderId="0" xfId="49" applyFont="1" applyAlignment="1">
      <alignment vertical="center"/>
    </xf>
    <xf numFmtId="0" fontId="74" fillId="0" borderId="2" xfId="49" applyFont="1" applyFill="1" applyBorder="1" applyAlignment="1">
      <alignment horizontal="center" vertical="center" wrapText="1"/>
    </xf>
    <xf numFmtId="0" fontId="74" fillId="0" borderId="2" xfId="49" applyFont="1" applyFill="1" applyBorder="1" applyAlignment="1">
      <alignment horizontal="right" vertical="center" wrapText="1"/>
    </xf>
    <xf numFmtId="175" fontId="70" fillId="0" borderId="2" xfId="54" applyFont="1" applyFill="1" applyBorder="1" applyAlignment="1">
      <alignment horizontal="right" vertical="center" wrapText="1"/>
    </xf>
    <xf numFmtId="175" fontId="69" fillId="0" borderId="0" xfId="54" applyFont="1" applyFill="1" applyBorder="1" applyAlignment="1">
      <alignment vertical="center" wrapText="1"/>
    </xf>
    <xf numFmtId="168" fontId="69" fillId="0" borderId="0" xfId="49" applyNumberFormat="1" applyFont="1" applyFill="1" applyBorder="1" applyAlignment="1">
      <alignment horizontal="right" vertical="center" wrapText="1"/>
    </xf>
    <xf numFmtId="165" fontId="69" fillId="0" borderId="0" xfId="6" applyNumberFormat="1" applyFont="1" applyFill="1" applyBorder="1" applyAlignment="1">
      <alignment horizontal="right" vertical="center" wrapText="1"/>
    </xf>
    <xf numFmtId="10" fontId="69" fillId="0" borderId="0" xfId="49" applyNumberFormat="1" applyFont="1" applyAlignment="1">
      <alignment vertical="center"/>
    </xf>
    <xf numFmtId="0" fontId="27" fillId="0" borderId="0" xfId="49" applyFont="1" applyAlignment="1">
      <alignment vertical="center"/>
    </xf>
    <xf numFmtId="175" fontId="70" fillId="0" borderId="11" xfId="54" applyFont="1" applyFill="1" applyBorder="1" applyAlignment="1">
      <alignment vertical="center" wrapText="1"/>
    </xf>
    <xf numFmtId="168" fontId="70" fillId="0" borderId="11" xfId="49" applyNumberFormat="1" applyFont="1" applyFill="1" applyBorder="1" applyAlignment="1">
      <alignment horizontal="right" vertical="center" wrapText="1"/>
    </xf>
    <xf numFmtId="165" fontId="70" fillId="0" borderId="11" xfId="6" applyNumberFormat="1" applyFont="1" applyFill="1" applyBorder="1" applyAlignment="1">
      <alignment horizontal="right" vertical="center" wrapText="1"/>
    </xf>
    <xf numFmtId="165" fontId="69" fillId="0" borderId="0" xfId="2" applyNumberFormat="1" applyFont="1" applyAlignment="1">
      <alignment vertical="center"/>
    </xf>
    <xf numFmtId="175" fontId="70" fillId="0" borderId="0" xfId="54" applyFont="1" applyFill="1" applyBorder="1" applyAlignment="1">
      <alignment vertical="center" wrapText="1"/>
    </xf>
    <xf numFmtId="168" fontId="70" fillId="0" borderId="0" xfId="49" applyNumberFormat="1" applyFont="1" applyFill="1" applyBorder="1" applyAlignment="1">
      <alignment horizontal="right" vertical="center" wrapText="1"/>
    </xf>
    <xf numFmtId="165" fontId="70" fillId="0" borderId="0" xfId="6" applyNumberFormat="1" applyFont="1" applyFill="1" applyBorder="1" applyAlignment="1">
      <alignment horizontal="right" vertical="center" wrapText="1"/>
    </xf>
    <xf numFmtId="175" fontId="70" fillId="0" borderId="1" xfId="54" applyFont="1" applyFill="1" applyBorder="1" applyAlignment="1">
      <alignment vertical="center" wrapText="1"/>
    </xf>
    <xf numFmtId="168" fontId="70" fillId="0" borderId="1" xfId="49" applyNumberFormat="1" applyFont="1" applyFill="1" applyBorder="1" applyAlignment="1">
      <alignment horizontal="right" vertical="center" wrapText="1"/>
    </xf>
    <xf numFmtId="165" fontId="70" fillId="0" borderId="1" xfId="6" applyNumberFormat="1" applyFont="1" applyFill="1" applyBorder="1" applyAlignment="1">
      <alignment horizontal="right" vertical="center" wrapText="1"/>
    </xf>
    <xf numFmtId="0" fontId="69" fillId="0" borderId="0" xfId="49" applyFont="1" applyAlignment="1">
      <alignment horizontal="right" vertical="center" wrapText="1"/>
    </xf>
    <xf numFmtId="2" fontId="69" fillId="0" borderId="0" xfId="49" applyNumberFormat="1" applyFont="1" applyAlignment="1">
      <alignment horizontal="right" vertical="center" wrapText="1"/>
    </xf>
    <xf numFmtId="170" fontId="70" fillId="0" borderId="0" xfId="49" applyNumberFormat="1" applyFont="1" applyAlignment="1">
      <alignment horizontal="right" vertical="center" wrapText="1"/>
    </xf>
    <xf numFmtId="175" fontId="69" fillId="0" borderId="0" xfId="49" applyNumberFormat="1" applyFont="1" applyAlignment="1">
      <alignment vertical="center"/>
    </xf>
    <xf numFmtId="0" fontId="69" fillId="0" borderId="0" xfId="49" applyFont="1" applyBorder="1" applyAlignment="1">
      <alignment vertical="center" wrapText="1"/>
    </xf>
    <xf numFmtId="0" fontId="70" fillId="0" borderId="2" xfId="35" applyFont="1" applyFill="1" applyBorder="1" applyAlignment="1">
      <alignment vertical="center" wrapText="1"/>
    </xf>
    <xf numFmtId="0" fontId="69" fillId="0" borderId="0" xfId="49" applyFont="1" applyFill="1" applyBorder="1" applyAlignment="1">
      <alignment vertical="center" wrapText="1"/>
    </xf>
    <xf numFmtId="0" fontId="70" fillId="0" borderId="2" xfId="49" applyFont="1" applyFill="1" applyBorder="1" applyAlignment="1">
      <alignment vertical="center" wrapText="1"/>
    </xf>
    <xf numFmtId="168" fontId="70" fillId="0" borderId="2" xfId="49" applyNumberFormat="1" applyFont="1" applyFill="1" applyBorder="1" applyAlignment="1">
      <alignment horizontal="right" vertical="center" wrapText="1"/>
    </xf>
    <xf numFmtId="165" fontId="70" fillId="0" borderId="2" xfId="6" applyNumberFormat="1" applyFont="1" applyFill="1" applyBorder="1" applyAlignment="1">
      <alignment horizontal="right" vertical="center" wrapText="1"/>
    </xf>
    <xf numFmtId="174" fontId="27" fillId="0" borderId="0" xfId="49" applyNumberFormat="1" applyFont="1" applyAlignment="1">
      <alignment vertical="center"/>
    </xf>
    <xf numFmtId="177" fontId="27" fillId="0" borderId="0" xfId="49" applyNumberFormat="1" applyFont="1" applyAlignment="1">
      <alignment vertical="center"/>
    </xf>
    <xf numFmtId="173" fontId="69" fillId="0" borderId="0" xfId="49" applyNumberFormat="1" applyFont="1" applyAlignment="1">
      <alignment vertical="center"/>
    </xf>
    <xf numFmtId="168" fontId="69" fillId="0" borderId="0" xfId="49" applyNumberFormat="1" applyFont="1" applyAlignment="1">
      <alignment vertical="center"/>
    </xf>
    <xf numFmtId="0" fontId="70" fillId="0" borderId="0" xfId="49" applyFont="1" applyBorder="1" applyAlignment="1">
      <alignment vertical="center" wrapText="1"/>
    </xf>
    <xf numFmtId="3" fontId="69" fillId="0" borderId="0" xfId="49" applyNumberFormat="1" applyFont="1" applyFill="1" applyBorder="1" applyAlignment="1">
      <alignment horizontal="right" vertical="center" wrapText="1"/>
    </xf>
    <xf numFmtId="168" fontId="75" fillId="0" borderId="0" xfId="49" applyNumberFormat="1" applyFont="1" applyAlignment="1">
      <alignment vertical="center"/>
    </xf>
    <xf numFmtId="0" fontId="21" fillId="0" borderId="0" xfId="0" applyFont="1"/>
    <xf numFmtId="0" fontId="69" fillId="0" borderId="0" xfId="49" applyFont="1"/>
    <xf numFmtId="0" fontId="70" fillId="0" borderId="0" xfId="49" applyFont="1" applyAlignment="1">
      <alignment horizontal="center"/>
    </xf>
    <xf numFmtId="170" fontId="69" fillId="0" borderId="0" xfId="49" applyNumberFormat="1" applyFont="1"/>
    <xf numFmtId="2" fontId="69" fillId="0" borderId="0" xfId="49" applyNumberFormat="1" applyFont="1"/>
    <xf numFmtId="0" fontId="27" fillId="0" borderId="0" xfId="49" applyFont="1"/>
    <xf numFmtId="0" fontId="69" fillId="0" borderId="0" xfId="49" applyFont="1" applyAlignment="1">
      <alignment horizontal="right"/>
    </xf>
    <xf numFmtId="165" fontId="76" fillId="0" borderId="0" xfId="6" applyNumberFormat="1" applyFont="1"/>
    <xf numFmtId="0" fontId="69" fillId="0" borderId="0" xfId="49" applyFont="1" applyBorder="1"/>
    <xf numFmtId="0" fontId="69" fillId="0" borderId="0" xfId="49" applyFont="1" applyBorder="1" applyAlignment="1">
      <alignment horizontal="right"/>
    </xf>
    <xf numFmtId="0" fontId="78" fillId="0" borderId="0" xfId="49" applyFont="1"/>
    <xf numFmtId="0" fontId="70" fillId="0" borderId="0" xfId="49" applyFont="1" applyBorder="1" applyAlignment="1">
      <alignment horizontal="center"/>
    </xf>
    <xf numFmtId="165" fontId="76" fillId="0" borderId="0" xfId="6" applyNumberFormat="1" applyFont="1" applyBorder="1"/>
    <xf numFmtId="170" fontId="69" fillId="0" borderId="0" xfId="49" applyNumberFormat="1" applyFont="1" applyBorder="1"/>
    <xf numFmtId="165" fontId="77" fillId="0" borderId="0" xfId="6" applyNumberFormat="1" applyFont="1" applyBorder="1"/>
    <xf numFmtId="2" fontId="69" fillId="0" borderId="0" xfId="49" applyNumberFormat="1" applyFont="1" applyBorder="1"/>
    <xf numFmtId="165" fontId="69" fillId="0" borderId="0" xfId="6" applyNumberFormat="1" applyFont="1" applyBorder="1"/>
    <xf numFmtId="0" fontId="69" fillId="0" borderId="0" xfId="49" applyFont="1" applyBorder="1" applyAlignment="1"/>
    <xf numFmtId="0" fontId="69" fillId="8" borderId="0" xfId="49" applyFont="1" applyFill="1" applyBorder="1" applyAlignment="1">
      <alignment horizontal="center"/>
    </xf>
    <xf numFmtId="0" fontId="27" fillId="0" borderId="0" xfId="49" applyFont="1" applyBorder="1"/>
    <xf numFmtId="0" fontId="69" fillId="0" borderId="0" xfId="49" applyFont="1" applyBorder="1" applyAlignment="1">
      <alignment wrapText="1"/>
    </xf>
    <xf numFmtId="2" fontId="69" fillId="0" borderId="0" xfId="6" applyNumberFormat="1" applyFont="1" applyBorder="1"/>
    <xf numFmtId="170" fontId="69" fillId="0" borderId="0" xfId="6" applyNumberFormat="1" applyFont="1" applyBorder="1"/>
    <xf numFmtId="164" fontId="4" fillId="0" borderId="0" xfId="49" applyNumberFormat="1" applyFont="1" applyBorder="1"/>
    <xf numFmtId="164" fontId="4" fillId="0" borderId="0" xfId="49" applyNumberFormat="1" applyFont="1"/>
    <xf numFmtId="164" fontId="4" fillId="0" borderId="0" xfId="49" applyNumberFormat="1" applyFont="1" applyBorder="1" applyAlignment="1">
      <alignment horizontal="right"/>
    </xf>
    <xf numFmtId="178" fontId="76" fillId="0" borderId="0" xfId="1" applyNumberFormat="1" applyFont="1"/>
    <xf numFmtId="165" fontId="69" fillId="0" borderId="0" xfId="6" applyNumberFormat="1" applyFont="1"/>
    <xf numFmtId="0" fontId="70" fillId="0" borderId="0" xfId="49" applyFont="1"/>
    <xf numFmtId="4" fontId="69" fillId="0" borderId="0" xfId="49" applyNumberFormat="1" applyFont="1"/>
    <xf numFmtId="43" fontId="69" fillId="0" borderId="0" xfId="49" applyNumberFormat="1" applyFont="1"/>
    <xf numFmtId="164" fontId="69" fillId="0" borderId="0" xfId="49" applyNumberFormat="1" applyFont="1"/>
    <xf numFmtId="165" fontId="69" fillId="0" borderId="0" xfId="49" applyNumberFormat="1" applyFont="1"/>
    <xf numFmtId="0" fontId="70" fillId="8" borderId="0" xfId="49" applyFont="1" applyFill="1" applyBorder="1" applyAlignment="1">
      <alignment horizontal="center"/>
    </xf>
    <xf numFmtId="43" fontId="69" fillId="0" borderId="0" xfId="1" applyFont="1" applyBorder="1"/>
    <xf numFmtId="0" fontId="70" fillId="8" borderId="0" xfId="1" applyNumberFormat="1" applyFont="1" applyFill="1" applyBorder="1" applyAlignment="1">
      <alignment horizontal="center"/>
    </xf>
    <xf numFmtId="0" fontId="70" fillId="8" borderId="0" xfId="49" applyFont="1" applyFill="1" applyAlignment="1">
      <alignment horizontal="center"/>
    </xf>
    <xf numFmtId="43" fontId="27" fillId="0" borderId="0" xfId="1" applyFont="1" applyBorder="1"/>
    <xf numFmtId="165" fontId="69" fillId="0" borderId="0" xfId="49" applyNumberFormat="1" applyFont="1" applyBorder="1"/>
    <xf numFmtId="0" fontId="70" fillId="8" borderId="0" xfId="49" applyFont="1" applyFill="1" applyBorder="1"/>
    <xf numFmtId="0" fontId="69" fillId="0" borderId="0" xfId="53" applyFont="1" applyFill="1" applyBorder="1"/>
    <xf numFmtId="0" fontId="70" fillId="0" borderId="0" xfId="53" applyFont="1" applyFill="1" applyBorder="1" applyAlignment="1">
      <alignment horizontal="center"/>
    </xf>
    <xf numFmtId="0" fontId="70" fillId="0" borderId="0" xfId="53" applyFont="1" applyFill="1" applyBorder="1"/>
    <xf numFmtId="165" fontId="69" fillId="0" borderId="0" xfId="6" applyNumberFormat="1" applyFont="1" applyFill="1" applyBorder="1"/>
    <xf numFmtId="2" fontId="69" fillId="0" borderId="0" xfId="53" applyNumberFormat="1" applyFont="1" applyFill="1" applyBorder="1"/>
    <xf numFmtId="164" fontId="69" fillId="0" borderId="0" xfId="53" applyNumberFormat="1" applyFont="1" applyFill="1" applyBorder="1"/>
    <xf numFmtId="0" fontId="69" fillId="0" borderId="0" xfId="53" applyFont="1" applyFill="1" applyBorder="1" applyAlignment="1"/>
    <xf numFmtId="0" fontId="79" fillId="0" borderId="0" xfId="49" applyFont="1" applyFill="1" applyBorder="1" applyAlignment="1"/>
    <xf numFmtId="172" fontId="69" fillId="0" borderId="0" xfId="1" applyNumberFormat="1" applyFont="1" applyFill="1" applyBorder="1"/>
    <xf numFmtId="4" fontId="69" fillId="0" borderId="0" xfId="53" applyNumberFormat="1" applyFont="1" applyFill="1" applyBorder="1"/>
    <xf numFmtId="168" fontId="69" fillId="0" borderId="0" xfId="53" applyNumberFormat="1" applyFont="1" applyFill="1" applyBorder="1"/>
    <xf numFmtId="0" fontId="69" fillId="0" borderId="0" xfId="53" applyFont="1" applyFill="1" applyBorder="1" applyAlignment="1">
      <alignment horizontal="left" indent="1"/>
    </xf>
    <xf numFmtId="165" fontId="76" fillId="0" borderId="0" xfId="6" applyNumberFormat="1" applyFont="1" applyFill="1" applyBorder="1"/>
    <xf numFmtId="1" fontId="70" fillId="0" borderId="0" xfId="51" applyNumberFormat="1" applyFont="1" applyAlignment="1">
      <alignment horizontal="left" vertical="center" wrapText="1"/>
    </xf>
    <xf numFmtId="1" fontId="70" fillId="0" borderId="0" xfId="51" applyNumberFormat="1" applyFont="1" applyBorder="1" applyAlignment="1">
      <alignment horizontal="center"/>
    </xf>
    <xf numFmtId="1" fontId="70" fillId="0" borderId="0" xfId="49" applyNumberFormat="1" applyFont="1" applyAlignment="1">
      <alignment horizontal="center"/>
    </xf>
    <xf numFmtId="1" fontId="70" fillId="0" borderId="0" xfId="49" applyNumberFormat="1" applyFont="1" applyBorder="1" applyAlignment="1">
      <alignment horizontal="center"/>
    </xf>
    <xf numFmtId="1" fontId="69" fillId="0" borderId="0" xfId="49" applyNumberFormat="1" applyFont="1" applyBorder="1" applyAlignment="1">
      <alignment horizontal="center"/>
    </xf>
    <xf numFmtId="38" fontId="69" fillId="0" borderId="12" xfId="51" applyNumberFormat="1" applyFont="1" applyBorder="1" applyAlignment="1">
      <alignment horizontal="left"/>
    </xf>
    <xf numFmtId="38" fontId="69" fillId="0" borderId="12" xfId="51" applyNumberFormat="1" applyFont="1" applyBorder="1" applyAlignment="1">
      <alignment horizontal="center"/>
    </xf>
    <xf numFmtId="38" fontId="69" fillId="0" borderId="0" xfId="49" applyNumberFormat="1" applyFont="1" applyBorder="1"/>
    <xf numFmtId="38" fontId="69" fillId="0" borderId="0" xfId="51" applyNumberFormat="1" applyFont="1" applyBorder="1" applyAlignment="1">
      <alignment horizontal="left"/>
    </xf>
    <xf numFmtId="38" fontId="69" fillId="0" borderId="0" xfId="51" applyNumberFormat="1" applyFont="1" applyBorder="1" applyAlignment="1">
      <alignment horizontal="center"/>
    </xf>
    <xf numFmtId="38" fontId="70" fillId="0" borderId="0" xfId="49" applyNumberFormat="1" applyFont="1" applyBorder="1"/>
    <xf numFmtId="38" fontId="70" fillId="0" borderId="0" xfId="51" applyNumberFormat="1" applyFont="1" applyBorder="1" applyAlignment="1">
      <alignment horizontal="center"/>
    </xf>
    <xf numFmtId="10" fontId="69" fillId="0" borderId="0" xfId="6" applyNumberFormat="1" applyFont="1" applyBorder="1" applyAlignment="1">
      <alignment horizontal="center"/>
    </xf>
    <xf numFmtId="38" fontId="69" fillId="0" borderId="0" xfId="50" applyNumberFormat="1" applyFont="1" applyBorder="1" applyAlignment="1">
      <alignment horizontal="left" vertical="top" wrapText="1"/>
    </xf>
    <xf numFmtId="38" fontId="69" fillId="0" borderId="0" xfId="50" applyNumberFormat="1" applyFont="1" applyBorder="1" applyAlignment="1">
      <alignment vertical="top"/>
    </xf>
    <xf numFmtId="38" fontId="69" fillId="0" borderId="0" xfId="50" applyNumberFormat="1" applyFont="1" applyBorder="1" applyAlignment="1">
      <alignment horizontal="center" vertical="top" wrapText="1"/>
    </xf>
    <xf numFmtId="38" fontId="70" fillId="0" borderId="0" xfId="50" applyNumberFormat="1" applyFont="1" applyBorder="1" applyAlignment="1">
      <alignment horizontal="left" vertical="top" wrapText="1"/>
    </xf>
    <xf numFmtId="0" fontId="69" fillId="0" borderId="0" xfId="50" applyNumberFormat="1" applyFont="1" applyBorder="1" applyAlignment="1">
      <alignment vertical="top"/>
    </xf>
    <xf numFmtId="0" fontId="70" fillId="0" borderId="0" xfId="50" applyNumberFormat="1" applyFont="1" applyBorder="1" applyAlignment="1">
      <alignment horizontal="center" vertical="top" wrapText="1"/>
    </xf>
    <xf numFmtId="1" fontId="70" fillId="0" borderId="0" xfId="50" applyNumberFormat="1" applyFont="1" applyBorder="1" applyAlignment="1">
      <alignment horizontal="center" vertical="top" wrapText="1"/>
    </xf>
    <xf numFmtId="38" fontId="70" fillId="0" borderId="0" xfId="50" applyNumberFormat="1" applyFont="1" applyBorder="1" applyAlignment="1">
      <alignment horizontal="center" vertical="top" wrapText="1"/>
    </xf>
    <xf numFmtId="0" fontId="80" fillId="0" borderId="0" xfId="49" applyFont="1" applyBorder="1"/>
    <xf numFmtId="40" fontId="69" fillId="0" borderId="0" xfId="49" applyNumberFormat="1" applyFont="1" applyBorder="1"/>
    <xf numFmtId="38" fontId="81" fillId="0" borderId="0" xfId="49" applyNumberFormat="1" applyFont="1" applyBorder="1"/>
    <xf numFmtId="38" fontId="69" fillId="0" borderId="0" xfId="49" applyNumberFormat="1" applyFont="1" applyBorder="1" applyAlignment="1">
      <alignment horizontal="left"/>
    </xf>
    <xf numFmtId="0" fontId="72" fillId="0" borderId="0" xfId="49" applyFont="1"/>
    <xf numFmtId="43" fontId="69" fillId="0" borderId="0" xfId="1" applyFont="1"/>
    <xf numFmtId="43" fontId="69" fillId="0" borderId="0" xfId="1" applyFont="1" applyBorder="1" applyAlignment="1">
      <alignment horizontal="left" indent="1"/>
    </xf>
    <xf numFmtId="2" fontId="69" fillId="0" borderId="0" xfId="1" applyNumberFormat="1" applyFont="1" applyBorder="1"/>
    <xf numFmtId="2" fontId="69" fillId="0" borderId="0" xfId="1" applyNumberFormat="1" applyFont="1"/>
    <xf numFmtId="171" fontId="27" fillId="0" borderId="0" xfId="1" applyNumberFormat="1" applyFont="1" applyBorder="1"/>
    <xf numFmtId="2" fontId="27" fillId="0" borderId="0" xfId="49" applyNumberFormat="1" applyFont="1" applyBorder="1"/>
    <xf numFmtId="0" fontId="70" fillId="8" borderId="0" xfId="49" applyFont="1" applyFill="1" applyBorder="1" applyAlignment="1">
      <alignment wrapText="1"/>
    </xf>
    <xf numFmtId="40" fontId="27" fillId="0" borderId="0" xfId="49" applyNumberFormat="1" applyFont="1" applyBorder="1"/>
    <xf numFmtId="0" fontId="69" fillId="0" borderId="0" xfId="49" applyNumberFormat="1" applyFont="1"/>
    <xf numFmtId="10" fontId="69" fillId="0" borderId="0" xfId="6" applyNumberFormat="1" applyFont="1"/>
    <xf numFmtId="164" fontId="69" fillId="0" borderId="0" xfId="49" applyNumberFormat="1" applyFont="1" applyBorder="1"/>
    <xf numFmtId="43" fontId="27" fillId="0" borderId="0" xfId="1" applyNumberFormat="1" applyFont="1" applyBorder="1"/>
    <xf numFmtId="0" fontId="83" fillId="0" borderId="0" xfId="52" applyFont="1" applyAlignment="1">
      <alignment horizontal="center"/>
    </xf>
    <xf numFmtId="0" fontId="83" fillId="8" borderId="0" xfId="52" applyFont="1" applyFill="1" applyAlignment="1">
      <alignment horizontal="center"/>
    </xf>
    <xf numFmtId="0" fontId="83" fillId="0" borderId="0" xfId="52" applyFont="1"/>
    <xf numFmtId="0" fontId="3" fillId="0" borderId="0" xfId="52" applyFont="1"/>
    <xf numFmtId="0" fontId="69" fillId="0" borderId="0" xfId="53" applyFont="1" applyFill="1" applyBorder="1" applyAlignment="1">
      <alignment horizontal="center"/>
    </xf>
    <xf numFmtId="3" fontId="3" fillId="0" borderId="0" xfId="52" applyNumberFormat="1" applyFont="1"/>
    <xf numFmtId="3" fontId="3" fillId="0" borderId="0" xfId="52" applyNumberFormat="1" applyFont="1" applyAlignment="1">
      <alignment horizontal="right"/>
    </xf>
    <xf numFmtId="0" fontId="3" fillId="0" borderId="0" xfId="52" applyFont="1" applyAlignment="1">
      <alignment horizontal="right"/>
    </xf>
    <xf numFmtId="0" fontId="3" fillId="0" borderId="0" xfId="52" applyFont="1" applyFill="1"/>
    <xf numFmtId="0" fontId="84" fillId="0" borderId="0" xfId="29" applyFont="1"/>
    <xf numFmtId="43" fontId="27" fillId="0" borderId="0" xfId="1" applyFont="1" applyFill="1"/>
    <xf numFmtId="43" fontId="75" fillId="0" borderId="0" xfId="1" applyFont="1" applyBorder="1"/>
    <xf numFmtId="43" fontId="75" fillId="0" borderId="0" xfId="1" applyFont="1"/>
    <xf numFmtId="43" fontId="76" fillId="0" borderId="0" xfId="1" applyFont="1" applyBorder="1"/>
    <xf numFmtId="1" fontId="70" fillId="8" borderId="0" xfId="1" applyNumberFormat="1" applyFont="1" applyFill="1" applyBorder="1"/>
    <xf numFmtId="1" fontId="70" fillId="8" borderId="0" xfId="1" applyNumberFormat="1" applyFont="1" applyFill="1" applyBorder="1" applyAlignment="1">
      <alignment horizontal="center"/>
    </xf>
    <xf numFmtId="0" fontId="70" fillId="0" borderId="0" xfId="49" applyFont="1" applyFill="1" applyAlignment="1">
      <alignment horizontal="center"/>
    </xf>
    <xf numFmtId="169" fontId="27" fillId="0" borderId="0" xfId="1" applyNumberFormat="1" applyFont="1"/>
    <xf numFmtId="172" fontId="69" fillId="0" borderId="0" xfId="1" applyNumberFormat="1" applyFont="1"/>
    <xf numFmtId="0" fontId="26" fillId="0" borderId="1" xfId="0" applyFont="1" applyBorder="1"/>
    <xf numFmtId="49" fontId="26" fillId="0" borderId="1" xfId="0" applyNumberFormat="1" applyFont="1" applyBorder="1" applyAlignment="1">
      <alignment horizontal="right"/>
    </xf>
    <xf numFmtId="3" fontId="21" fillId="0" borderId="0" xfId="0" applyNumberFormat="1" applyFont="1"/>
    <xf numFmtId="43" fontId="85" fillId="0" borderId="0" xfId="0" applyNumberFormat="1" applyFont="1"/>
    <xf numFmtId="43" fontId="85" fillId="0" borderId="0" xfId="0" applyNumberFormat="1" applyFont="1" applyAlignment="1">
      <alignment horizontal="right"/>
    </xf>
    <xf numFmtId="0" fontId="85" fillId="0" borderId="0" xfId="0" applyFont="1"/>
    <xf numFmtId="4" fontId="21" fillId="0" borderId="0" xfId="0" applyNumberFormat="1" applyFont="1" applyAlignment="1">
      <alignment horizontal="right"/>
    </xf>
    <xf numFmtId="2" fontId="21" fillId="0" borderId="0" xfId="0" applyNumberFormat="1" applyFont="1"/>
    <xf numFmtId="2" fontId="21" fillId="0" borderId="0" xfId="0" applyNumberFormat="1" applyFont="1" applyAlignment="1">
      <alignment horizontal="right"/>
    </xf>
    <xf numFmtId="1" fontId="21" fillId="0" borderId="0" xfId="0" applyNumberFormat="1" applyFont="1"/>
    <xf numFmtId="2" fontId="85" fillId="0" borderId="0" xfId="0" applyNumberFormat="1" applyFont="1" applyAlignment="1">
      <alignment horizontal="right"/>
    </xf>
    <xf numFmtId="0" fontId="26" fillId="8" borderId="1" xfId="0" applyFont="1" applyFill="1" applyBorder="1" applyAlignment="1">
      <alignment horizontal="center"/>
    </xf>
    <xf numFmtId="49" fontId="26" fillId="8" borderId="1" xfId="0" applyNumberFormat="1" applyFont="1" applyFill="1" applyBorder="1" applyAlignment="1">
      <alignment horizontal="center"/>
    </xf>
    <xf numFmtId="0" fontId="26" fillId="8" borderId="0" xfId="0" applyFont="1" applyFill="1"/>
    <xf numFmtId="175" fontId="69" fillId="0" borderId="29" xfId="54" applyFont="1" applyFill="1" applyBorder="1" applyAlignment="1">
      <alignment vertical="center" wrapText="1"/>
    </xf>
    <xf numFmtId="3" fontId="69" fillId="0" borderId="29" xfId="49" applyNumberFormat="1" applyFont="1" applyFill="1" applyBorder="1" applyAlignment="1">
      <alignment horizontal="right" vertical="center" wrapText="1"/>
    </xf>
    <xf numFmtId="179" fontId="69" fillId="0" borderId="0" xfId="1" applyNumberFormat="1" applyFont="1" applyBorder="1" applyAlignment="1">
      <alignment horizontal="right"/>
    </xf>
    <xf numFmtId="179" fontId="27" fillId="0" borderId="0" xfId="1" applyNumberFormat="1" applyFont="1" applyAlignment="1">
      <alignment horizontal="right"/>
    </xf>
    <xf numFmtId="179" fontId="27" fillId="0" borderId="0" xfId="49" applyNumberFormat="1" applyFont="1" applyAlignment="1">
      <alignment horizontal="right"/>
    </xf>
    <xf numFmtId="4" fontId="69" fillId="0" borderId="0" xfId="1" applyNumberFormat="1" applyFont="1" applyBorder="1"/>
    <xf numFmtId="4" fontId="69" fillId="0" borderId="0" xfId="1" applyNumberFormat="1" applyFont="1" applyBorder="1" applyAlignment="1">
      <alignment horizontal="right"/>
    </xf>
    <xf numFmtId="4" fontId="27" fillId="0" borderId="0" xfId="49" applyNumberFormat="1" applyFont="1" applyBorder="1" applyAlignment="1">
      <alignment horizontal="right"/>
    </xf>
    <xf numFmtId="4" fontId="69" fillId="0" borderId="0" xfId="49" applyNumberFormat="1" applyFont="1" applyAlignment="1">
      <alignment horizontal="right"/>
    </xf>
    <xf numFmtId="0" fontId="70" fillId="8" borderId="0" xfId="49" applyFont="1" applyFill="1"/>
    <xf numFmtId="0" fontId="70" fillId="8" borderId="0" xfId="49" applyFont="1" applyFill="1" applyBorder="1" applyAlignment="1">
      <alignment horizontal="left"/>
    </xf>
    <xf numFmtId="0" fontId="69" fillId="8" borderId="0" xfId="49" applyFont="1" applyFill="1"/>
    <xf numFmtId="4" fontId="69" fillId="0" borderId="0" xfId="49" applyNumberFormat="1" applyFont="1" applyBorder="1"/>
    <xf numFmtId="4" fontId="69" fillId="0" borderId="0" xfId="49" applyNumberFormat="1" applyFont="1" applyBorder="1" applyAlignment="1">
      <alignment horizontal="right"/>
    </xf>
    <xf numFmtId="4" fontId="3" fillId="0" borderId="0" xfId="52" applyNumberFormat="1" applyFont="1"/>
    <xf numFmtId="4" fontId="3" fillId="0" borderId="0" xfId="1" applyNumberFormat="1" applyFont="1"/>
    <xf numFmtId="3" fontId="3" fillId="0" borderId="0" xfId="1" applyNumberFormat="1" applyFont="1" applyAlignment="1">
      <alignment horizontal="right"/>
    </xf>
    <xf numFmtId="4" fontId="69" fillId="9" borderId="0" xfId="49" applyNumberFormat="1" applyFont="1" applyFill="1" applyBorder="1"/>
    <xf numFmtId="4" fontId="69" fillId="0" borderId="0" xfId="49" applyNumberFormat="1" applyFont="1" applyFill="1" applyBorder="1"/>
    <xf numFmtId="4" fontId="69" fillId="0" borderId="0" xfId="6" applyNumberFormat="1" applyFont="1"/>
    <xf numFmtId="0" fontId="72" fillId="0" borderId="0" xfId="0" applyFont="1"/>
    <xf numFmtId="180" fontId="27" fillId="0" borderId="0" xfId="57" applyNumberFormat="1" applyFont="1"/>
    <xf numFmtId="4" fontId="69" fillId="0" borderId="0" xfId="57" applyNumberFormat="1" applyFont="1" applyAlignment="1">
      <alignment horizontal="right"/>
    </xf>
    <xf numFmtId="0" fontId="83" fillId="0" borderId="0" xfId="917" applyFont="1"/>
    <xf numFmtId="0" fontId="83" fillId="8" borderId="0" xfId="917" applyFont="1" applyFill="1" applyAlignment="1">
      <alignment horizontal="center"/>
    </xf>
    <xf numFmtId="0" fontId="1" fillId="0" borderId="0" xfId="917" applyFont="1"/>
    <xf numFmtId="170" fontId="1" fillId="0" borderId="0" xfId="917" applyNumberFormat="1" applyFont="1"/>
    <xf numFmtId="170" fontId="83" fillId="0" borderId="0" xfId="917" applyNumberFormat="1" applyFont="1"/>
    <xf numFmtId="170" fontId="75" fillId="0" borderId="0" xfId="917" applyNumberFormat="1" applyFont="1"/>
    <xf numFmtId="43" fontId="75" fillId="0" borderId="0" xfId="917" applyNumberFormat="1" applyFont="1"/>
    <xf numFmtId="0" fontId="75" fillId="0" borderId="0" xfId="917" applyFont="1"/>
    <xf numFmtId="10" fontId="1" fillId="0" borderId="0" xfId="918" applyNumberFormat="1" applyFont="1"/>
    <xf numFmtId="2" fontId="1" fillId="0" borderId="0" xfId="917" applyNumberFormat="1" applyFont="1"/>
    <xf numFmtId="165" fontId="69" fillId="0" borderId="0" xfId="2" applyNumberFormat="1" applyFont="1" applyAlignment="1">
      <alignment horizontal="right" vertical="center" wrapText="1"/>
    </xf>
    <xf numFmtId="3" fontId="69" fillId="0" borderId="0" xfId="53" applyNumberFormat="1" applyFont="1" applyBorder="1" applyAlignment="1">
      <alignment horizontal="center"/>
    </xf>
    <xf numFmtId="0" fontId="69" fillId="0" borderId="29" xfId="49" applyFont="1" applyBorder="1"/>
    <xf numFmtId="1" fontId="70" fillId="0" borderId="29" xfId="1" applyNumberFormat="1" applyFont="1" applyBorder="1" applyAlignment="1">
      <alignment horizontal="center" vertical="center"/>
    </xf>
    <xf numFmtId="0" fontId="70" fillId="0" borderId="1" xfId="49" applyFont="1" applyBorder="1" applyAlignment="1">
      <alignment horizontal="center"/>
    </xf>
    <xf numFmtId="3" fontId="69" fillId="0" borderId="1" xfId="53" applyNumberFormat="1" applyFont="1" applyBorder="1" applyAlignment="1">
      <alignment horizontal="center"/>
    </xf>
    <xf numFmtId="179" fontId="69" fillId="0" borderId="0" xfId="49" applyNumberFormat="1" applyFont="1"/>
    <xf numFmtId="179" fontId="69" fillId="0" borderId="0" xfId="1" applyNumberFormat="1" applyFont="1" applyFill="1" applyBorder="1" applyAlignment="1">
      <alignment horizontal="right"/>
    </xf>
    <xf numFmtId="179" fontId="27" fillId="0" borderId="0" xfId="1" applyNumberFormat="1" applyFont="1" applyFill="1" applyAlignment="1">
      <alignment horizontal="right"/>
    </xf>
    <xf numFmtId="179" fontId="27" fillId="0" borderId="0" xfId="49" applyNumberFormat="1" applyFont="1" applyFill="1" applyAlignment="1">
      <alignment horizontal="right"/>
    </xf>
    <xf numFmtId="0" fontId="69" fillId="0" borderId="0" xfId="49" applyFont="1" applyFill="1"/>
    <xf numFmtId="4" fontId="69" fillId="0" borderId="0" xfId="1" applyNumberFormat="1" applyFont="1" applyFill="1" applyBorder="1" applyAlignment="1">
      <alignment horizontal="right"/>
    </xf>
    <xf numFmtId="4" fontId="27" fillId="0" borderId="0" xfId="49" applyNumberFormat="1" applyFont="1" applyFill="1" applyBorder="1" applyAlignment="1">
      <alignment horizontal="right"/>
    </xf>
    <xf numFmtId="4" fontId="69" fillId="0" borderId="0" xfId="49" applyNumberFormat="1" applyFont="1" applyFill="1" applyAlignment="1">
      <alignment horizontal="right"/>
    </xf>
    <xf numFmtId="165" fontId="69" fillId="0" borderId="0" xfId="49" applyNumberFormat="1" applyFont="1" applyFill="1" applyBorder="1"/>
    <xf numFmtId="0" fontId="69" fillId="0" borderId="0" xfId="49" applyFont="1" applyFill="1" applyBorder="1" applyAlignment="1"/>
    <xf numFmtId="0" fontId="69" fillId="0" borderId="0" xfId="49" applyFont="1" applyBorder="1" applyAlignment="1">
      <alignment horizontal="left"/>
    </xf>
  </cellXfs>
  <cellStyles count="919">
    <cellStyle name="???????????" xfId="71" xr:uid="{00000000-0005-0000-0000-000000000000}"/>
    <cellStyle name="???????_2++" xfId="72" xr:uid="{00000000-0005-0000-0000-000001000000}"/>
    <cellStyle name="20 % - Akzent1" xfId="89" xr:uid="{00000000-0005-0000-0000-000002000000}"/>
    <cellStyle name="20 % - Akzent1 2" xfId="398" xr:uid="{00000000-0005-0000-0000-000003000000}"/>
    <cellStyle name="20 % - Akzent1 3" xfId="267" xr:uid="{00000000-0005-0000-0000-000004000000}"/>
    <cellStyle name="20 % - Akzent2" xfId="90" xr:uid="{00000000-0005-0000-0000-000005000000}"/>
    <cellStyle name="20 % - Akzent2 2" xfId="399" xr:uid="{00000000-0005-0000-0000-000006000000}"/>
    <cellStyle name="20 % - Akzent2 3" xfId="268" xr:uid="{00000000-0005-0000-0000-000007000000}"/>
    <cellStyle name="20 % - Akzent3" xfId="91" xr:uid="{00000000-0005-0000-0000-000008000000}"/>
    <cellStyle name="20 % - Akzent3 2" xfId="400" xr:uid="{00000000-0005-0000-0000-000009000000}"/>
    <cellStyle name="20 % - Akzent3 3" xfId="269" xr:uid="{00000000-0005-0000-0000-00000A000000}"/>
    <cellStyle name="20 % - Akzent4" xfId="92" xr:uid="{00000000-0005-0000-0000-00000B000000}"/>
    <cellStyle name="20 % - Akzent4 2" xfId="401" xr:uid="{00000000-0005-0000-0000-00000C000000}"/>
    <cellStyle name="20 % - Akzent4 3" xfId="270" xr:uid="{00000000-0005-0000-0000-00000D000000}"/>
    <cellStyle name="20 % - Akzent5" xfId="93" xr:uid="{00000000-0005-0000-0000-00000E000000}"/>
    <cellStyle name="20 % - Akzent5 2" xfId="402" xr:uid="{00000000-0005-0000-0000-00000F000000}"/>
    <cellStyle name="20 % - Akzent5 3" xfId="271" xr:uid="{00000000-0005-0000-0000-000010000000}"/>
    <cellStyle name="20 % - Akzent6" xfId="94" xr:uid="{00000000-0005-0000-0000-000011000000}"/>
    <cellStyle name="20 % - Akzent6 2" xfId="403" xr:uid="{00000000-0005-0000-0000-000012000000}"/>
    <cellStyle name="20 % - Akzent6 3" xfId="272" xr:uid="{00000000-0005-0000-0000-000013000000}"/>
    <cellStyle name="20% - Accent1 2" xfId="95" xr:uid="{00000000-0005-0000-0000-000014000000}"/>
    <cellStyle name="20% - Accent1 3" xfId="224" xr:uid="{00000000-0005-0000-0000-000015000000}"/>
    <cellStyle name="20% - Accent2 2" xfId="96" xr:uid="{00000000-0005-0000-0000-000016000000}"/>
    <cellStyle name="20% - Accent2 3" xfId="225" xr:uid="{00000000-0005-0000-0000-000017000000}"/>
    <cellStyle name="20% - Accent3 2" xfId="97" xr:uid="{00000000-0005-0000-0000-000018000000}"/>
    <cellStyle name="20% - Accent3 3" xfId="226" xr:uid="{00000000-0005-0000-0000-000019000000}"/>
    <cellStyle name="20% - Accent4 2" xfId="98" xr:uid="{00000000-0005-0000-0000-00001A000000}"/>
    <cellStyle name="20% - Accent4 3" xfId="227" xr:uid="{00000000-0005-0000-0000-00001B000000}"/>
    <cellStyle name="20% - Accent5 2" xfId="99" xr:uid="{00000000-0005-0000-0000-00001C000000}"/>
    <cellStyle name="20% - Accent5 3" xfId="228" xr:uid="{00000000-0005-0000-0000-00001D000000}"/>
    <cellStyle name="20% - Accent6 2" xfId="100" xr:uid="{00000000-0005-0000-0000-00001E000000}"/>
    <cellStyle name="20% - Accent6 3" xfId="229" xr:uid="{00000000-0005-0000-0000-00001F000000}"/>
    <cellStyle name="2x indented GHG Textfiels" xfId="7" xr:uid="{00000000-0005-0000-0000-000020000000}"/>
    <cellStyle name="2x indented GHG Textfiels 2" xfId="8" xr:uid="{00000000-0005-0000-0000-000021000000}"/>
    <cellStyle name="2x indented GHG Textfiels 2 2" xfId="101" xr:uid="{00000000-0005-0000-0000-000022000000}"/>
    <cellStyle name="2x indented GHG Textfiels 3" xfId="102" xr:uid="{00000000-0005-0000-0000-000023000000}"/>
    <cellStyle name="2x indented GHG Textfiels 3 2" xfId="425" xr:uid="{00000000-0005-0000-0000-000024000000}"/>
    <cellStyle name="2x indented GHG Textfiels 3 2 2" xfId="555" xr:uid="{00000000-0005-0000-0000-000025000000}"/>
    <cellStyle name="2x indented GHG Textfiels 3 2 2 2" xfId="770" xr:uid="{00000000-0005-0000-0000-000026000000}"/>
    <cellStyle name="2x indented GHG Textfiels 3 2 3" xfId="733" xr:uid="{00000000-0005-0000-0000-000027000000}"/>
    <cellStyle name="2x indented GHG Textfiels 3 3" xfId="373" xr:uid="{00000000-0005-0000-0000-000028000000}"/>
    <cellStyle name="2x indented GHG Textfiels 3 3 2" xfId="660" xr:uid="{00000000-0005-0000-0000-000029000000}"/>
    <cellStyle name="2x indented GHG Textfiels 3 3 2 2" xfId="875" xr:uid="{00000000-0005-0000-0000-00002A000000}"/>
    <cellStyle name="2x indented GHG Textfiels 3 3 3" xfId="662" xr:uid="{00000000-0005-0000-0000-00002B000000}"/>
    <cellStyle name="2x indented GHG Textfiels 3 3 3 2" xfId="877" xr:uid="{00000000-0005-0000-0000-00002C000000}"/>
    <cellStyle name="2x indented GHG Textfiels 3 3 4" xfId="558" xr:uid="{00000000-0005-0000-0000-00002D000000}"/>
    <cellStyle name="2x indented GHG Textfiels 3 3 4 2" xfId="773" xr:uid="{00000000-0005-0000-0000-00002E000000}"/>
    <cellStyle name="40 % - Akzent1" xfId="103" xr:uid="{00000000-0005-0000-0000-00002F000000}"/>
    <cellStyle name="40 % - Akzent1 2" xfId="404" xr:uid="{00000000-0005-0000-0000-000030000000}"/>
    <cellStyle name="40 % - Akzent1 3" xfId="273" xr:uid="{00000000-0005-0000-0000-000031000000}"/>
    <cellStyle name="40 % - Akzent2" xfId="104" xr:uid="{00000000-0005-0000-0000-000032000000}"/>
    <cellStyle name="40 % - Akzent2 2" xfId="405" xr:uid="{00000000-0005-0000-0000-000033000000}"/>
    <cellStyle name="40 % - Akzent2 3" xfId="274" xr:uid="{00000000-0005-0000-0000-000034000000}"/>
    <cellStyle name="40 % - Akzent3" xfId="105" xr:uid="{00000000-0005-0000-0000-000035000000}"/>
    <cellStyle name="40 % - Akzent3 2" xfId="406" xr:uid="{00000000-0005-0000-0000-000036000000}"/>
    <cellStyle name="40 % - Akzent3 3" xfId="275" xr:uid="{00000000-0005-0000-0000-000037000000}"/>
    <cellStyle name="40 % - Akzent4" xfId="106" xr:uid="{00000000-0005-0000-0000-000038000000}"/>
    <cellStyle name="40 % - Akzent4 2" xfId="407" xr:uid="{00000000-0005-0000-0000-000039000000}"/>
    <cellStyle name="40 % - Akzent4 3" xfId="276" xr:uid="{00000000-0005-0000-0000-00003A000000}"/>
    <cellStyle name="40 % - Akzent5" xfId="107" xr:uid="{00000000-0005-0000-0000-00003B000000}"/>
    <cellStyle name="40 % - Akzent5 2" xfId="408" xr:uid="{00000000-0005-0000-0000-00003C000000}"/>
    <cellStyle name="40 % - Akzent5 3" xfId="277" xr:uid="{00000000-0005-0000-0000-00003D000000}"/>
    <cellStyle name="40 % - Akzent6" xfId="108" xr:uid="{00000000-0005-0000-0000-00003E000000}"/>
    <cellStyle name="40 % - Akzent6 2" xfId="409" xr:uid="{00000000-0005-0000-0000-00003F000000}"/>
    <cellStyle name="40 % - Akzent6 3" xfId="278" xr:uid="{00000000-0005-0000-0000-000040000000}"/>
    <cellStyle name="40% - Accent1 2" xfId="109" xr:uid="{00000000-0005-0000-0000-000041000000}"/>
    <cellStyle name="40% - Accent1 3" xfId="230" xr:uid="{00000000-0005-0000-0000-000042000000}"/>
    <cellStyle name="40% - Accent2 2" xfId="110" xr:uid="{00000000-0005-0000-0000-000043000000}"/>
    <cellStyle name="40% - Accent2 3" xfId="231" xr:uid="{00000000-0005-0000-0000-000044000000}"/>
    <cellStyle name="40% - Accent3 2" xfId="111" xr:uid="{00000000-0005-0000-0000-000045000000}"/>
    <cellStyle name="40% - Accent3 3" xfId="232" xr:uid="{00000000-0005-0000-0000-000046000000}"/>
    <cellStyle name="40% - Accent4 2" xfId="112" xr:uid="{00000000-0005-0000-0000-000047000000}"/>
    <cellStyle name="40% - Accent4 3" xfId="233" xr:uid="{00000000-0005-0000-0000-000048000000}"/>
    <cellStyle name="40% - Accent5 2" xfId="113" xr:uid="{00000000-0005-0000-0000-000049000000}"/>
    <cellStyle name="40% - Accent5 3" xfId="234" xr:uid="{00000000-0005-0000-0000-00004A000000}"/>
    <cellStyle name="40% - Accent6 2" xfId="114" xr:uid="{00000000-0005-0000-0000-00004B000000}"/>
    <cellStyle name="40% - Accent6 3" xfId="235" xr:uid="{00000000-0005-0000-0000-00004C000000}"/>
    <cellStyle name="5x indented GHG Textfiels" xfId="9" xr:uid="{00000000-0005-0000-0000-00004D000000}"/>
    <cellStyle name="5x indented GHG Textfiels 2" xfId="115" xr:uid="{00000000-0005-0000-0000-00004E000000}"/>
    <cellStyle name="5x indented GHG Textfiels 2 2" xfId="116" xr:uid="{00000000-0005-0000-0000-00004F000000}"/>
    <cellStyle name="5x indented GHG Textfiels 3" xfId="117" xr:uid="{00000000-0005-0000-0000-000050000000}"/>
    <cellStyle name="5x indented GHG Textfiels 3 2" xfId="426" xr:uid="{00000000-0005-0000-0000-000051000000}"/>
    <cellStyle name="5x indented GHG Textfiels 3 3" xfId="374" xr:uid="{00000000-0005-0000-0000-000052000000}"/>
    <cellStyle name="5x indented GHG Textfiels 3 3 2" xfId="661" xr:uid="{00000000-0005-0000-0000-000053000000}"/>
    <cellStyle name="5x indented GHG Textfiels 3 3 2 2" xfId="876" xr:uid="{00000000-0005-0000-0000-000054000000}"/>
    <cellStyle name="5x indented GHG Textfiels 3 3 3" xfId="608" xr:uid="{00000000-0005-0000-0000-000055000000}"/>
    <cellStyle name="5x indented GHG Textfiels 3 3 3 2" xfId="823" xr:uid="{00000000-0005-0000-0000-000056000000}"/>
    <cellStyle name="5x indented GHG Textfiels 3 3 4" xfId="692" xr:uid="{00000000-0005-0000-0000-000057000000}"/>
    <cellStyle name="5x indented GHG Textfiels 3 3 4 2" xfId="907" xr:uid="{00000000-0005-0000-0000-000058000000}"/>
    <cellStyle name="5x indented GHG Textfiels 3 3 5" xfId="729" xr:uid="{00000000-0005-0000-0000-000059000000}"/>
    <cellStyle name="5x indented GHG Textfiels_Table 4(II)" xfId="216" xr:uid="{00000000-0005-0000-0000-00005A000000}"/>
    <cellStyle name="60 % - Akzent1" xfId="118" xr:uid="{00000000-0005-0000-0000-00005B000000}"/>
    <cellStyle name="60 % - Akzent1 2" xfId="410" xr:uid="{00000000-0005-0000-0000-00005C000000}"/>
    <cellStyle name="60 % - Akzent1 3" xfId="279" xr:uid="{00000000-0005-0000-0000-00005D000000}"/>
    <cellStyle name="60 % - Akzent2" xfId="119" xr:uid="{00000000-0005-0000-0000-00005E000000}"/>
    <cellStyle name="60 % - Akzent2 2" xfId="411" xr:uid="{00000000-0005-0000-0000-00005F000000}"/>
    <cellStyle name="60 % - Akzent2 3" xfId="280" xr:uid="{00000000-0005-0000-0000-000060000000}"/>
    <cellStyle name="60 % - Akzent3" xfId="120" xr:uid="{00000000-0005-0000-0000-000061000000}"/>
    <cellStyle name="60 % - Akzent3 2" xfId="412" xr:uid="{00000000-0005-0000-0000-000062000000}"/>
    <cellStyle name="60 % - Akzent3 3" xfId="281" xr:uid="{00000000-0005-0000-0000-000063000000}"/>
    <cellStyle name="60 % - Akzent4" xfId="121" xr:uid="{00000000-0005-0000-0000-000064000000}"/>
    <cellStyle name="60 % - Akzent4 2" xfId="413" xr:uid="{00000000-0005-0000-0000-000065000000}"/>
    <cellStyle name="60 % - Akzent4 3" xfId="282" xr:uid="{00000000-0005-0000-0000-000066000000}"/>
    <cellStyle name="60 % - Akzent5" xfId="122" xr:uid="{00000000-0005-0000-0000-000067000000}"/>
    <cellStyle name="60 % - Akzent5 2" xfId="414" xr:uid="{00000000-0005-0000-0000-000068000000}"/>
    <cellStyle name="60 % - Akzent5 3" xfId="283" xr:uid="{00000000-0005-0000-0000-000069000000}"/>
    <cellStyle name="60 % - Akzent6" xfId="123" xr:uid="{00000000-0005-0000-0000-00006A000000}"/>
    <cellStyle name="60 % - Akzent6 2" xfId="415" xr:uid="{00000000-0005-0000-0000-00006B000000}"/>
    <cellStyle name="60 % - Akzent6 3" xfId="284" xr:uid="{00000000-0005-0000-0000-00006C000000}"/>
    <cellStyle name="60% - Accent1 2" xfId="124" xr:uid="{00000000-0005-0000-0000-00006D000000}"/>
    <cellStyle name="60% - Accent1 3" xfId="236" xr:uid="{00000000-0005-0000-0000-00006E000000}"/>
    <cellStyle name="60% - Accent2 2" xfId="125" xr:uid="{00000000-0005-0000-0000-00006F000000}"/>
    <cellStyle name="60% - Accent2 3" xfId="237" xr:uid="{00000000-0005-0000-0000-000070000000}"/>
    <cellStyle name="60% - Accent3 2" xfId="126" xr:uid="{00000000-0005-0000-0000-000071000000}"/>
    <cellStyle name="60% - Accent3 3" xfId="238" xr:uid="{00000000-0005-0000-0000-000072000000}"/>
    <cellStyle name="60% - Accent4 2" xfId="127" xr:uid="{00000000-0005-0000-0000-000073000000}"/>
    <cellStyle name="60% - Accent4 3" xfId="239" xr:uid="{00000000-0005-0000-0000-000074000000}"/>
    <cellStyle name="60% - Accent5 2" xfId="128" xr:uid="{00000000-0005-0000-0000-000075000000}"/>
    <cellStyle name="60% - Accent5 3" xfId="240" xr:uid="{00000000-0005-0000-0000-000076000000}"/>
    <cellStyle name="60% - Accent6 2" xfId="129" xr:uid="{00000000-0005-0000-0000-000077000000}"/>
    <cellStyle name="60% - Accent6 3" xfId="241" xr:uid="{00000000-0005-0000-0000-000078000000}"/>
    <cellStyle name="Accent1 2" xfId="130" xr:uid="{00000000-0005-0000-0000-000079000000}"/>
    <cellStyle name="Accent1 3" xfId="242" xr:uid="{00000000-0005-0000-0000-00007A000000}"/>
    <cellStyle name="Accent1 4" xfId="375" xr:uid="{00000000-0005-0000-0000-00007B000000}"/>
    <cellStyle name="Accent2 2" xfId="131" xr:uid="{00000000-0005-0000-0000-00007C000000}"/>
    <cellStyle name="Accent2 3" xfId="243" xr:uid="{00000000-0005-0000-0000-00007D000000}"/>
    <cellStyle name="Accent2 4" xfId="376" xr:uid="{00000000-0005-0000-0000-00007E000000}"/>
    <cellStyle name="Accent3 2" xfId="132" xr:uid="{00000000-0005-0000-0000-00007F000000}"/>
    <cellStyle name="Accent3 3" xfId="244" xr:uid="{00000000-0005-0000-0000-000080000000}"/>
    <cellStyle name="Accent3 4" xfId="377" xr:uid="{00000000-0005-0000-0000-000081000000}"/>
    <cellStyle name="Accent4 2" xfId="133" xr:uid="{00000000-0005-0000-0000-000082000000}"/>
    <cellStyle name="Accent4 3" xfId="245" xr:uid="{00000000-0005-0000-0000-000083000000}"/>
    <cellStyle name="Accent4 4" xfId="378" xr:uid="{00000000-0005-0000-0000-000084000000}"/>
    <cellStyle name="Accent5 2" xfId="134" xr:uid="{00000000-0005-0000-0000-000085000000}"/>
    <cellStyle name="Accent5 3" xfId="246" xr:uid="{00000000-0005-0000-0000-000086000000}"/>
    <cellStyle name="Accent5 4" xfId="379" xr:uid="{00000000-0005-0000-0000-000087000000}"/>
    <cellStyle name="Accent6 2" xfId="135" xr:uid="{00000000-0005-0000-0000-000088000000}"/>
    <cellStyle name="Accent6 3" xfId="247" xr:uid="{00000000-0005-0000-0000-000089000000}"/>
    <cellStyle name="Accent6 4" xfId="380" xr:uid="{00000000-0005-0000-0000-00008A000000}"/>
    <cellStyle name="AggblueBoldCels" xfId="10" xr:uid="{00000000-0005-0000-0000-00008B000000}"/>
    <cellStyle name="AggblueBoldCels 2" xfId="136" xr:uid="{00000000-0005-0000-0000-00008C000000}"/>
    <cellStyle name="AggblueCels" xfId="11" xr:uid="{00000000-0005-0000-0000-00008D000000}"/>
    <cellStyle name="AggblueCels 2" xfId="137" xr:uid="{00000000-0005-0000-0000-00008E000000}"/>
    <cellStyle name="AggblueCels_1x" xfId="67" xr:uid="{00000000-0005-0000-0000-00008F000000}"/>
    <cellStyle name="AggBoldCells" xfId="12" xr:uid="{00000000-0005-0000-0000-000090000000}"/>
    <cellStyle name="AggBoldCells 2" xfId="138" xr:uid="{00000000-0005-0000-0000-000091000000}"/>
    <cellStyle name="AggBoldCells 3" xfId="217" xr:uid="{00000000-0005-0000-0000-000092000000}"/>
    <cellStyle name="AggBoldCells 4" xfId="369" xr:uid="{00000000-0005-0000-0000-000093000000}"/>
    <cellStyle name="AggBoldCells 5" xfId="59" xr:uid="{00000000-0005-0000-0000-000094000000}"/>
    <cellStyle name="AggCels" xfId="13" xr:uid="{00000000-0005-0000-0000-000095000000}"/>
    <cellStyle name="AggCels 2" xfId="139" xr:uid="{00000000-0005-0000-0000-000096000000}"/>
    <cellStyle name="AggCels 3" xfId="218" xr:uid="{00000000-0005-0000-0000-000097000000}"/>
    <cellStyle name="AggCels 4" xfId="370" xr:uid="{00000000-0005-0000-0000-000098000000}"/>
    <cellStyle name="AggCels 5" xfId="61" xr:uid="{00000000-0005-0000-0000-000099000000}"/>
    <cellStyle name="AggCels_T(2)" xfId="60" xr:uid="{00000000-0005-0000-0000-00009A000000}"/>
    <cellStyle name="AggGreen" xfId="14" xr:uid="{00000000-0005-0000-0000-00009B000000}"/>
    <cellStyle name="AggGreen 2" xfId="140" xr:uid="{00000000-0005-0000-0000-00009C000000}"/>
    <cellStyle name="AggGreen 2 2" xfId="428" xr:uid="{00000000-0005-0000-0000-00009D000000}"/>
    <cellStyle name="AggGreen 2 2 2" xfId="605" xr:uid="{00000000-0005-0000-0000-00009E000000}"/>
    <cellStyle name="AggGreen 2 2 2 2" xfId="820" xr:uid="{00000000-0005-0000-0000-00009F000000}"/>
    <cellStyle name="AggGreen 2 2 3" xfId="735" xr:uid="{00000000-0005-0000-0000-0000A0000000}"/>
    <cellStyle name="AggGreen 2 3" xfId="286" xr:uid="{00000000-0005-0000-0000-0000A1000000}"/>
    <cellStyle name="AggGreen 2 3 2" xfId="625" xr:uid="{00000000-0005-0000-0000-0000A2000000}"/>
    <cellStyle name="AggGreen 2 3 2 2" xfId="840" xr:uid="{00000000-0005-0000-0000-0000A3000000}"/>
    <cellStyle name="AggGreen 2 3 3" xfId="694" xr:uid="{00000000-0005-0000-0000-0000A4000000}"/>
    <cellStyle name="AggGreen 2 3 3 2" xfId="909" xr:uid="{00000000-0005-0000-0000-0000A5000000}"/>
    <cellStyle name="AggGreen 2 3 4" xfId="690" xr:uid="{00000000-0005-0000-0000-0000A6000000}"/>
    <cellStyle name="AggGreen 2 3 4 2" xfId="905" xr:uid="{00000000-0005-0000-0000-0000A7000000}"/>
    <cellStyle name="AggGreen 3" xfId="427" xr:uid="{00000000-0005-0000-0000-0000A8000000}"/>
    <cellStyle name="AggGreen 3 2" xfId="554" xr:uid="{00000000-0005-0000-0000-0000A9000000}"/>
    <cellStyle name="AggGreen 3 2 2" xfId="769" xr:uid="{00000000-0005-0000-0000-0000AA000000}"/>
    <cellStyle name="AggGreen 3 3" xfId="734" xr:uid="{00000000-0005-0000-0000-0000AB000000}"/>
    <cellStyle name="AggGreen 4" xfId="285" xr:uid="{00000000-0005-0000-0000-0000AC000000}"/>
    <cellStyle name="AggGreen 4 2" xfId="624" xr:uid="{00000000-0005-0000-0000-0000AD000000}"/>
    <cellStyle name="AggGreen 4 2 2" xfId="839" xr:uid="{00000000-0005-0000-0000-0000AE000000}"/>
    <cellStyle name="AggGreen 4 3" xfId="539" xr:uid="{00000000-0005-0000-0000-0000AF000000}"/>
    <cellStyle name="AggGreen 4 3 2" xfId="754" xr:uid="{00000000-0005-0000-0000-0000B0000000}"/>
    <cellStyle name="AggGreen 4 4" xfId="657" xr:uid="{00000000-0005-0000-0000-0000B1000000}"/>
    <cellStyle name="AggGreen 4 4 2" xfId="872" xr:uid="{00000000-0005-0000-0000-0000B2000000}"/>
    <cellStyle name="AggGreen 5" xfId="86" xr:uid="{00000000-0005-0000-0000-0000B3000000}"/>
    <cellStyle name="AggGreen_Bbdr" xfId="63" xr:uid="{00000000-0005-0000-0000-0000B4000000}"/>
    <cellStyle name="AggGreen12" xfId="15" xr:uid="{00000000-0005-0000-0000-0000B5000000}"/>
    <cellStyle name="AggGreen12 2" xfId="141" xr:uid="{00000000-0005-0000-0000-0000B6000000}"/>
    <cellStyle name="AggGreen12 2 2" xfId="430" xr:uid="{00000000-0005-0000-0000-0000B7000000}"/>
    <cellStyle name="AggGreen12 2 2 2" xfId="623" xr:uid="{00000000-0005-0000-0000-0000B8000000}"/>
    <cellStyle name="AggGreen12 2 2 2 2" xfId="838" xr:uid="{00000000-0005-0000-0000-0000B9000000}"/>
    <cellStyle name="AggGreen12 2 2 3" xfId="737" xr:uid="{00000000-0005-0000-0000-0000BA000000}"/>
    <cellStyle name="AggGreen12 2 3" xfId="288" xr:uid="{00000000-0005-0000-0000-0000BB000000}"/>
    <cellStyle name="AggGreen12 2 3 2" xfId="627" xr:uid="{00000000-0005-0000-0000-0000BC000000}"/>
    <cellStyle name="AggGreen12 2 3 2 2" xfId="842" xr:uid="{00000000-0005-0000-0000-0000BD000000}"/>
    <cellStyle name="AggGreen12 2 3 3" xfId="576" xr:uid="{00000000-0005-0000-0000-0000BE000000}"/>
    <cellStyle name="AggGreen12 2 3 3 2" xfId="791" xr:uid="{00000000-0005-0000-0000-0000BF000000}"/>
    <cellStyle name="AggGreen12 2 3 4" xfId="656" xr:uid="{00000000-0005-0000-0000-0000C0000000}"/>
    <cellStyle name="AggGreen12 2 3 4 2" xfId="871" xr:uid="{00000000-0005-0000-0000-0000C1000000}"/>
    <cellStyle name="AggGreen12 3" xfId="429" xr:uid="{00000000-0005-0000-0000-0000C2000000}"/>
    <cellStyle name="AggGreen12 3 2" xfId="553" xr:uid="{00000000-0005-0000-0000-0000C3000000}"/>
    <cellStyle name="AggGreen12 3 2 2" xfId="768" xr:uid="{00000000-0005-0000-0000-0000C4000000}"/>
    <cellStyle name="AggGreen12 3 3" xfId="736" xr:uid="{00000000-0005-0000-0000-0000C5000000}"/>
    <cellStyle name="AggGreen12 4" xfId="287" xr:uid="{00000000-0005-0000-0000-0000C6000000}"/>
    <cellStyle name="AggGreen12 4 2" xfId="626" xr:uid="{00000000-0005-0000-0000-0000C7000000}"/>
    <cellStyle name="AggGreen12 4 2 2" xfId="841" xr:uid="{00000000-0005-0000-0000-0000C8000000}"/>
    <cellStyle name="AggGreen12 4 3" xfId="678" xr:uid="{00000000-0005-0000-0000-0000C9000000}"/>
    <cellStyle name="AggGreen12 4 3 2" xfId="893" xr:uid="{00000000-0005-0000-0000-0000CA000000}"/>
    <cellStyle name="AggGreen12 4 4" xfId="689" xr:uid="{00000000-0005-0000-0000-0000CB000000}"/>
    <cellStyle name="AggGreen12 4 4 2" xfId="904" xr:uid="{00000000-0005-0000-0000-0000CC000000}"/>
    <cellStyle name="AggGreen12 5" xfId="84" xr:uid="{00000000-0005-0000-0000-0000CD000000}"/>
    <cellStyle name="AggOrange" xfId="16" xr:uid="{00000000-0005-0000-0000-0000CE000000}"/>
    <cellStyle name="AggOrange 2" xfId="142" xr:uid="{00000000-0005-0000-0000-0000CF000000}"/>
    <cellStyle name="AggOrange 2 2" xfId="432" xr:uid="{00000000-0005-0000-0000-0000D0000000}"/>
    <cellStyle name="AggOrange 2 2 2" xfId="552" xr:uid="{00000000-0005-0000-0000-0000D1000000}"/>
    <cellStyle name="AggOrange 2 2 2 2" xfId="767" xr:uid="{00000000-0005-0000-0000-0000D2000000}"/>
    <cellStyle name="AggOrange 2 2 3" xfId="739" xr:uid="{00000000-0005-0000-0000-0000D3000000}"/>
    <cellStyle name="AggOrange 2 3" xfId="290" xr:uid="{00000000-0005-0000-0000-0000D4000000}"/>
    <cellStyle name="AggOrange 2 3 2" xfId="629" xr:uid="{00000000-0005-0000-0000-0000D5000000}"/>
    <cellStyle name="AggOrange 2 3 2 2" xfId="844" xr:uid="{00000000-0005-0000-0000-0000D6000000}"/>
    <cellStyle name="AggOrange 2 3 3" xfId="536" xr:uid="{00000000-0005-0000-0000-0000D7000000}"/>
    <cellStyle name="AggOrange 2 3 3 2" xfId="751" xr:uid="{00000000-0005-0000-0000-0000D8000000}"/>
    <cellStyle name="AggOrange 2 3 4" xfId="551" xr:uid="{00000000-0005-0000-0000-0000D9000000}"/>
    <cellStyle name="AggOrange 2 3 4 2" xfId="766" xr:uid="{00000000-0005-0000-0000-0000DA000000}"/>
    <cellStyle name="AggOrange 3" xfId="431" xr:uid="{00000000-0005-0000-0000-0000DB000000}"/>
    <cellStyle name="AggOrange 3 2" xfId="671" xr:uid="{00000000-0005-0000-0000-0000DC000000}"/>
    <cellStyle name="AggOrange 3 2 2" xfId="886" xr:uid="{00000000-0005-0000-0000-0000DD000000}"/>
    <cellStyle name="AggOrange 3 3" xfId="738" xr:uid="{00000000-0005-0000-0000-0000DE000000}"/>
    <cellStyle name="AggOrange 4" xfId="289" xr:uid="{00000000-0005-0000-0000-0000DF000000}"/>
    <cellStyle name="AggOrange 4 2" xfId="628" xr:uid="{00000000-0005-0000-0000-0000E0000000}"/>
    <cellStyle name="AggOrange 4 2 2" xfId="843" xr:uid="{00000000-0005-0000-0000-0000E1000000}"/>
    <cellStyle name="AggOrange 4 3" xfId="617" xr:uid="{00000000-0005-0000-0000-0000E2000000}"/>
    <cellStyle name="AggOrange 4 3 2" xfId="832" xr:uid="{00000000-0005-0000-0000-0000E3000000}"/>
    <cellStyle name="AggOrange 4 4" xfId="591" xr:uid="{00000000-0005-0000-0000-0000E4000000}"/>
    <cellStyle name="AggOrange 4 4 2" xfId="806" xr:uid="{00000000-0005-0000-0000-0000E5000000}"/>
    <cellStyle name="AggOrange 5" xfId="80" xr:uid="{00000000-0005-0000-0000-0000E6000000}"/>
    <cellStyle name="AggOrange_B_border" xfId="65" xr:uid="{00000000-0005-0000-0000-0000E7000000}"/>
    <cellStyle name="AggOrange9" xfId="17" xr:uid="{00000000-0005-0000-0000-0000E8000000}"/>
    <cellStyle name="AggOrange9 2" xfId="143" xr:uid="{00000000-0005-0000-0000-0000E9000000}"/>
    <cellStyle name="AggOrange9 2 2" xfId="434" xr:uid="{00000000-0005-0000-0000-0000EA000000}"/>
    <cellStyle name="AggOrange9 2 2 2" xfId="670" xr:uid="{00000000-0005-0000-0000-0000EB000000}"/>
    <cellStyle name="AggOrange9 2 2 2 2" xfId="885" xr:uid="{00000000-0005-0000-0000-0000EC000000}"/>
    <cellStyle name="AggOrange9 2 2 3" xfId="741" xr:uid="{00000000-0005-0000-0000-0000ED000000}"/>
    <cellStyle name="AggOrange9 2 3" xfId="292" xr:uid="{00000000-0005-0000-0000-0000EE000000}"/>
    <cellStyle name="AggOrange9 2 3 2" xfId="631" xr:uid="{00000000-0005-0000-0000-0000EF000000}"/>
    <cellStyle name="AggOrange9 2 3 2 2" xfId="846" xr:uid="{00000000-0005-0000-0000-0000F0000000}"/>
    <cellStyle name="AggOrange9 2 3 3" xfId="677" xr:uid="{00000000-0005-0000-0000-0000F1000000}"/>
    <cellStyle name="AggOrange9 2 3 3 2" xfId="892" xr:uid="{00000000-0005-0000-0000-0000F2000000}"/>
    <cellStyle name="AggOrange9 2 3 4" xfId="691" xr:uid="{00000000-0005-0000-0000-0000F3000000}"/>
    <cellStyle name="AggOrange9 2 3 4 2" xfId="906" xr:uid="{00000000-0005-0000-0000-0000F4000000}"/>
    <cellStyle name="AggOrange9 3" xfId="433" xr:uid="{00000000-0005-0000-0000-0000F5000000}"/>
    <cellStyle name="AggOrange9 3 2" xfId="622" xr:uid="{00000000-0005-0000-0000-0000F6000000}"/>
    <cellStyle name="AggOrange9 3 2 2" xfId="837" xr:uid="{00000000-0005-0000-0000-0000F7000000}"/>
    <cellStyle name="AggOrange9 3 3" xfId="740" xr:uid="{00000000-0005-0000-0000-0000F8000000}"/>
    <cellStyle name="AggOrange9 4" xfId="291" xr:uid="{00000000-0005-0000-0000-0000F9000000}"/>
    <cellStyle name="AggOrange9 4 2" xfId="630" xr:uid="{00000000-0005-0000-0000-0000FA000000}"/>
    <cellStyle name="AggOrange9 4 2 2" xfId="845" xr:uid="{00000000-0005-0000-0000-0000FB000000}"/>
    <cellStyle name="AggOrange9 4 3" xfId="575" xr:uid="{00000000-0005-0000-0000-0000FC000000}"/>
    <cellStyle name="AggOrange9 4 3 2" xfId="790" xr:uid="{00000000-0005-0000-0000-0000FD000000}"/>
    <cellStyle name="AggOrange9 4 4" xfId="621" xr:uid="{00000000-0005-0000-0000-0000FE000000}"/>
    <cellStyle name="AggOrange9 4 4 2" xfId="836" xr:uid="{00000000-0005-0000-0000-0000FF000000}"/>
    <cellStyle name="AggOrange9 5" xfId="79" xr:uid="{00000000-0005-0000-0000-000000010000}"/>
    <cellStyle name="AggOrangeLB_2x" xfId="18" xr:uid="{00000000-0005-0000-0000-000001010000}"/>
    <cellStyle name="AggOrangeLBorder" xfId="19" xr:uid="{00000000-0005-0000-0000-000002010000}"/>
    <cellStyle name="AggOrangeLBorder 2" xfId="144" xr:uid="{00000000-0005-0000-0000-000003010000}"/>
    <cellStyle name="AggOrangeLBorder 2 2" xfId="436" xr:uid="{00000000-0005-0000-0000-000004010000}"/>
    <cellStyle name="AggOrangeLBorder 2 3" xfId="294" xr:uid="{00000000-0005-0000-0000-000005010000}"/>
    <cellStyle name="AggOrangeLBorder 2 3 2" xfId="633" xr:uid="{00000000-0005-0000-0000-000006010000}"/>
    <cellStyle name="AggOrangeLBorder 2 3 2 2" xfId="848" xr:uid="{00000000-0005-0000-0000-000007010000}"/>
    <cellStyle name="AggOrangeLBorder 2 3 3" xfId="573" xr:uid="{00000000-0005-0000-0000-000008010000}"/>
    <cellStyle name="AggOrangeLBorder 2 3 3 2" xfId="788" xr:uid="{00000000-0005-0000-0000-000009010000}"/>
    <cellStyle name="AggOrangeLBorder 2 3 4" xfId="599" xr:uid="{00000000-0005-0000-0000-00000A010000}"/>
    <cellStyle name="AggOrangeLBorder 2 3 4 2" xfId="814" xr:uid="{00000000-0005-0000-0000-00000B010000}"/>
    <cellStyle name="AggOrangeLBorder 2 3 5" xfId="719" xr:uid="{00000000-0005-0000-0000-00000C010000}"/>
    <cellStyle name="AggOrangeLBorder 3" xfId="435" xr:uid="{00000000-0005-0000-0000-00000D010000}"/>
    <cellStyle name="AggOrangeLBorder 4" xfId="293" xr:uid="{00000000-0005-0000-0000-00000E010000}"/>
    <cellStyle name="AggOrangeLBorder 4 2" xfId="632" xr:uid="{00000000-0005-0000-0000-00000F010000}"/>
    <cellStyle name="AggOrangeLBorder 4 2 2" xfId="847" xr:uid="{00000000-0005-0000-0000-000010010000}"/>
    <cellStyle name="AggOrangeLBorder 4 3" xfId="574" xr:uid="{00000000-0005-0000-0000-000011010000}"/>
    <cellStyle name="AggOrangeLBorder 4 3 2" xfId="789" xr:uid="{00000000-0005-0000-0000-000012010000}"/>
    <cellStyle name="AggOrangeLBorder 4 4" xfId="595" xr:uid="{00000000-0005-0000-0000-000013010000}"/>
    <cellStyle name="AggOrangeLBorder 4 4 2" xfId="810" xr:uid="{00000000-0005-0000-0000-000014010000}"/>
    <cellStyle name="AggOrangeLBorder 4 5" xfId="718" xr:uid="{00000000-0005-0000-0000-000015010000}"/>
    <cellStyle name="AggOrangeLBorder 5" xfId="87" xr:uid="{00000000-0005-0000-0000-000016010000}"/>
    <cellStyle name="AggOrangeRBorder" xfId="20" xr:uid="{00000000-0005-0000-0000-000017010000}"/>
    <cellStyle name="AggOrangeRBorder 2" xfId="145" xr:uid="{00000000-0005-0000-0000-000018010000}"/>
    <cellStyle name="AggOrangeRBorder 2 2" xfId="438" xr:uid="{00000000-0005-0000-0000-000019010000}"/>
    <cellStyle name="AggOrangeRBorder 2 2 2" xfId="550" xr:uid="{00000000-0005-0000-0000-00001A010000}"/>
    <cellStyle name="AggOrangeRBorder 2 2 2 2" xfId="765" xr:uid="{00000000-0005-0000-0000-00001B010000}"/>
    <cellStyle name="AggOrangeRBorder 2 3" xfId="296" xr:uid="{00000000-0005-0000-0000-00001C010000}"/>
    <cellStyle name="AggOrangeRBorder 2 3 2" xfId="635" xr:uid="{00000000-0005-0000-0000-00001D010000}"/>
    <cellStyle name="AggOrangeRBorder 2 3 2 2" xfId="850" xr:uid="{00000000-0005-0000-0000-00001E010000}"/>
    <cellStyle name="AggOrangeRBorder 2 3 3" xfId="611" xr:uid="{00000000-0005-0000-0000-00001F010000}"/>
    <cellStyle name="AggOrangeRBorder 2 3 3 2" xfId="826" xr:uid="{00000000-0005-0000-0000-000020010000}"/>
    <cellStyle name="AggOrangeRBorder 2 3 4" xfId="593" xr:uid="{00000000-0005-0000-0000-000021010000}"/>
    <cellStyle name="AggOrangeRBorder 2 3 4 2" xfId="808" xr:uid="{00000000-0005-0000-0000-000022010000}"/>
    <cellStyle name="AggOrangeRBorder 2 3 5" xfId="721" xr:uid="{00000000-0005-0000-0000-000023010000}"/>
    <cellStyle name="AggOrangeRBorder 3" xfId="437" xr:uid="{00000000-0005-0000-0000-000024010000}"/>
    <cellStyle name="AggOrangeRBorder 3 2" xfId="77" xr:uid="{00000000-0005-0000-0000-000025010000}"/>
    <cellStyle name="AggOrangeRBorder 3 2 2" xfId="669" xr:uid="{00000000-0005-0000-0000-000026010000}"/>
    <cellStyle name="AggOrangeRBorder 3 2 3" xfId="884" xr:uid="{00000000-0005-0000-0000-000027010000}"/>
    <cellStyle name="AggOrangeRBorder 4" xfId="295" xr:uid="{00000000-0005-0000-0000-000028010000}"/>
    <cellStyle name="AggOrangeRBorder 4 2" xfId="634" xr:uid="{00000000-0005-0000-0000-000029010000}"/>
    <cellStyle name="AggOrangeRBorder 4 2 2" xfId="849" xr:uid="{00000000-0005-0000-0000-00002A010000}"/>
    <cellStyle name="AggOrangeRBorder 4 3" xfId="667" xr:uid="{00000000-0005-0000-0000-00002B010000}"/>
    <cellStyle name="AggOrangeRBorder 4 3 2" xfId="882" xr:uid="{00000000-0005-0000-0000-00002C010000}"/>
    <cellStyle name="AggOrangeRBorder 4 4" xfId="688" xr:uid="{00000000-0005-0000-0000-00002D010000}"/>
    <cellStyle name="AggOrangeRBorder 4 4 2" xfId="903" xr:uid="{00000000-0005-0000-0000-00002E010000}"/>
    <cellStyle name="AggOrangeRBorder 4 5" xfId="720" xr:uid="{00000000-0005-0000-0000-00002F010000}"/>
    <cellStyle name="AggOrangeRBorder 5" xfId="82" xr:uid="{00000000-0005-0000-0000-000030010000}"/>
    <cellStyle name="AggOrangeRBorder_CRFReport-template" xfId="66" xr:uid="{00000000-0005-0000-0000-000031010000}"/>
    <cellStyle name="Akzent1" xfId="146" xr:uid="{00000000-0005-0000-0000-000032010000}"/>
    <cellStyle name="Akzent2" xfId="147" xr:uid="{00000000-0005-0000-0000-000033010000}"/>
    <cellStyle name="Akzent3" xfId="148" xr:uid="{00000000-0005-0000-0000-000034010000}"/>
    <cellStyle name="Akzent4" xfId="149" xr:uid="{00000000-0005-0000-0000-000035010000}"/>
    <cellStyle name="Akzent5" xfId="150" xr:uid="{00000000-0005-0000-0000-000036010000}"/>
    <cellStyle name="Akzent6" xfId="151" xr:uid="{00000000-0005-0000-0000-000037010000}"/>
    <cellStyle name="Ausgabe" xfId="152" xr:uid="{00000000-0005-0000-0000-000038010000}"/>
    <cellStyle name="Ausgabe 2" xfId="416" xr:uid="{00000000-0005-0000-0000-000039010000}"/>
    <cellStyle name="Ausgabe 2 2" xfId="672" xr:uid="{00000000-0005-0000-0000-00003A010000}"/>
    <cellStyle name="Ausgabe 2 2 2" xfId="887" xr:uid="{00000000-0005-0000-0000-00003B010000}"/>
    <cellStyle name="Ausgabe 2 3" xfId="557" xr:uid="{00000000-0005-0000-0000-00003C010000}"/>
    <cellStyle name="Ausgabe 2 3 2" xfId="772" xr:uid="{00000000-0005-0000-0000-00003D010000}"/>
    <cellStyle name="Ausgabe 2 4" xfId="730" xr:uid="{00000000-0005-0000-0000-00003E010000}"/>
    <cellStyle name="Ausgabe 3" xfId="307" xr:uid="{00000000-0005-0000-0000-00003F010000}"/>
    <cellStyle name="Ausgabe 3 2" xfId="644" xr:uid="{00000000-0005-0000-0000-000040010000}"/>
    <cellStyle name="Ausgabe 3 2 2" xfId="859" xr:uid="{00000000-0005-0000-0000-000041010000}"/>
    <cellStyle name="Ausgabe 3 3" xfId="563" xr:uid="{00000000-0005-0000-0000-000042010000}"/>
    <cellStyle name="Ausgabe 3 3 2" xfId="778" xr:uid="{00000000-0005-0000-0000-000043010000}"/>
    <cellStyle name="Ausgabe 3 4" xfId="727" xr:uid="{00000000-0005-0000-0000-000044010000}"/>
    <cellStyle name="Ausgabe 4" xfId="568" xr:uid="{00000000-0005-0000-0000-000045010000}"/>
    <cellStyle name="Ausgabe 4 2" xfId="783" xr:uid="{00000000-0005-0000-0000-000046010000}"/>
    <cellStyle name="Ausgabe 5" xfId="687" xr:uid="{00000000-0005-0000-0000-000047010000}"/>
    <cellStyle name="Ausgabe 5 2" xfId="902" xr:uid="{00000000-0005-0000-0000-000048010000}"/>
    <cellStyle name="Ausgabe 6" xfId="703" xr:uid="{00000000-0005-0000-0000-000049010000}"/>
    <cellStyle name="Bad 2" xfId="153" xr:uid="{00000000-0005-0000-0000-00004A010000}"/>
    <cellStyle name="Bad 3" xfId="248" xr:uid="{00000000-0005-0000-0000-00004B010000}"/>
    <cellStyle name="Bad 4" xfId="388" xr:uid="{00000000-0005-0000-0000-00004C010000}"/>
    <cellStyle name="Berechnung" xfId="154" xr:uid="{00000000-0005-0000-0000-00004D010000}"/>
    <cellStyle name="Berechnung 2" xfId="417" xr:uid="{00000000-0005-0000-0000-00004E010000}"/>
    <cellStyle name="Berechnung 2 2" xfId="673" xr:uid="{00000000-0005-0000-0000-00004F010000}"/>
    <cellStyle name="Berechnung 2 2 2" xfId="888" xr:uid="{00000000-0005-0000-0000-000050010000}"/>
    <cellStyle name="Berechnung 2 3" xfId="538" xr:uid="{00000000-0005-0000-0000-000051010000}"/>
    <cellStyle name="Berechnung 2 3 2" xfId="753" xr:uid="{00000000-0005-0000-0000-000052010000}"/>
    <cellStyle name="Berechnung 2 4" xfId="594" xr:uid="{00000000-0005-0000-0000-000053010000}"/>
    <cellStyle name="Berechnung 2 4 2" xfId="809" xr:uid="{00000000-0005-0000-0000-000054010000}"/>
    <cellStyle name="Berechnung 2 5" xfId="731" xr:uid="{00000000-0005-0000-0000-000055010000}"/>
    <cellStyle name="Berechnung 3" xfId="297" xr:uid="{00000000-0005-0000-0000-000056010000}"/>
    <cellStyle name="Berechnung 3 2" xfId="636" xr:uid="{00000000-0005-0000-0000-000057010000}"/>
    <cellStyle name="Berechnung 3 2 2" xfId="851" xr:uid="{00000000-0005-0000-0000-000058010000}"/>
    <cellStyle name="Berechnung 3 3" xfId="572" xr:uid="{00000000-0005-0000-0000-000059010000}"/>
    <cellStyle name="Berechnung 3 3 2" xfId="787" xr:uid="{00000000-0005-0000-0000-00005A010000}"/>
    <cellStyle name="Berechnung 3 4" xfId="584" xr:uid="{00000000-0005-0000-0000-00005B010000}"/>
    <cellStyle name="Berechnung 3 4 2" xfId="799" xr:uid="{00000000-0005-0000-0000-00005C010000}"/>
    <cellStyle name="Berechnung 3 5" xfId="722" xr:uid="{00000000-0005-0000-0000-00005D010000}"/>
    <cellStyle name="Berechnung 4" xfId="569" xr:uid="{00000000-0005-0000-0000-00005E010000}"/>
    <cellStyle name="Berechnung 4 2" xfId="784" xr:uid="{00000000-0005-0000-0000-00005F010000}"/>
    <cellStyle name="Berechnung 5" xfId="686" xr:uid="{00000000-0005-0000-0000-000060010000}"/>
    <cellStyle name="Berechnung 5 2" xfId="901" xr:uid="{00000000-0005-0000-0000-000061010000}"/>
    <cellStyle name="Berechnung 6" xfId="698" xr:uid="{00000000-0005-0000-0000-000062010000}"/>
    <cellStyle name="Berechnung 6 2" xfId="912" xr:uid="{00000000-0005-0000-0000-000063010000}"/>
    <cellStyle name="Berechnung 7" xfId="704" xr:uid="{00000000-0005-0000-0000-000064010000}"/>
    <cellStyle name="Bold GHG Numbers (0.00)" xfId="21" xr:uid="{00000000-0005-0000-0000-000065010000}"/>
    <cellStyle name="Calculation 2" xfId="155" xr:uid="{00000000-0005-0000-0000-000066010000}"/>
    <cellStyle name="Calculation 2 2" xfId="571" xr:uid="{00000000-0005-0000-0000-000067010000}"/>
    <cellStyle name="Calculation 2 2 2" xfId="786" xr:uid="{00000000-0005-0000-0000-000068010000}"/>
    <cellStyle name="Calculation 2 3" xfId="655" xr:uid="{00000000-0005-0000-0000-000069010000}"/>
    <cellStyle name="Calculation 2 3 2" xfId="870" xr:uid="{00000000-0005-0000-0000-00006A010000}"/>
    <cellStyle name="Calculation 2 4" xfId="561" xr:uid="{00000000-0005-0000-0000-00006B010000}"/>
    <cellStyle name="Calculation 2 4 2" xfId="776" xr:uid="{00000000-0005-0000-0000-00006C010000}"/>
    <cellStyle name="Calculation 2 5" xfId="705" xr:uid="{00000000-0005-0000-0000-00006D010000}"/>
    <cellStyle name="Calculation 3" xfId="249" xr:uid="{00000000-0005-0000-0000-00006E010000}"/>
    <cellStyle name="Calculation 3 2" xfId="610" xr:uid="{00000000-0005-0000-0000-00006F010000}"/>
    <cellStyle name="Calculation 3 2 2" xfId="825" xr:uid="{00000000-0005-0000-0000-000070010000}"/>
    <cellStyle name="Calculation 3 3" xfId="596" xr:uid="{00000000-0005-0000-0000-000071010000}"/>
    <cellStyle name="Calculation 3 3 2" xfId="811" xr:uid="{00000000-0005-0000-0000-000072010000}"/>
    <cellStyle name="Calculation 3 4" xfId="680" xr:uid="{00000000-0005-0000-0000-000073010000}"/>
    <cellStyle name="Calculation 3 4 2" xfId="895" xr:uid="{00000000-0005-0000-0000-000074010000}"/>
    <cellStyle name="Calculation 3 5" xfId="713" xr:uid="{00000000-0005-0000-0000-000075010000}"/>
    <cellStyle name="Check Cell 2" xfId="156" xr:uid="{00000000-0005-0000-0000-000076010000}"/>
    <cellStyle name="Check Cell 3" xfId="250" xr:uid="{00000000-0005-0000-0000-000077010000}"/>
    <cellStyle name="Check Cell 4" xfId="394" xr:uid="{00000000-0005-0000-0000-000078010000}"/>
    <cellStyle name="Comma" xfId="1" builtinId="3"/>
    <cellStyle name="Comma 2" xfId="4" xr:uid="{00000000-0005-0000-0000-00007A010000}"/>
    <cellStyle name="Comma 2 2" xfId="158" xr:uid="{00000000-0005-0000-0000-00007B010000}"/>
    <cellStyle name="Comma 2 2 2" xfId="439" xr:uid="{00000000-0005-0000-0000-00007C010000}"/>
    <cellStyle name="Comma 2 3" xfId="157" xr:uid="{00000000-0005-0000-0000-00007D010000}"/>
    <cellStyle name="Comma 3" xfId="159" xr:uid="{00000000-0005-0000-0000-00007E010000}"/>
    <cellStyle name="Constants" xfId="22" xr:uid="{00000000-0005-0000-0000-00007F010000}"/>
    <cellStyle name="ContentsHyperlink" xfId="266" xr:uid="{00000000-0005-0000-0000-000080010000}"/>
    <cellStyle name="CustomCellsOrange" xfId="23" xr:uid="{00000000-0005-0000-0000-000081010000}"/>
    <cellStyle name="CustomCellsOrange 2" xfId="440" xr:uid="{00000000-0005-0000-0000-000082010000}"/>
    <cellStyle name="CustomCellsOrange 2 2" xfId="463" xr:uid="{00000000-0005-0000-0000-000083010000}"/>
    <cellStyle name="CustomCellsOrange 2 2 2" xfId="533" xr:uid="{00000000-0005-0000-0000-000084010000}"/>
    <cellStyle name="CustomCellsOrange 2 2 2 2" xfId="699" xr:uid="{00000000-0005-0000-0000-000085010000}"/>
    <cellStyle name="CustomCellsOrange 2 2 2 2 2" xfId="913" xr:uid="{00000000-0005-0000-0000-000086010000}"/>
    <cellStyle name="CustomCellsOrange 2 2 3" xfId="682" xr:uid="{00000000-0005-0000-0000-000087010000}"/>
    <cellStyle name="CustomCellsOrange 2 2 3 2" xfId="897" xr:uid="{00000000-0005-0000-0000-000088010000}"/>
    <cellStyle name="CustomCellsOrange 2 2 4" xfId="600" xr:uid="{00000000-0005-0000-0000-000089010000}"/>
    <cellStyle name="CustomCellsOrange 2 2 4 2" xfId="815" xr:uid="{00000000-0005-0000-0000-00008A010000}"/>
    <cellStyle name="CustomCellsOrange 2 2 5" xfId="701" xr:uid="{00000000-0005-0000-0000-00008B010000}"/>
    <cellStyle name="CustomCellsOrange 2 2 5 2" xfId="915" xr:uid="{00000000-0005-0000-0000-00008C010000}"/>
    <cellStyle name="CustomCellsOrange 3" xfId="298" xr:uid="{00000000-0005-0000-0000-00008D010000}"/>
    <cellStyle name="CustomCellsOrange 3 2" xfId="637" xr:uid="{00000000-0005-0000-0000-00008E010000}"/>
    <cellStyle name="CustomCellsOrange 3 2 2" xfId="852" xr:uid="{00000000-0005-0000-0000-00008F010000}"/>
    <cellStyle name="CustomCellsOrange 3 3" xfId="570" xr:uid="{00000000-0005-0000-0000-000090010000}"/>
    <cellStyle name="CustomCellsOrange 3 3 2" xfId="785" xr:uid="{00000000-0005-0000-0000-000091010000}"/>
    <cellStyle name="CustomCellsOrange 3 4" xfId="583" xr:uid="{00000000-0005-0000-0000-000092010000}"/>
    <cellStyle name="CustomCellsOrange 3 4 2" xfId="798" xr:uid="{00000000-0005-0000-0000-000093010000}"/>
    <cellStyle name="CustomCellsOrange 3 5" xfId="723" xr:uid="{00000000-0005-0000-0000-000094010000}"/>
    <cellStyle name="CustomizationCells" xfId="24" xr:uid="{00000000-0005-0000-0000-000095010000}"/>
    <cellStyle name="CustomizationCells 2" xfId="441" xr:uid="{00000000-0005-0000-0000-000096010000}"/>
    <cellStyle name="CustomizationCells 2 2" xfId="464" xr:uid="{00000000-0005-0000-0000-000097010000}"/>
    <cellStyle name="CustomizationCells 2 2 2" xfId="534" xr:uid="{00000000-0005-0000-0000-000098010000}"/>
    <cellStyle name="CustomizationCells 2 2 2 2" xfId="700" xr:uid="{00000000-0005-0000-0000-000099010000}"/>
    <cellStyle name="CustomizationCells 2 2 2 2 2" xfId="914" xr:uid="{00000000-0005-0000-0000-00009A010000}"/>
    <cellStyle name="CustomizationCells 2 2 3" xfId="683" xr:uid="{00000000-0005-0000-0000-00009B010000}"/>
    <cellStyle name="CustomizationCells 2 2 3 2" xfId="898" xr:uid="{00000000-0005-0000-0000-00009C010000}"/>
    <cellStyle name="CustomizationCells 2 2 4" xfId="546" xr:uid="{00000000-0005-0000-0000-00009D010000}"/>
    <cellStyle name="CustomizationCells 2 2 4 2" xfId="761" xr:uid="{00000000-0005-0000-0000-00009E010000}"/>
    <cellStyle name="CustomizationCells 2 2 5" xfId="702" xr:uid="{00000000-0005-0000-0000-00009F010000}"/>
    <cellStyle name="CustomizationCells 2 2 5 2" xfId="916" xr:uid="{00000000-0005-0000-0000-0000A0010000}"/>
    <cellStyle name="CustomizationCells 3" xfId="299" xr:uid="{00000000-0005-0000-0000-0000A1010000}"/>
    <cellStyle name="CustomizationCells 3 2" xfId="638" xr:uid="{00000000-0005-0000-0000-0000A2010000}"/>
    <cellStyle name="CustomizationCells 3 2 2" xfId="853" xr:uid="{00000000-0005-0000-0000-0000A3010000}"/>
    <cellStyle name="CustomizationCells 3 3" xfId="665" xr:uid="{00000000-0005-0000-0000-0000A4010000}"/>
    <cellStyle name="CustomizationCells 3 3 2" xfId="880" xr:uid="{00000000-0005-0000-0000-0000A5010000}"/>
    <cellStyle name="CustomizationCells 3 4" xfId="585" xr:uid="{00000000-0005-0000-0000-0000A6010000}"/>
    <cellStyle name="CustomizationCells 3 4 2" xfId="800" xr:uid="{00000000-0005-0000-0000-0000A7010000}"/>
    <cellStyle name="CustomizationCells 3 5" xfId="724" xr:uid="{00000000-0005-0000-0000-0000A8010000}"/>
    <cellStyle name="CustomizationCells 4" xfId="81" xr:uid="{00000000-0005-0000-0000-0000A9010000}"/>
    <cellStyle name="CustomizationGreenCells" xfId="25" xr:uid="{00000000-0005-0000-0000-0000AA010000}"/>
    <cellStyle name="CustomizationGreenCells 2" xfId="442" xr:uid="{00000000-0005-0000-0000-0000AB010000}"/>
    <cellStyle name="CustomizationGreenCells 3" xfId="300" xr:uid="{00000000-0005-0000-0000-0000AC010000}"/>
    <cellStyle name="CustomizationGreenCells 3 2" xfId="639" xr:uid="{00000000-0005-0000-0000-0000AD010000}"/>
    <cellStyle name="CustomizationGreenCells 3 2 2" xfId="854" xr:uid="{00000000-0005-0000-0000-0000AE010000}"/>
    <cellStyle name="CustomizationGreenCells 3 3" xfId="609" xr:uid="{00000000-0005-0000-0000-0000AF010000}"/>
    <cellStyle name="CustomizationGreenCells 3 3 2" xfId="824" xr:uid="{00000000-0005-0000-0000-0000B0010000}"/>
    <cellStyle name="CustomizationGreenCells 3 4" xfId="542" xr:uid="{00000000-0005-0000-0000-0000B1010000}"/>
    <cellStyle name="CustomizationGreenCells 3 4 2" xfId="757" xr:uid="{00000000-0005-0000-0000-0000B2010000}"/>
    <cellStyle name="CustomizationGreenCells 3 5" xfId="725" xr:uid="{00000000-0005-0000-0000-0000B3010000}"/>
    <cellStyle name="DocBox_EmptyRow" xfId="26" xr:uid="{00000000-0005-0000-0000-0000B4010000}"/>
    <cellStyle name="Eingabe" xfId="160" xr:uid="{00000000-0005-0000-0000-0000B5010000}"/>
    <cellStyle name="Eingabe 2" xfId="397" xr:uid="{00000000-0005-0000-0000-0000B6010000}"/>
    <cellStyle name="Eingabe 3" xfId="443" xr:uid="{00000000-0005-0000-0000-0000B7010000}"/>
    <cellStyle name="Eingabe 3 2" xfId="679" xr:uid="{00000000-0005-0000-0000-0000B8010000}"/>
    <cellStyle name="Eingabe 3 2 2" xfId="894" xr:uid="{00000000-0005-0000-0000-0000B9010000}"/>
    <cellStyle name="Eingabe 3 3" xfId="668" xr:uid="{00000000-0005-0000-0000-0000BA010000}"/>
    <cellStyle name="Eingabe 3 3 2" xfId="883" xr:uid="{00000000-0005-0000-0000-0000BB010000}"/>
    <cellStyle name="Eingabe 3 4" xfId="559" xr:uid="{00000000-0005-0000-0000-0000BC010000}"/>
    <cellStyle name="Eingabe 3 4 2" xfId="774" xr:uid="{00000000-0005-0000-0000-0000BD010000}"/>
    <cellStyle name="Eingabe 3 5" xfId="742" xr:uid="{00000000-0005-0000-0000-0000BE010000}"/>
    <cellStyle name="Eingabe 4" xfId="302" xr:uid="{00000000-0005-0000-0000-0000BF010000}"/>
    <cellStyle name="Eingabe 4 2" xfId="640" xr:uid="{00000000-0005-0000-0000-0000C0010000}"/>
    <cellStyle name="Eingabe 4 2 2" xfId="855" xr:uid="{00000000-0005-0000-0000-0000C1010000}"/>
    <cellStyle name="Eingabe 4 3" xfId="567" xr:uid="{00000000-0005-0000-0000-0000C2010000}"/>
    <cellStyle name="Eingabe 4 3 2" xfId="782" xr:uid="{00000000-0005-0000-0000-0000C3010000}"/>
    <cellStyle name="Eingabe 4 4" xfId="543" xr:uid="{00000000-0005-0000-0000-0000C4010000}"/>
    <cellStyle name="Eingabe 4 4 2" xfId="758" xr:uid="{00000000-0005-0000-0000-0000C5010000}"/>
    <cellStyle name="Eingabe 4 5" xfId="726" xr:uid="{00000000-0005-0000-0000-0000C6010000}"/>
    <cellStyle name="Eingabe 5" xfId="577" xr:uid="{00000000-0005-0000-0000-0000C7010000}"/>
    <cellStyle name="Eingabe 5 2" xfId="792" xr:uid="{00000000-0005-0000-0000-0000C8010000}"/>
    <cellStyle name="Eingabe 6" xfId="654" xr:uid="{00000000-0005-0000-0000-0000C9010000}"/>
    <cellStyle name="Eingabe 6 2" xfId="869" xr:uid="{00000000-0005-0000-0000-0000CA010000}"/>
    <cellStyle name="Eingabe 7" xfId="697" xr:uid="{00000000-0005-0000-0000-0000CB010000}"/>
    <cellStyle name="Eingabe 7 2" xfId="911" xr:uid="{00000000-0005-0000-0000-0000CC010000}"/>
    <cellStyle name="Eingabe 8" xfId="706" xr:uid="{00000000-0005-0000-0000-0000CD010000}"/>
    <cellStyle name="Empty_B_border" xfId="27" xr:uid="{00000000-0005-0000-0000-0000CE010000}"/>
    <cellStyle name="Ergebnis" xfId="161" xr:uid="{00000000-0005-0000-0000-0000CF010000}"/>
    <cellStyle name="Ergebnis 2" xfId="418" xr:uid="{00000000-0005-0000-0000-0000D0010000}"/>
    <cellStyle name="Ergebnis 2 2" xfId="674" xr:uid="{00000000-0005-0000-0000-0000D1010000}"/>
    <cellStyle name="Ergebnis 2 2 2" xfId="889" xr:uid="{00000000-0005-0000-0000-0000D2010000}"/>
    <cellStyle name="Ergebnis 2 3" xfId="606" xr:uid="{00000000-0005-0000-0000-0000D3010000}"/>
    <cellStyle name="Ergebnis 2 3 2" xfId="821" xr:uid="{00000000-0005-0000-0000-0000D4010000}"/>
    <cellStyle name="Ergebnis 2 4" xfId="597" xr:uid="{00000000-0005-0000-0000-0000D5010000}"/>
    <cellStyle name="Ergebnis 2 4 2" xfId="812" xr:uid="{00000000-0005-0000-0000-0000D6010000}"/>
    <cellStyle name="Ergebnis 2 5" xfId="732" xr:uid="{00000000-0005-0000-0000-0000D7010000}"/>
    <cellStyle name="Ergebnis 3" xfId="311" xr:uid="{00000000-0005-0000-0000-0000D8010000}"/>
    <cellStyle name="Ergebnis 3 2" xfId="648" xr:uid="{00000000-0005-0000-0000-0000D9010000}"/>
    <cellStyle name="Ergebnis 3 2 2" xfId="863" xr:uid="{00000000-0005-0000-0000-0000DA010000}"/>
    <cellStyle name="Ergebnis 3 3" xfId="562" xr:uid="{00000000-0005-0000-0000-0000DB010000}"/>
    <cellStyle name="Ergebnis 3 3 2" xfId="777" xr:uid="{00000000-0005-0000-0000-0000DC010000}"/>
    <cellStyle name="Ergebnis 3 4" xfId="589" xr:uid="{00000000-0005-0000-0000-0000DD010000}"/>
    <cellStyle name="Ergebnis 3 4 2" xfId="804" xr:uid="{00000000-0005-0000-0000-0000DE010000}"/>
    <cellStyle name="Ergebnis 3 5" xfId="728" xr:uid="{00000000-0005-0000-0000-0000DF010000}"/>
    <cellStyle name="Ergebnis 4" xfId="578" xr:uid="{00000000-0005-0000-0000-0000E0010000}"/>
    <cellStyle name="Ergebnis 4 2" xfId="793" xr:uid="{00000000-0005-0000-0000-0000E1010000}"/>
    <cellStyle name="Ergebnis 5" xfId="652" xr:uid="{00000000-0005-0000-0000-0000E2010000}"/>
    <cellStyle name="Ergebnis 5 2" xfId="867" xr:uid="{00000000-0005-0000-0000-0000E3010000}"/>
    <cellStyle name="Ergebnis 6" xfId="659" xr:uid="{00000000-0005-0000-0000-0000E4010000}"/>
    <cellStyle name="Ergebnis 6 2" xfId="874" xr:uid="{00000000-0005-0000-0000-0000E5010000}"/>
    <cellStyle name="Ergebnis 7" xfId="707" xr:uid="{00000000-0005-0000-0000-0000E6010000}"/>
    <cellStyle name="Erklärender Text" xfId="162" xr:uid="{00000000-0005-0000-0000-0000E7010000}"/>
    <cellStyle name="Erklärender Text 2" xfId="419" xr:uid="{00000000-0005-0000-0000-0000E8010000}"/>
    <cellStyle name="Erklärender Text 3" xfId="301" xr:uid="{00000000-0005-0000-0000-0000E9010000}"/>
    <cellStyle name="Explanatory Text 2" xfId="163" xr:uid="{00000000-0005-0000-0000-0000EA010000}"/>
    <cellStyle name="Explanatory Text 3" xfId="251" xr:uid="{00000000-0005-0000-0000-0000EB010000}"/>
    <cellStyle name="Good 2" xfId="164" xr:uid="{00000000-0005-0000-0000-0000EC010000}"/>
    <cellStyle name="Good 3" xfId="252" xr:uid="{00000000-0005-0000-0000-0000ED010000}"/>
    <cellStyle name="Good 4" xfId="381" xr:uid="{00000000-0005-0000-0000-0000EE010000}"/>
    <cellStyle name="Gut" xfId="165" xr:uid="{00000000-0005-0000-0000-0000EF010000}"/>
    <cellStyle name="Heading 1 2" xfId="166" xr:uid="{00000000-0005-0000-0000-0000F0010000}"/>
    <cellStyle name="Heading 1 3" xfId="253" xr:uid="{00000000-0005-0000-0000-0000F1010000}"/>
    <cellStyle name="Heading 1 4" xfId="389" xr:uid="{00000000-0005-0000-0000-0000F2010000}"/>
    <cellStyle name="Heading 2 2" xfId="167" xr:uid="{00000000-0005-0000-0000-0000F3010000}"/>
    <cellStyle name="Heading 2 3" xfId="254" xr:uid="{00000000-0005-0000-0000-0000F4010000}"/>
    <cellStyle name="Heading 2 4" xfId="390" xr:uid="{00000000-0005-0000-0000-0000F5010000}"/>
    <cellStyle name="Heading 3 2" xfId="168" xr:uid="{00000000-0005-0000-0000-0000F6010000}"/>
    <cellStyle name="Heading 3 3" xfId="255" xr:uid="{00000000-0005-0000-0000-0000F7010000}"/>
    <cellStyle name="Heading 3 4" xfId="391" xr:uid="{00000000-0005-0000-0000-0000F8010000}"/>
    <cellStyle name="Heading 4 2" xfId="169" xr:uid="{00000000-0005-0000-0000-0000F9010000}"/>
    <cellStyle name="Heading 4 3" xfId="256" xr:uid="{00000000-0005-0000-0000-0000FA010000}"/>
    <cellStyle name="Heading 4 4" xfId="392" xr:uid="{00000000-0005-0000-0000-0000FB010000}"/>
    <cellStyle name="Headline" xfId="28" xr:uid="{00000000-0005-0000-0000-0000FC010000}"/>
    <cellStyle name="Hyperlink 2" xfId="29" xr:uid="{00000000-0005-0000-0000-0000FD010000}"/>
    <cellStyle name="Input 2" xfId="170" xr:uid="{00000000-0005-0000-0000-0000FE010000}"/>
    <cellStyle name="Input 2 2" xfId="581" xr:uid="{00000000-0005-0000-0000-0000FF010000}"/>
    <cellStyle name="Input 2 2 2" xfId="796" xr:uid="{00000000-0005-0000-0000-000000020000}"/>
    <cellStyle name="Input 2 3" xfId="685" xr:uid="{00000000-0005-0000-0000-000001020000}"/>
    <cellStyle name="Input 2 3 2" xfId="900" xr:uid="{00000000-0005-0000-0000-000002020000}"/>
    <cellStyle name="Input 2 4" xfId="696" xr:uid="{00000000-0005-0000-0000-000003020000}"/>
    <cellStyle name="Input 2 4 2" xfId="910" xr:uid="{00000000-0005-0000-0000-000004020000}"/>
    <cellStyle name="Input 2 5" xfId="708" xr:uid="{00000000-0005-0000-0000-000005020000}"/>
    <cellStyle name="Input 3" xfId="257" xr:uid="{00000000-0005-0000-0000-000006020000}"/>
    <cellStyle name="Input 3 2" xfId="613" xr:uid="{00000000-0005-0000-0000-000007020000}"/>
    <cellStyle name="Input 3 2 2" xfId="828" xr:uid="{00000000-0005-0000-0000-000008020000}"/>
    <cellStyle name="Input 3 3" xfId="612" xr:uid="{00000000-0005-0000-0000-000009020000}"/>
    <cellStyle name="Input 3 3 2" xfId="827" xr:uid="{00000000-0005-0000-0000-00000A020000}"/>
    <cellStyle name="Input 3 4" xfId="556" xr:uid="{00000000-0005-0000-0000-00000B020000}"/>
    <cellStyle name="Input 3 4 2" xfId="771" xr:uid="{00000000-0005-0000-0000-00000C020000}"/>
    <cellStyle name="Input 3 5" xfId="714" xr:uid="{00000000-0005-0000-0000-00000D020000}"/>
    <cellStyle name="Input 4" xfId="368" xr:uid="{00000000-0005-0000-0000-00000E020000}"/>
    <cellStyle name="InputCells" xfId="30" xr:uid="{00000000-0005-0000-0000-00000F020000}"/>
    <cellStyle name="InputCells 2" xfId="171" xr:uid="{00000000-0005-0000-0000-000010020000}"/>
    <cellStyle name="InputCells 3" xfId="219" xr:uid="{00000000-0005-0000-0000-000011020000}"/>
    <cellStyle name="InputCells 4" xfId="371" xr:uid="{00000000-0005-0000-0000-000012020000}"/>
    <cellStyle name="InputCells 5" xfId="62" xr:uid="{00000000-0005-0000-0000-000013020000}"/>
    <cellStyle name="InputCells_Bborder_1" xfId="172" xr:uid="{00000000-0005-0000-0000-000014020000}"/>
    <cellStyle name="InputCells12" xfId="31" xr:uid="{00000000-0005-0000-0000-000015020000}"/>
    <cellStyle name="InputCells12 2" xfId="173" xr:uid="{00000000-0005-0000-0000-000016020000}"/>
    <cellStyle name="InputCells12 2 2" xfId="445" xr:uid="{00000000-0005-0000-0000-000017020000}"/>
    <cellStyle name="InputCells12 2 2 2" xfId="619" xr:uid="{00000000-0005-0000-0000-000018020000}"/>
    <cellStyle name="InputCells12 2 2 2 2" xfId="834" xr:uid="{00000000-0005-0000-0000-000019020000}"/>
    <cellStyle name="InputCells12 2 2 3" xfId="744" xr:uid="{00000000-0005-0000-0000-00001A020000}"/>
    <cellStyle name="InputCells12 2 3" xfId="304" xr:uid="{00000000-0005-0000-0000-00001B020000}"/>
    <cellStyle name="InputCells12 2 3 2" xfId="642" xr:uid="{00000000-0005-0000-0000-00001C020000}"/>
    <cellStyle name="InputCells12 2 3 2 2" xfId="857" xr:uid="{00000000-0005-0000-0000-00001D020000}"/>
    <cellStyle name="InputCells12 2 3 3" xfId="565" xr:uid="{00000000-0005-0000-0000-00001E020000}"/>
    <cellStyle name="InputCells12 2 3 3 2" xfId="780" xr:uid="{00000000-0005-0000-0000-00001F020000}"/>
    <cellStyle name="InputCells12 2 3 4" xfId="681" xr:uid="{00000000-0005-0000-0000-000020020000}"/>
    <cellStyle name="InputCells12 2 3 4 2" xfId="896" xr:uid="{00000000-0005-0000-0000-000021020000}"/>
    <cellStyle name="InputCells12 3" xfId="444" xr:uid="{00000000-0005-0000-0000-000022020000}"/>
    <cellStyle name="InputCells12 3 2" xfId="549" xr:uid="{00000000-0005-0000-0000-000023020000}"/>
    <cellStyle name="InputCells12 3 2 2" xfId="764" xr:uid="{00000000-0005-0000-0000-000024020000}"/>
    <cellStyle name="InputCells12 3 3" xfId="743" xr:uid="{00000000-0005-0000-0000-000025020000}"/>
    <cellStyle name="InputCells12 4" xfId="303" xr:uid="{00000000-0005-0000-0000-000026020000}"/>
    <cellStyle name="InputCells12 4 2" xfId="641" xr:uid="{00000000-0005-0000-0000-000027020000}"/>
    <cellStyle name="InputCells12 4 2 2" xfId="856" xr:uid="{00000000-0005-0000-0000-000028020000}"/>
    <cellStyle name="InputCells12 4 3" xfId="566" xr:uid="{00000000-0005-0000-0000-000029020000}"/>
    <cellStyle name="InputCells12 4 3 2" xfId="781" xr:uid="{00000000-0005-0000-0000-00002A020000}"/>
    <cellStyle name="InputCells12 4 4" xfId="540" xr:uid="{00000000-0005-0000-0000-00002B020000}"/>
    <cellStyle name="InputCells12 4 4 2" xfId="755" xr:uid="{00000000-0005-0000-0000-00002C020000}"/>
    <cellStyle name="InputCells12 5" xfId="83" xr:uid="{00000000-0005-0000-0000-00002D020000}"/>
    <cellStyle name="InputCells12_BBorder" xfId="64" xr:uid="{00000000-0005-0000-0000-00002E020000}"/>
    <cellStyle name="IntCells" xfId="32" xr:uid="{00000000-0005-0000-0000-00002F020000}"/>
    <cellStyle name="KP_thin_border_dark_grey" xfId="33" xr:uid="{00000000-0005-0000-0000-000030020000}"/>
    <cellStyle name="Linked Cell 2" xfId="174" xr:uid="{00000000-0005-0000-0000-000031020000}"/>
    <cellStyle name="Linked Cell 3" xfId="258" xr:uid="{00000000-0005-0000-0000-000032020000}"/>
    <cellStyle name="Linked Cell 4" xfId="393" xr:uid="{00000000-0005-0000-0000-000033020000}"/>
    <cellStyle name="Neutral 2" xfId="175" xr:uid="{00000000-0005-0000-0000-000034020000}"/>
    <cellStyle name="Neutral 3" xfId="259" xr:uid="{00000000-0005-0000-0000-000035020000}"/>
    <cellStyle name="Normaali 2" xfId="176" xr:uid="{00000000-0005-0000-0000-000036020000}"/>
    <cellStyle name="Normaali 2 2" xfId="177" xr:uid="{00000000-0005-0000-0000-000037020000}"/>
    <cellStyle name="Normal" xfId="0" builtinId="0" customBuiltin="1"/>
    <cellStyle name="Normal 10" xfId="396" xr:uid="{00000000-0005-0000-0000-000039020000}"/>
    <cellStyle name="Normal 10 2" xfId="465" xr:uid="{00000000-0005-0000-0000-00003A020000}"/>
    <cellStyle name="Normal 11" xfId="424" xr:uid="{00000000-0005-0000-0000-00003B020000}"/>
    <cellStyle name="Normal 11 2" xfId="466" xr:uid="{00000000-0005-0000-0000-00003C020000}"/>
    <cellStyle name="Normal 12" xfId="535" xr:uid="{00000000-0005-0000-0000-00003D020000}"/>
    <cellStyle name="Normal 12 2" xfId="695" xr:uid="{00000000-0005-0000-0000-00003E020000}"/>
    <cellStyle name="Normal 13" xfId="58" xr:uid="{00000000-0005-0000-0000-00003F020000}"/>
    <cellStyle name="Normal 14" xfId="917" xr:uid="{D9A68FA0-9908-4E6C-8D3D-E2AE013D95C3}"/>
    <cellStyle name="Normal 2" xfId="3" xr:uid="{00000000-0005-0000-0000-000040020000}"/>
    <cellStyle name="Normal 2 2" xfId="46" xr:uid="{00000000-0005-0000-0000-000041020000}"/>
    <cellStyle name="Normal 2 2 2" xfId="179" xr:uid="{00000000-0005-0000-0000-000042020000}"/>
    <cellStyle name="Normal 2 2 3" xfId="178" xr:uid="{00000000-0005-0000-0000-000043020000}"/>
    <cellStyle name="Normal 2 3" xfId="53" xr:uid="{00000000-0005-0000-0000-000044020000}"/>
    <cellStyle name="Normal 2 3 2" xfId="446" xr:uid="{00000000-0005-0000-0000-000045020000}"/>
    <cellStyle name="Normal 2 3 3" xfId="180" xr:uid="{00000000-0005-0000-0000-000046020000}"/>
    <cellStyle name="Normal 2 4" xfId="73" xr:uid="{00000000-0005-0000-0000-000047020000}"/>
    <cellStyle name="Normal 3" xfId="5" xr:uid="{00000000-0005-0000-0000-000048020000}"/>
    <cellStyle name="Normal 3 2" xfId="47" xr:uid="{00000000-0005-0000-0000-000049020000}"/>
    <cellStyle name="Normal 3 2 2" xfId="74" xr:uid="{00000000-0005-0000-0000-00004A020000}"/>
    <cellStyle name="Normal 3 2 3" xfId="181" xr:uid="{00000000-0005-0000-0000-00004B020000}"/>
    <cellStyle name="Normal 3 3" xfId="52" xr:uid="{00000000-0005-0000-0000-00004C020000}"/>
    <cellStyle name="Normal 3 3 2" xfId="220" xr:uid="{00000000-0005-0000-0000-00004D020000}"/>
    <cellStyle name="Normal 3 4" xfId="382" xr:uid="{00000000-0005-0000-0000-00004E020000}"/>
    <cellStyle name="Normal 3 5" xfId="69" xr:uid="{00000000-0005-0000-0000-00004F020000}"/>
    <cellStyle name="Normal 4" xfId="43" xr:uid="{00000000-0005-0000-0000-000050020000}"/>
    <cellStyle name="Normal 4 2" xfId="55" xr:uid="{00000000-0005-0000-0000-000051020000}"/>
    <cellStyle name="Normal 4 2 2" xfId="184" xr:uid="{00000000-0005-0000-0000-000052020000}"/>
    <cellStyle name="Normal 4 2 3" xfId="447" xr:uid="{00000000-0005-0000-0000-000053020000}"/>
    <cellStyle name="Normal 4 2 4" xfId="183" xr:uid="{00000000-0005-0000-0000-000054020000}"/>
    <cellStyle name="Normal 4 3" xfId="221" xr:uid="{00000000-0005-0000-0000-000055020000}"/>
    <cellStyle name="Normal 4 3 2" xfId="448" xr:uid="{00000000-0005-0000-0000-000056020000}"/>
    <cellStyle name="Normal 4 4" xfId="182" xr:uid="{00000000-0005-0000-0000-000057020000}"/>
    <cellStyle name="Normal 5" xfId="45" xr:uid="{00000000-0005-0000-0000-000058020000}"/>
    <cellStyle name="Normal 5 2" xfId="314" xr:uid="{00000000-0005-0000-0000-000059020000}"/>
    <cellStyle name="Normal 5 2 2" xfId="321" xr:uid="{00000000-0005-0000-0000-00005A020000}"/>
    <cellStyle name="Normal 5 2 2 2" xfId="327" xr:uid="{00000000-0005-0000-0000-00005B020000}"/>
    <cellStyle name="Normal 5 2 2 2 2" xfId="342" xr:uid="{00000000-0005-0000-0000-00005C020000}"/>
    <cellStyle name="Normal 5 2 2 2 2 2" xfId="471" xr:uid="{00000000-0005-0000-0000-00005D020000}"/>
    <cellStyle name="Normal 5 2 2 2 3" xfId="470" xr:uid="{00000000-0005-0000-0000-00005E020000}"/>
    <cellStyle name="Normal 5 2 2 3" xfId="341" xr:uid="{00000000-0005-0000-0000-00005F020000}"/>
    <cellStyle name="Normal 5 2 2 3 2" xfId="472" xr:uid="{00000000-0005-0000-0000-000060020000}"/>
    <cellStyle name="Normal 5 2 2 4" xfId="469" xr:uid="{00000000-0005-0000-0000-000061020000}"/>
    <cellStyle name="Normal 5 2 3" xfId="326" xr:uid="{00000000-0005-0000-0000-000062020000}"/>
    <cellStyle name="Normal 5 2 3 2" xfId="343" xr:uid="{00000000-0005-0000-0000-000063020000}"/>
    <cellStyle name="Normal 5 2 3 2 2" xfId="474" xr:uid="{00000000-0005-0000-0000-000064020000}"/>
    <cellStyle name="Normal 5 2 3 3" xfId="473" xr:uid="{00000000-0005-0000-0000-000065020000}"/>
    <cellStyle name="Normal 5 2 4" xfId="340" xr:uid="{00000000-0005-0000-0000-000066020000}"/>
    <cellStyle name="Normal 5 2 4 2" xfId="475" xr:uid="{00000000-0005-0000-0000-000067020000}"/>
    <cellStyle name="Normal 5 2 5" xfId="449" xr:uid="{00000000-0005-0000-0000-000068020000}"/>
    <cellStyle name="Normal 5 2 5 2" xfId="476" xr:uid="{00000000-0005-0000-0000-000069020000}"/>
    <cellStyle name="Normal 5 2 6" xfId="468" xr:uid="{00000000-0005-0000-0000-00006A020000}"/>
    <cellStyle name="Normal 5 3" xfId="318" xr:uid="{00000000-0005-0000-0000-00006B020000}"/>
    <cellStyle name="Normal 5 3 2" xfId="328" xr:uid="{00000000-0005-0000-0000-00006C020000}"/>
    <cellStyle name="Normal 5 3 2 2" xfId="345" xr:uid="{00000000-0005-0000-0000-00006D020000}"/>
    <cellStyle name="Normal 5 3 2 2 2" xfId="479" xr:uid="{00000000-0005-0000-0000-00006E020000}"/>
    <cellStyle name="Normal 5 3 2 3" xfId="478" xr:uid="{00000000-0005-0000-0000-00006F020000}"/>
    <cellStyle name="Normal 5 3 3" xfId="344" xr:uid="{00000000-0005-0000-0000-000070020000}"/>
    <cellStyle name="Normal 5 3 3 2" xfId="480" xr:uid="{00000000-0005-0000-0000-000071020000}"/>
    <cellStyle name="Normal 5 3 4" xfId="477" xr:uid="{00000000-0005-0000-0000-000072020000}"/>
    <cellStyle name="Normal 5 4" xfId="325" xr:uid="{00000000-0005-0000-0000-000073020000}"/>
    <cellStyle name="Normal 5 4 2" xfId="346" xr:uid="{00000000-0005-0000-0000-000074020000}"/>
    <cellStyle name="Normal 5 4 2 2" xfId="482" xr:uid="{00000000-0005-0000-0000-000075020000}"/>
    <cellStyle name="Normal 5 4 3" xfId="481" xr:uid="{00000000-0005-0000-0000-000076020000}"/>
    <cellStyle name="Normal 5 5" xfId="339" xr:uid="{00000000-0005-0000-0000-000077020000}"/>
    <cellStyle name="Normal 5 5 2" xfId="483" xr:uid="{00000000-0005-0000-0000-000078020000}"/>
    <cellStyle name="Normal 5 6" xfId="383" xr:uid="{00000000-0005-0000-0000-000079020000}"/>
    <cellStyle name="Normal 5 7" xfId="467" xr:uid="{00000000-0005-0000-0000-00007A020000}"/>
    <cellStyle name="Normal 5 8" xfId="305" xr:uid="{00000000-0005-0000-0000-00007B020000}"/>
    <cellStyle name="Normal 5 9" xfId="185" xr:uid="{00000000-0005-0000-0000-00007C020000}"/>
    <cellStyle name="Normal 6" xfId="49" xr:uid="{00000000-0005-0000-0000-00007D020000}"/>
    <cellStyle name="Normal 6 10" xfId="450" xr:uid="{00000000-0005-0000-0000-00007E020000}"/>
    <cellStyle name="Normal 6 10 2" xfId="485" xr:uid="{00000000-0005-0000-0000-00007F020000}"/>
    <cellStyle name="Normal 6 11" xfId="484" xr:uid="{00000000-0005-0000-0000-000080020000}"/>
    <cellStyle name="Normal 6 12" xfId="186" xr:uid="{00000000-0005-0000-0000-000081020000}"/>
    <cellStyle name="Normal 6 2" xfId="57" xr:uid="{00000000-0005-0000-0000-000082020000}"/>
    <cellStyle name="Normal 6 2 2" xfId="322" xr:uid="{00000000-0005-0000-0000-000083020000}"/>
    <cellStyle name="Normal 6 2 2 2" xfId="331" xr:uid="{00000000-0005-0000-0000-000084020000}"/>
    <cellStyle name="Normal 6 2 2 2 2" xfId="350" xr:uid="{00000000-0005-0000-0000-000085020000}"/>
    <cellStyle name="Normal 6 2 2 2 2 2" xfId="489" xr:uid="{00000000-0005-0000-0000-000086020000}"/>
    <cellStyle name="Normal 6 2 2 2 3" xfId="488" xr:uid="{00000000-0005-0000-0000-000087020000}"/>
    <cellStyle name="Normal 6 2 2 3" xfId="349" xr:uid="{00000000-0005-0000-0000-000088020000}"/>
    <cellStyle name="Normal 6 2 2 3 2" xfId="490" xr:uid="{00000000-0005-0000-0000-000089020000}"/>
    <cellStyle name="Normal 6 2 2 4" xfId="487" xr:uid="{00000000-0005-0000-0000-00008A020000}"/>
    <cellStyle name="Normal 6 2 3" xfId="330" xr:uid="{00000000-0005-0000-0000-00008B020000}"/>
    <cellStyle name="Normal 6 2 3 2" xfId="351" xr:uid="{00000000-0005-0000-0000-00008C020000}"/>
    <cellStyle name="Normal 6 2 3 2 2" xfId="492" xr:uid="{00000000-0005-0000-0000-00008D020000}"/>
    <cellStyle name="Normal 6 2 3 3" xfId="491" xr:uid="{00000000-0005-0000-0000-00008E020000}"/>
    <cellStyle name="Normal 6 2 4" xfId="348" xr:uid="{00000000-0005-0000-0000-00008F020000}"/>
    <cellStyle name="Normal 6 2 4 2" xfId="493" xr:uid="{00000000-0005-0000-0000-000090020000}"/>
    <cellStyle name="Normal 6 2 5" xfId="451" xr:uid="{00000000-0005-0000-0000-000091020000}"/>
    <cellStyle name="Normal 6 2 5 2" xfId="494" xr:uid="{00000000-0005-0000-0000-000092020000}"/>
    <cellStyle name="Normal 6 2 6" xfId="486" xr:uid="{00000000-0005-0000-0000-000093020000}"/>
    <cellStyle name="Normal 6 2 7" xfId="315" xr:uid="{00000000-0005-0000-0000-000094020000}"/>
    <cellStyle name="Normal 6 3" xfId="317" xr:uid="{00000000-0005-0000-0000-000095020000}"/>
    <cellStyle name="Normal 6 3 2" xfId="324" xr:uid="{00000000-0005-0000-0000-000096020000}"/>
    <cellStyle name="Normal 6 3 2 2" xfId="333" xr:uid="{00000000-0005-0000-0000-000097020000}"/>
    <cellStyle name="Normal 6 3 2 2 2" xfId="354" xr:uid="{00000000-0005-0000-0000-000098020000}"/>
    <cellStyle name="Normal 6 3 2 2 2 2" xfId="498" xr:uid="{00000000-0005-0000-0000-000099020000}"/>
    <cellStyle name="Normal 6 3 2 2 3" xfId="497" xr:uid="{00000000-0005-0000-0000-00009A020000}"/>
    <cellStyle name="Normal 6 3 2 3" xfId="353" xr:uid="{00000000-0005-0000-0000-00009B020000}"/>
    <cellStyle name="Normal 6 3 2 3 2" xfId="499" xr:uid="{00000000-0005-0000-0000-00009C020000}"/>
    <cellStyle name="Normal 6 3 2 4" xfId="496" xr:uid="{00000000-0005-0000-0000-00009D020000}"/>
    <cellStyle name="Normal 6 3 3" xfId="332" xr:uid="{00000000-0005-0000-0000-00009E020000}"/>
    <cellStyle name="Normal 6 3 3 2" xfId="355" xr:uid="{00000000-0005-0000-0000-00009F020000}"/>
    <cellStyle name="Normal 6 3 3 2 2" xfId="501" xr:uid="{00000000-0005-0000-0000-0000A0020000}"/>
    <cellStyle name="Normal 6 3 3 3" xfId="500" xr:uid="{00000000-0005-0000-0000-0000A1020000}"/>
    <cellStyle name="Normal 6 3 4" xfId="352" xr:uid="{00000000-0005-0000-0000-0000A2020000}"/>
    <cellStyle name="Normal 6 3 4 2" xfId="502" xr:uid="{00000000-0005-0000-0000-0000A3020000}"/>
    <cellStyle name="Normal 6 3 5" xfId="495" xr:uid="{00000000-0005-0000-0000-0000A4020000}"/>
    <cellStyle name="Normal 6 4" xfId="319" xr:uid="{00000000-0005-0000-0000-0000A5020000}"/>
    <cellStyle name="Normal 6 4 2" xfId="334" xr:uid="{00000000-0005-0000-0000-0000A6020000}"/>
    <cellStyle name="Normal 6 4 2 2" xfId="357" xr:uid="{00000000-0005-0000-0000-0000A7020000}"/>
    <cellStyle name="Normal 6 4 2 2 2" xfId="505" xr:uid="{00000000-0005-0000-0000-0000A8020000}"/>
    <cellStyle name="Normal 6 4 2 3" xfId="504" xr:uid="{00000000-0005-0000-0000-0000A9020000}"/>
    <cellStyle name="Normal 6 4 3" xfId="356" xr:uid="{00000000-0005-0000-0000-0000AA020000}"/>
    <cellStyle name="Normal 6 4 3 2" xfId="506" xr:uid="{00000000-0005-0000-0000-0000AB020000}"/>
    <cellStyle name="Normal 6 4 4" xfId="503" xr:uid="{00000000-0005-0000-0000-0000AC020000}"/>
    <cellStyle name="Normal 6 5" xfId="329" xr:uid="{00000000-0005-0000-0000-0000AD020000}"/>
    <cellStyle name="Normal 6 5 2" xfId="358" xr:uid="{00000000-0005-0000-0000-0000AE020000}"/>
    <cellStyle name="Normal 6 5 2 2" xfId="508" xr:uid="{00000000-0005-0000-0000-0000AF020000}"/>
    <cellStyle name="Normal 6 5 3" xfId="507" xr:uid="{00000000-0005-0000-0000-0000B0020000}"/>
    <cellStyle name="Normal 6 6" xfId="347" xr:uid="{00000000-0005-0000-0000-0000B1020000}"/>
    <cellStyle name="Normal 6 6 2" xfId="509" xr:uid="{00000000-0005-0000-0000-0000B2020000}"/>
    <cellStyle name="Normal 6 7" xfId="384" xr:uid="{00000000-0005-0000-0000-0000B3020000}"/>
    <cellStyle name="Normal 6 7 2" xfId="510" xr:uid="{00000000-0005-0000-0000-0000B4020000}"/>
    <cellStyle name="Normal 6 8" xfId="420" xr:uid="{00000000-0005-0000-0000-0000B5020000}"/>
    <cellStyle name="Normal 6 8 2" xfId="511" xr:uid="{00000000-0005-0000-0000-0000B6020000}"/>
    <cellStyle name="Normal 6 9" xfId="423" xr:uid="{00000000-0005-0000-0000-0000B7020000}"/>
    <cellStyle name="Normal 6 9 2" xfId="512" xr:uid="{00000000-0005-0000-0000-0000B8020000}"/>
    <cellStyle name="Normal 7" xfId="68" xr:uid="{00000000-0005-0000-0000-0000B9020000}"/>
    <cellStyle name="Normal 7 2" xfId="316" xr:uid="{00000000-0005-0000-0000-0000BA020000}"/>
    <cellStyle name="Normal 7 2 2" xfId="323" xr:uid="{00000000-0005-0000-0000-0000BB020000}"/>
    <cellStyle name="Normal 7 2 2 2" xfId="337" xr:uid="{00000000-0005-0000-0000-0000BC020000}"/>
    <cellStyle name="Normal 7 2 2 2 2" xfId="362" xr:uid="{00000000-0005-0000-0000-0000BD020000}"/>
    <cellStyle name="Normal 7 2 2 2 2 2" xfId="517" xr:uid="{00000000-0005-0000-0000-0000BE020000}"/>
    <cellStyle name="Normal 7 2 2 2 3" xfId="516" xr:uid="{00000000-0005-0000-0000-0000BF020000}"/>
    <cellStyle name="Normal 7 2 2 3" xfId="361" xr:uid="{00000000-0005-0000-0000-0000C0020000}"/>
    <cellStyle name="Normal 7 2 2 3 2" xfId="518" xr:uid="{00000000-0005-0000-0000-0000C1020000}"/>
    <cellStyle name="Normal 7 2 2 4" xfId="515" xr:uid="{00000000-0005-0000-0000-0000C2020000}"/>
    <cellStyle name="Normal 7 2 3" xfId="336" xr:uid="{00000000-0005-0000-0000-0000C3020000}"/>
    <cellStyle name="Normal 7 2 3 2" xfId="363" xr:uid="{00000000-0005-0000-0000-0000C4020000}"/>
    <cellStyle name="Normal 7 2 3 2 2" xfId="520" xr:uid="{00000000-0005-0000-0000-0000C5020000}"/>
    <cellStyle name="Normal 7 2 3 3" xfId="519" xr:uid="{00000000-0005-0000-0000-0000C6020000}"/>
    <cellStyle name="Normal 7 2 4" xfId="360" xr:uid="{00000000-0005-0000-0000-0000C7020000}"/>
    <cellStyle name="Normal 7 2 4 2" xfId="521" xr:uid="{00000000-0005-0000-0000-0000C8020000}"/>
    <cellStyle name="Normal 7 2 5" xfId="452" xr:uid="{00000000-0005-0000-0000-0000C9020000}"/>
    <cellStyle name="Normal 7 2 5 2" xfId="522" xr:uid="{00000000-0005-0000-0000-0000CA020000}"/>
    <cellStyle name="Normal 7 2 6" xfId="514" xr:uid="{00000000-0005-0000-0000-0000CB020000}"/>
    <cellStyle name="Normal 7 3" xfId="320" xr:uid="{00000000-0005-0000-0000-0000CC020000}"/>
    <cellStyle name="Normal 7 3 2" xfId="338" xr:uid="{00000000-0005-0000-0000-0000CD020000}"/>
    <cellStyle name="Normal 7 3 2 2" xfId="365" xr:uid="{00000000-0005-0000-0000-0000CE020000}"/>
    <cellStyle name="Normal 7 3 2 2 2" xfId="525" xr:uid="{00000000-0005-0000-0000-0000CF020000}"/>
    <cellStyle name="Normal 7 3 2 3" xfId="524" xr:uid="{00000000-0005-0000-0000-0000D0020000}"/>
    <cellStyle name="Normal 7 3 3" xfId="364" xr:uid="{00000000-0005-0000-0000-0000D1020000}"/>
    <cellStyle name="Normal 7 3 3 2" xfId="526" xr:uid="{00000000-0005-0000-0000-0000D2020000}"/>
    <cellStyle name="Normal 7 3 4" xfId="523" xr:uid="{00000000-0005-0000-0000-0000D3020000}"/>
    <cellStyle name="Normal 7 4" xfId="335" xr:uid="{00000000-0005-0000-0000-0000D4020000}"/>
    <cellStyle name="Normal 7 4 2" xfId="366" xr:uid="{00000000-0005-0000-0000-0000D5020000}"/>
    <cellStyle name="Normal 7 4 2 2" xfId="528" xr:uid="{00000000-0005-0000-0000-0000D6020000}"/>
    <cellStyle name="Normal 7 4 3" xfId="527" xr:uid="{00000000-0005-0000-0000-0000D7020000}"/>
    <cellStyle name="Normal 7 5" xfId="359" xr:uid="{00000000-0005-0000-0000-0000D8020000}"/>
    <cellStyle name="Normal 7 5 2" xfId="529" xr:uid="{00000000-0005-0000-0000-0000D9020000}"/>
    <cellStyle name="Normal 7 6" xfId="372" xr:uid="{00000000-0005-0000-0000-0000DA020000}"/>
    <cellStyle name="Normal 7 7" xfId="513" xr:uid="{00000000-0005-0000-0000-0000DB020000}"/>
    <cellStyle name="Normal 7 8" xfId="313" xr:uid="{00000000-0005-0000-0000-0000DC020000}"/>
    <cellStyle name="Normal 8" xfId="260" xr:uid="{00000000-0005-0000-0000-0000DD020000}"/>
    <cellStyle name="Normal 8 2" xfId="454" xr:uid="{00000000-0005-0000-0000-0000DE020000}"/>
    <cellStyle name="Normal 8 3" xfId="453" xr:uid="{00000000-0005-0000-0000-0000DF020000}"/>
    <cellStyle name="Normal 9" xfId="367" xr:uid="{00000000-0005-0000-0000-0000E0020000}"/>
    <cellStyle name="Normal 9 2" xfId="530" xr:uid="{00000000-0005-0000-0000-0000E1020000}"/>
    <cellStyle name="Normal GHG Numbers (0.00)" xfId="34" xr:uid="{00000000-0005-0000-0000-0000E2020000}"/>
    <cellStyle name="Normal GHG Numbers (0.00) 2" xfId="187" xr:uid="{00000000-0005-0000-0000-0000E3020000}"/>
    <cellStyle name="Normal GHG Numbers (0.00) 3" xfId="70" xr:uid="{00000000-0005-0000-0000-0000E4020000}"/>
    <cellStyle name="Normal GHG Numbers (0.00) 3 2" xfId="455" xr:uid="{00000000-0005-0000-0000-0000E5020000}"/>
    <cellStyle name="Normal GHG Numbers (0.00) 3 2 2" xfId="604" xr:uid="{00000000-0005-0000-0000-0000E6020000}"/>
    <cellStyle name="Normal GHG Numbers (0.00) 3 2 2 2" xfId="819" xr:uid="{00000000-0005-0000-0000-0000E7020000}"/>
    <cellStyle name="Normal GHG Numbers (0.00) 3 2 3" xfId="745" xr:uid="{00000000-0005-0000-0000-0000E8020000}"/>
    <cellStyle name="Normal GHG Numbers (0.00) 3 3" xfId="385" xr:uid="{00000000-0005-0000-0000-0000E9020000}"/>
    <cellStyle name="Normal GHG Numbers (0.00) 3 3 2" xfId="663" xr:uid="{00000000-0005-0000-0000-0000EA020000}"/>
    <cellStyle name="Normal GHG Numbers (0.00) 3 3 2 2" xfId="878" xr:uid="{00000000-0005-0000-0000-0000EB020000}"/>
    <cellStyle name="Normal GHG Numbers (0.00) 3 3 3" xfId="560" xr:uid="{00000000-0005-0000-0000-0000EC020000}"/>
    <cellStyle name="Normal GHG Numbers (0.00) 3 3 3 2" xfId="775" xr:uid="{00000000-0005-0000-0000-0000ED020000}"/>
    <cellStyle name="Normal GHG Numbers (0.00) 3 3 4" xfId="693" xr:uid="{00000000-0005-0000-0000-0000EE020000}"/>
    <cellStyle name="Normal GHG Numbers (0.00) 3 3 4 2" xfId="908" xr:uid="{00000000-0005-0000-0000-0000EF020000}"/>
    <cellStyle name="Normal GHG Numbers (0.00) 3 4" xfId="188" xr:uid="{00000000-0005-0000-0000-0000F0020000}"/>
    <cellStyle name="Normal GHG Textfiels Bold" xfId="35" xr:uid="{00000000-0005-0000-0000-0000F1020000}"/>
    <cellStyle name="Normal GHG Textfiels Bold 2" xfId="189" xr:uid="{00000000-0005-0000-0000-0000F2020000}"/>
    <cellStyle name="Normal GHG Textfiels Bold 3" xfId="190" xr:uid="{00000000-0005-0000-0000-0000F3020000}"/>
    <cellStyle name="Normal GHG Textfiels Bold 3 2" xfId="456" xr:uid="{00000000-0005-0000-0000-0000F4020000}"/>
    <cellStyle name="Normal GHG Textfiels Bold 3 2 2" xfId="548" xr:uid="{00000000-0005-0000-0000-0000F5020000}"/>
    <cellStyle name="Normal GHG Textfiels Bold 3 2 2 2" xfId="763" xr:uid="{00000000-0005-0000-0000-0000F6020000}"/>
    <cellStyle name="Normal GHG Textfiels Bold 3 2 3" xfId="746" xr:uid="{00000000-0005-0000-0000-0000F7020000}"/>
    <cellStyle name="Normal GHG Textfiels Bold 3 3" xfId="386" xr:uid="{00000000-0005-0000-0000-0000F8020000}"/>
    <cellStyle name="Normal GHG Textfiels Bold 3 3 2" xfId="664" xr:uid="{00000000-0005-0000-0000-0000F9020000}"/>
    <cellStyle name="Normal GHG Textfiels Bold 3 3 2 2" xfId="879" xr:uid="{00000000-0005-0000-0000-0000FA020000}"/>
    <cellStyle name="Normal GHG Textfiels Bold 3 3 3" xfId="607" xr:uid="{00000000-0005-0000-0000-0000FB020000}"/>
    <cellStyle name="Normal GHG Textfiels Bold 3 3 3 2" xfId="822" xr:uid="{00000000-0005-0000-0000-0000FC020000}"/>
    <cellStyle name="Normal GHG Textfiels Bold 3 3 4" xfId="582" xr:uid="{00000000-0005-0000-0000-0000FD020000}"/>
    <cellStyle name="Normal GHG Textfiels Bold 3 3 4 2" xfId="797" xr:uid="{00000000-0005-0000-0000-0000FE020000}"/>
    <cellStyle name="Normal GHG whole table" xfId="36" xr:uid="{00000000-0005-0000-0000-0000FF020000}"/>
    <cellStyle name="Normal GHG whole table 2" xfId="457" xr:uid="{00000000-0005-0000-0000-000000030000}"/>
    <cellStyle name="Normal GHG whole table 2 2" xfId="603" xr:uid="{00000000-0005-0000-0000-000001030000}"/>
    <cellStyle name="Normal GHG whole table 2 2 2" xfId="818" xr:uid="{00000000-0005-0000-0000-000002030000}"/>
    <cellStyle name="Normal GHG whole table 2 3" xfId="747" xr:uid="{00000000-0005-0000-0000-000003030000}"/>
    <cellStyle name="Normal GHG whole table 3" xfId="306" xr:uid="{00000000-0005-0000-0000-000004030000}"/>
    <cellStyle name="Normal GHG whole table 3 2" xfId="643" xr:uid="{00000000-0005-0000-0000-000005030000}"/>
    <cellStyle name="Normal GHG whole table 3 2 2" xfId="858" xr:uid="{00000000-0005-0000-0000-000006030000}"/>
    <cellStyle name="Normal GHG whole table 3 3" xfId="564" xr:uid="{00000000-0005-0000-0000-000007030000}"/>
    <cellStyle name="Normal GHG whole table 3 3 2" xfId="779" xr:uid="{00000000-0005-0000-0000-000008030000}"/>
    <cellStyle name="Normal GHG whole table 3 4" xfId="651" xr:uid="{00000000-0005-0000-0000-000009030000}"/>
    <cellStyle name="Normal GHG whole table 3 4 2" xfId="866" xr:uid="{00000000-0005-0000-0000-00000A030000}"/>
    <cellStyle name="Normal GHG whole table 4" xfId="78" xr:uid="{00000000-0005-0000-0000-00000B030000}"/>
    <cellStyle name="Normal GHG-Shade" xfId="37" xr:uid="{00000000-0005-0000-0000-00000C030000}"/>
    <cellStyle name="Normal GHG-Shade 2" xfId="191" xr:uid="{00000000-0005-0000-0000-00000D030000}"/>
    <cellStyle name="Normal GHG-Shade 2 2" xfId="192" xr:uid="{00000000-0005-0000-0000-00000E030000}"/>
    <cellStyle name="Normal GHG-Shade 2 3" xfId="193" xr:uid="{00000000-0005-0000-0000-00000F030000}"/>
    <cellStyle name="Normal GHG-Shade 2 4" xfId="222" xr:uid="{00000000-0005-0000-0000-000010030000}"/>
    <cellStyle name="Normal GHG-Shade 2 5" xfId="387" xr:uid="{00000000-0005-0000-0000-000011030000}"/>
    <cellStyle name="Normal GHG-Shade 3" xfId="194" xr:uid="{00000000-0005-0000-0000-000012030000}"/>
    <cellStyle name="Normal GHG-Shade 3 2" xfId="195" xr:uid="{00000000-0005-0000-0000-000013030000}"/>
    <cellStyle name="Normal GHG-Shade 4" xfId="196" xr:uid="{00000000-0005-0000-0000-000014030000}"/>
    <cellStyle name="Normal GHG-Shade 4 2" xfId="458" xr:uid="{00000000-0005-0000-0000-000015030000}"/>
    <cellStyle name="Normal_1990 and 1998 CIP - Prices Quantity and CO2(MH)" xfId="50" xr:uid="{00000000-0005-0000-0000-000016030000}"/>
    <cellStyle name="Normal_2000balx" xfId="51" xr:uid="{00000000-0005-0000-0000-000017030000}"/>
    <cellStyle name="Normál_Munka1" xfId="38" xr:uid="{00000000-0005-0000-0000-000018030000}"/>
    <cellStyle name="Note 2" xfId="197" xr:uid="{00000000-0005-0000-0000-000019030000}"/>
    <cellStyle name="Note 2 2" xfId="586" xr:uid="{00000000-0005-0000-0000-00001A030000}"/>
    <cellStyle name="Note 2 2 2" xfId="801" xr:uid="{00000000-0005-0000-0000-00001B030000}"/>
    <cellStyle name="Note 2 3" xfId="650" xr:uid="{00000000-0005-0000-0000-00001C030000}"/>
    <cellStyle name="Note 2 3 2" xfId="865" xr:uid="{00000000-0005-0000-0000-00001D030000}"/>
    <cellStyle name="Note 2 4" xfId="545" xr:uid="{00000000-0005-0000-0000-00001E030000}"/>
    <cellStyle name="Note 2 4 2" xfId="760" xr:uid="{00000000-0005-0000-0000-00001F030000}"/>
    <cellStyle name="Note 2 5" xfId="709" xr:uid="{00000000-0005-0000-0000-000020030000}"/>
    <cellStyle name="Note 3" xfId="261" xr:uid="{00000000-0005-0000-0000-000021030000}"/>
    <cellStyle name="Note 3 2" xfId="614" xr:uid="{00000000-0005-0000-0000-000022030000}"/>
    <cellStyle name="Note 3 2 2" xfId="829" xr:uid="{00000000-0005-0000-0000-000023030000}"/>
    <cellStyle name="Note 3 3" xfId="580" xr:uid="{00000000-0005-0000-0000-000024030000}"/>
    <cellStyle name="Note 3 3 2" xfId="795" xr:uid="{00000000-0005-0000-0000-000025030000}"/>
    <cellStyle name="Note 3 4" xfId="598" xr:uid="{00000000-0005-0000-0000-000026030000}"/>
    <cellStyle name="Note 3 4 2" xfId="813" xr:uid="{00000000-0005-0000-0000-000027030000}"/>
    <cellStyle name="Note 3 5" xfId="715" xr:uid="{00000000-0005-0000-0000-000028030000}"/>
    <cellStyle name="Notiz" xfId="198" xr:uid="{00000000-0005-0000-0000-000029030000}"/>
    <cellStyle name="Notiz 2" xfId="587" xr:uid="{00000000-0005-0000-0000-00002A030000}"/>
    <cellStyle name="Notiz 2 2" xfId="802" xr:uid="{00000000-0005-0000-0000-00002B030000}"/>
    <cellStyle name="Notiz 3" xfId="649" xr:uid="{00000000-0005-0000-0000-00002C030000}"/>
    <cellStyle name="Notiz 3 2" xfId="864" xr:uid="{00000000-0005-0000-0000-00002D030000}"/>
    <cellStyle name="Notiz 4" xfId="618" xr:uid="{00000000-0005-0000-0000-00002E030000}"/>
    <cellStyle name="Notiz 4 2" xfId="833" xr:uid="{00000000-0005-0000-0000-00002F030000}"/>
    <cellStyle name="Notiz 5" xfId="710" xr:uid="{00000000-0005-0000-0000-000030030000}"/>
    <cellStyle name="Output 2" xfId="199" xr:uid="{00000000-0005-0000-0000-000031030000}"/>
    <cellStyle name="Output 2 2" xfId="588" xr:uid="{00000000-0005-0000-0000-000032030000}"/>
    <cellStyle name="Output 2 2 2" xfId="803" xr:uid="{00000000-0005-0000-0000-000033030000}"/>
    <cellStyle name="Output 2 3" xfId="684" xr:uid="{00000000-0005-0000-0000-000034030000}"/>
    <cellStyle name="Output 2 3 2" xfId="899" xr:uid="{00000000-0005-0000-0000-000035030000}"/>
    <cellStyle name="Output 2 4" xfId="711" xr:uid="{00000000-0005-0000-0000-000036030000}"/>
    <cellStyle name="Output 3" xfId="262" xr:uid="{00000000-0005-0000-0000-000037030000}"/>
    <cellStyle name="Output 3 2" xfId="615" xr:uid="{00000000-0005-0000-0000-000038030000}"/>
    <cellStyle name="Output 3 2 2" xfId="830" xr:uid="{00000000-0005-0000-0000-000039030000}"/>
    <cellStyle name="Output 3 3" xfId="666" xr:uid="{00000000-0005-0000-0000-00003A030000}"/>
    <cellStyle name="Output 3 3 2" xfId="881" xr:uid="{00000000-0005-0000-0000-00003B030000}"/>
    <cellStyle name="Output 3 4" xfId="716" xr:uid="{00000000-0005-0000-0000-00003C030000}"/>
    <cellStyle name="Pattern" xfId="39" xr:uid="{00000000-0005-0000-0000-00003D030000}"/>
    <cellStyle name="Pattern 2" xfId="459" xr:uid="{00000000-0005-0000-0000-00003E030000}"/>
    <cellStyle name="Pattern 2 2" xfId="602" xr:uid="{00000000-0005-0000-0000-00003F030000}"/>
    <cellStyle name="Pattern 2 2 2" xfId="817" xr:uid="{00000000-0005-0000-0000-000040030000}"/>
    <cellStyle name="Pattern 2 3" xfId="748" xr:uid="{00000000-0005-0000-0000-000041030000}"/>
    <cellStyle name="Pattern 3" xfId="308" xr:uid="{00000000-0005-0000-0000-000042030000}"/>
    <cellStyle name="Pattern 3 2" xfId="645" xr:uid="{00000000-0005-0000-0000-000043030000}"/>
    <cellStyle name="Pattern 3 2 2" xfId="860" xr:uid="{00000000-0005-0000-0000-000044030000}"/>
    <cellStyle name="Pattern 3 3" xfId="544" xr:uid="{00000000-0005-0000-0000-000045030000}"/>
    <cellStyle name="Pattern 3 3 2" xfId="759" xr:uid="{00000000-0005-0000-0000-000046030000}"/>
    <cellStyle name="Pattern 3 4" xfId="658" xr:uid="{00000000-0005-0000-0000-000047030000}"/>
    <cellStyle name="Pattern 3 4 2" xfId="873" xr:uid="{00000000-0005-0000-0000-000048030000}"/>
    <cellStyle name="Percent" xfId="2" builtinId="5"/>
    <cellStyle name="Percent 2" xfId="6" xr:uid="{00000000-0005-0000-0000-00004A030000}"/>
    <cellStyle name="Percent 2 2" xfId="460" xr:uid="{00000000-0005-0000-0000-00004B030000}"/>
    <cellStyle name="Percent 2 3" xfId="200" xr:uid="{00000000-0005-0000-0000-00004C030000}"/>
    <cellStyle name="Percent 3" xfId="44" xr:uid="{00000000-0005-0000-0000-00004D030000}"/>
    <cellStyle name="Percent 3 2" xfId="56" xr:uid="{00000000-0005-0000-0000-00004E030000}"/>
    <cellStyle name="Percent 4" xfId="48" xr:uid="{00000000-0005-0000-0000-00004F030000}"/>
    <cellStyle name="Percent 5" xfId="918" xr:uid="{BA324D49-093D-4402-B92A-5DF1EB863FCD}"/>
    <cellStyle name="RowLevel_1 2" xfId="88" xr:uid="{00000000-0005-0000-0000-000050030000}"/>
    <cellStyle name="Schlecht" xfId="201" xr:uid="{00000000-0005-0000-0000-000051030000}"/>
    <cellStyle name="Shade" xfId="40" xr:uid="{00000000-0005-0000-0000-000052030000}"/>
    <cellStyle name="Shade 2" xfId="202" xr:uid="{00000000-0005-0000-0000-000053030000}"/>
    <cellStyle name="Shade 2 2" xfId="462" xr:uid="{00000000-0005-0000-0000-000054030000}"/>
    <cellStyle name="Shade 2 2 2" xfId="547" xr:uid="{00000000-0005-0000-0000-000055030000}"/>
    <cellStyle name="Shade 2 2 2 2" xfId="762" xr:uid="{00000000-0005-0000-0000-000056030000}"/>
    <cellStyle name="Shade 2 2 3" xfId="750" xr:uid="{00000000-0005-0000-0000-000057030000}"/>
    <cellStyle name="Shade 2 3" xfId="310" xr:uid="{00000000-0005-0000-0000-000058030000}"/>
    <cellStyle name="Shade 2 3 2" xfId="647" xr:uid="{00000000-0005-0000-0000-000059030000}"/>
    <cellStyle name="Shade 2 3 2 2" xfId="862" xr:uid="{00000000-0005-0000-0000-00005A030000}"/>
    <cellStyle name="Shade 2 3 3" xfId="676" xr:uid="{00000000-0005-0000-0000-00005B030000}"/>
    <cellStyle name="Shade 2 3 3 2" xfId="891" xr:uid="{00000000-0005-0000-0000-00005C030000}"/>
    <cellStyle name="Shade 2 3 4" xfId="590" xr:uid="{00000000-0005-0000-0000-00005D030000}"/>
    <cellStyle name="Shade 2 3 4 2" xfId="805" xr:uid="{00000000-0005-0000-0000-00005E030000}"/>
    <cellStyle name="Shade 3" xfId="461" xr:uid="{00000000-0005-0000-0000-00005F030000}"/>
    <cellStyle name="Shade 3 2" xfId="601" xr:uid="{00000000-0005-0000-0000-000060030000}"/>
    <cellStyle name="Shade 3 2 2" xfId="816" xr:uid="{00000000-0005-0000-0000-000061030000}"/>
    <cellStyle name="Shade 3 3" xfId="749" xr:uid="{00000000-0005-0000-0000-000062030000}"/>
    <cellStyle name="Shade 4" xfId="309" xr:uid="{00000000-0005-0000-0000-000063030000}"/>
    <cellStyle name="Shade 4 2" xfId="76" xr:uid="{00000000-0005-0000-0000-000064030000}"/>
    <cellStyle name="Shade 4 2 2" xfId="646" xr:uid="{00000000-0005-0000-0000-000065030000}"/>
    <cellStyle name="Shade 4 2 3" xfId="861" xr:uid="{00000000-0005-0000-0000-000066030000}"/>
    <cellStyle name="Shade 4 3" xfId="675" xr:uid="{00000000-0005-0000-0000-000067030000}"/>
    <cellStyle name="Shade 4 3 2" xfId="890" xr:uid="{00000000-0005-0000-0000-000068030000}"/>
    <cellStyle name="Shade 4 4" xfId="537" xr:uid="{00000000-0005-0000-0000-000069030000}"/>
    <cellStyle name="Shade 4 4 2" xfId="752" xr:uid="{00000000-0005-0000-0000-00006A030000}"/>
    <cellStyle name="Shade 5" xfId="85" xr:uid="{00000000-0005-0000-0000-00006B030000}"/>
    <cellStyle name="Shade_B_border2" xfId="203" xr:uid="{00000000-0005-0000-0000-00006C030000}"/>
    <cellStyle name="Standard 2" xfId="75" xr:uid="{00000000-0005-0000-0000-00006D030000}"/>
    <cellStyle name="Standard 2 2" xfId="422" xr:uid="{00000000-0005-0000-0000-00006E030000}"/>
    <cellStyle name="Standard 2 2 2" xfId="532" xr:uid="{00000000-0005-0000-0000-00006F030000}"/>
    <cellStyle name="Standard 2 3" xfId="531" xr:uid="{00000000-0005-0000-0000-000070030000}"/>
    <cellStyle name="Title 2" xfId="204" xr:uid="{00000000-0005-0000-0000-000071030000}"/>
    <cellStyle name="Title 3" xfId="263" xr:uid="{00000000-0005-0000-0000-000072030000}"/>
    <cellStyle name="Total 2" xfId="205" xr:uid="{00000000-0005-0000-0000-000073030000}"/>
    <cellStyle name="Total 2 2" xfId="592" xr:uid="{00000000-0005-0000-0000-000074030000}"/>
    <cellStyle name="Total 2 2 2" xfId="807" xr:uid="{00000000-0005-0000-0000-000075030000}"/>
    <cellStyle name="Total 2 3" xfId="653" xr:uid="{00000000-0005-0000-0000-000076030000}"/>
    <cellStyle name="Total 2 3 2" xfId="868" xr:uid="{00000000-0005-0000-0000-000077030000}"/>
    <cellStyle name="Total 2 4" xfId="541" xr:uid="{00000000-0005-0000-0000-000078030000}"/>
    <cellStyle name="Total 2 4 2" xfId="756" xr:uid="{00000000-0005-0000-0000-000079030000}"/>
    <cellStyle name="Total 2 5" xfId="712" xr:uid="{00000000-0005-0000-0000-00007A030000}"/>
    <cellStyle name="Total 3" xfId="264" xr:uid="{00000000-0005-0000-0000-00007B030000}"/>
    <cellStyle name="Total 3 2" xfId="616" xr:uid="{00000000-0005-0000-0000-00007C030000}"/>
    <cellStyle name="Total 3 2 2" xfId="831" xr:uid="{00000000-0005-0000-0000-00007D030000}"/>
    <cellStyle name="Total 3 3" xfId="579" xr:uid="{00000000-0005-0000-0000-00007E030000}"/>
    <cellStyle name="Total 3 3 2" xfId="794" xr:uid="{00000000-0005-0000-0000-00007F030000}"/>
    <cellStyle name="Total 3 4" xfId="620" xr:uid="{00000000-0005-0000-0000-000080030000}"/>
    <cellStyle name="Total 3 4 2" xfId="835" xr:uid="{00000000-0005-0000-0000-000081030000}"/>
    <cellStyle name="Total 3 5" xfId="717" xr:uid="{00000000-0005-0000-0000-000082030000}"/>
    <cellStyle name="Überschrift" xfId="206" xr:uid="{00000000-0005-0000-0000-000083030000}"/>
    <cellStyle name="Überschrift 1" xfId="207" xr:uid="{00000000-0005-0000-0000-000084030000}"/>
    <cellStyle name="Überschrift 2" xfId="208" xr:uid="{00000000-0005-0000-0000-000085030000}"/>
    <cellStyle name="Überschrift 3" xfId="209" xr:uid="{00000000-0005-0000-0000-000086030000}"/>
    <cellStyle name="Überschrift 4" xfId="210" xr:uid="{00000000-0005-0000-0000-000087030000}"/>
    <cellStyle name="Verknüpfte Zelle" xfId="211" xr:uid="{00000000-0005-0000-0000-000088030000}"/>
    <cellStyle name="Warnender Text" xfId="212" xr:uid="{00000000-0005-0000-0000-000089030000}"/>
    <cellStyle name="Warnender Text 2" xfId="421" xr:uid="{00000000-0005-0000-0000-00008A030000}"/>
    <cellStyle name="Warnender Text 3" xfId="312" xr:uid="{00000000-0005-0000-0000-00008B030000}"/>
    <cellStyle name="Warning Text 2" xfId="213" xr:uid="{00000000-0005-0000-0000-00008C030000}"/>
    <cellStyle name="Warning Text 3" xfId="265" xr:uid="{00000000-0005-0000-0000-00008D030000}"/>
    <cellStyle name="Zelle überprüfen" xfId="214" xr:uid="{00000000-0005-0000-0000-00008E030000}"/>
    <cellStyle name="Гиперссылка" xfId="41" xr:uid="{00000000-0005-0000-0000-00008F030000}"/>
    <cellStyle name="Гиперссылка 2" xfId="215" xr:uid="{00000000-0005-0000-0000-000090030000}"/>
    <cellStyle name="Гиперссылка 3" xfId="223" xr:uid="{00000000-0005-0000-0000-000091030000}"/>
    <cellStyle name="Гиперссылка 4" xfId="395" xr:uid="{00000000-0005-0000-0000-000092030000}"/>
    <cellStyle name="Обычный_2++" xfId="42" xr:uid="{00000000-0005-0000-0000-000093030000}"/>
    <cellStyle name="Обычный_CRF2002 (1)" xfId="54" xr:uid="{00000000-0005-0000-0000-000094030000}"/>
  </cellStyles>
  <dxfs count="0"/>
  <tableStyles count="0" defaultTableStyle="TableStyleMedium9" defaultPivotStyle="PivotStyleLight16"/>
  <colors>
    <mruColors>
      <color rgb="FFFF99CC"/>
      <color rgb="FFFF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1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_rels/chart2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2.1'!$B$4</c:f>
              <c:strCache>
                <c:ptCount val="1"/>
                <c:pt idx="0">
                  <c:v>Energy</c:v>
                </c:pt>
              </c:strCache>
            </c:strRef>
          </c:tx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'Figure 2.1'!$C$3:$AF$3</c15:sqref>
                  </c15:fullRef>
                </c:ext>
              </c:extLst>
              <c:f>('Figure 2.1'!$C$3,'Figure 2.1'!$H$3,'Figure 2.1'!$M$3,'Figure 2.1'!$R$3,'Figure 2.1'!$W$3:$AF$3)</c:f>
              <c:numCache>
                <c:formatCode>General</c:formatCode>
                <c:ptCount val="14"/>
                <c:pt idx="0">
                  <c:v>1990</c:v>
                </c:pt>
                <c:pt idx="1">
                  <c:v>1995</c:v>
                </c:pt>
                <c:pt idx="2">
                  <c:v>2000</c:v>
                </c:pt>
                <c:pt idx="3">
                  <c:v>2005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  <c:pt idx="10">
                  <c:v>2016</c:v>
                </c:pt>
                <c:pt idx="11">
                  <c:v>2017</c:v>
                </c:pt>
                <c:pt idx="12">
                  <c:v>2018</c:v>
                </c:pt>
                <c:pt idx="13">
                  <c:v>2019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'Figure 2.1'!$C$4:$AF$4</c15:sqref>
                  </c15:fullRef>
                </c:ext>
              </c:extLst>
              <c:f>('Figure 2.1'!$C$4,'Figure 2.1'!$H$4,'Figure 2.1'!$M$4,'Figure 2.1'!$R$4,'Figure 2.1'!$W$4:$AF$4)</c:f>
              <c:numCache>
                <c:formatCode>_-* #,##0_-;\-* #,##0_-;_-* "-"??_-;_-@_-</c:formatCode>
                <c:ptCount val="14"/>
                <c:pt idx="0">
                  <c:v>31023.690384918966</c:v>
                </c:pt>
                <c:pt idx="1">
                  <c:v>33825.090760565188</c:v>
                </c:pt>
                <c:pt idx="2">
                  <c:v>42491.738789773757</c:v>
                </c:pt>
                <c:pt idx="3">
                  <c:v>45716.920296932782</c:v>
                </c:pt>
                <c:pt idx="4">
                  <c:v>40473.418241163512</c:v>
                </c:pt>
                <c:pt idx="5">
                  <c:v>36970.518015679452</c:v>
                </c:pt>
                <c:pt idx="6">
                  <c:v>37031.455382931948</c:v>
                </c:pt>
                <c:pt idx="7">
                  <c:v>35878.264454591088</c:v>
                </c:pt>
                <c:pt idx="8">
                  <c:v>35245.637997645434</c:v>
                </c:pt>
                <c:pt idx="9">
                  <c:v>36820.799759750145</c:v>
                </c:pt>
                <c:pt idx="10">
                  <c:v>38135.786779771828</c:v>
                </c:pt>
                <c:pt idx="11">
                  <c:v>37120.027439487589</c:v>
                </c:pt>
                <c:pt idx="12">
                  <c:v>37030.034055620585</c:v>
                </c:pt>
                <c:pt idx="13">
                  <c:v>35209.063218097974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FF-4E78-A011-13C3E8456544}"/>
            </c:ext>
          </c:extLst>
        </c:ser>
        <c:ser>
          <c:idx val="1"/>
          <c:order val="1"/>
          <c:tx>
            <c:strRef>
              <c:f>'Figure 2.1'!$B$5</c:f>
              <c:strCache>
                <c:ptCount val="1"/>
                <c:pt idx="0">
                  <c:v>IPPU</c:v>
                </c:pt>
              </c:strCache>
            </c:strRef>
          </c:tx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'Figure 2.1'!$C$3:$AF$3</c15:sqref>
                  </c15:fullRef>
                </c:ext>
              </c:extLst>
              <c:f>('Figure 2.1'!$C$3,'Figure 2.1'!$H$3,'Figure 2.1'!$M$3,'Figure 2.1'!$R$3,'Figure 2.1'!$W$3:$AF$3)</c:f>
              <c:numCache>
                <c:formatCode>General</c:formatCode>
                <c:ptCount val="14"/>
                <c:pt idx="0">
                  <c:v>1990</c:v>
                </c:pt>
                <c:pt idx="1">
                  <c:v>1995</c:v>
                </c:pt>
                <c:pt idx="2">
                  <c:v>2000</c:v>
                </c:pt>
                <c:pt idx="3">
                  <c:v>2005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  <c:pt idx="10">
                  <c:v>2016</c:v>
                </c:pt>
                <c:pt idx="11">
                  <c:v>2017</c:v>
                </c:pt>
                <c:pt idx="12">
                  <c:v>2018</c:v>
                </c:pt>
                <c:pt idx="13">
                  <c:v>2019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'Figure 2.1'!$C$5:$AF$5</c15:sqref>
                  </c15:fullRef>
                </c:ext>
              </c:extLst>
              <c:f>('Figure 2.1'!$C$5,'Figure 2.1'!$H$5,'Figure 2.1'!$M$5,'Figure 2.1'!$R$5,'Figure 2.1'!$W$5:$AF$5)</c:f>
              <c:numCache>
                <c:formatCode>_-* #,##0_-;\-* #,##0_-;_-* "-"??_-;_-@_-</c:formatCode>
                <c:ptCount val="14"/>
                <c:pt idx="0">
                  <c:v>3309.1613021159696</c:v>
                </c:pt>
                <c:pt idx="1">
                  <c:v>3217.4130741955196</c:v>
                </c:pt>
                <c:pt idx="2">
                  <c:v>4558.3066011243009</c:v>
                </c:pt>
                <c:pt idx="3">
                  <c:v>3962.6157742007886</c:v>
                </c:pt>
                <c:pt idx="4">
                  <c:v>2594.697780111931</c:v>
                </c:pt>
                <c:pt idx="5">
                  <c:v>2482.6334758737112</c:v>
                </c:pt>
                <c:pt idx="6">
                  <c:v>2686.825675722509</c:v>
                </c:pt>
                <c:pt idx="7">
                  <c:v>2639.9317939511939</c:v>
                </c:pt>
                <c:pt idx="8">
                  <c:v>3057.7858937983065</c:v>
                </c:pt>
                <c:pt idx="9">
                  <c:v>3246.3449957144358</c:v>
                </c:pt>
                <c:pt idx="10">
                  <c:v>3474.6810172585228</c:v>
                </c:pt>
                <c:pt idx="11">
                  <c:v>3488.3476383455727</c:v>
                </c:pt>
                <c:pt idx="12">
                  <c:v>3235.9810138062248</c:v>
                </c:pt>
                <c:pt idx="13">
                  <c:v>3184.0305984590505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5FF-4E78-A011-13C3E8456544}"/>
            </c:ext>
          </c:extLst>
        </c:ser>
        <c:ser>
          <c:idx val="2"/>
          <c:order val="2"/>
          <c:tx>
            <c:strRef>
              <c:f>'Figure 2.1'!$B$6</c:f>
              <c:strCache>
                <c:ptCount val="1"/>
                <c:pt idx="0">
                  <c:v>Agriculture </c:v>
                </c:pt>
              </c:strCache>
            </c:strRef>
          </c:tx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'Figure 2.1'!$C$3:$AF$3</c15:sqref>
                  </c15:fullRef>
                </c:ext>
              </c:extLst>
              <c:f>('Figure 2.1'!$C$3,'Figure 2.1'!$H$3,'Figure 2.1'!$M$3,'Figure 2.1'!$R$3,'Figure 2.1'!$W$3:$AF$3)</c:f>
              <c:numCache>
                <c:formatCode>General</c:formatCode>
                <c:ptCount val="14"/>
                <c:pt idx="0">
                  <c:v>1990</c:v>
                </c:pt>
                <c:pt idx="1">
                  <c:v>1995</c:v>
                </c:pt>
                <c:pt idx="2">
                  <c:v>2000</c:v>
                </c:pt>
                <c:pt idx="3">
                  <c:v>2005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  <c:pt idx="10">
                  <c:v>2016</c:v>
                </c:pt>
                <c:pt idx="11">
                  <c:v>2017</c:v>
                </c:pt>
                <c:pt idx="12">
                  <c:v>2018</c:v>
                </c:pt>
                <c:pt idx="13">
                  <c:v>2019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'Figure 2.1'!$C$6:$AF$6</c15:sqref>
                  </c15:fullRef>
                </c:ext>
              </c:extLst>
              <c:f>('Figure 2.1'!$C$6,'Figure 2.1'!$H$6,'Figure 2.1'!$M$6,'Figure 2.1'!$R$6,'Figure 2.1'!$W$6:$AF$6)</c:f>
              <c:numCache>
                <c:formatCode>_-* #,##0_-;\-* #,##0_-;_-* "-"??_-;_-@_-</c:formatCode>
                <c:ptCount val="14"/>
                <c:pt idx="0">
                  <c:v>18515.410940973507</c:v>
                </c:pt>
                <c:pt idx="1">
                  <c:v>19869.198251088434</c:v>
                </c:pt>
                <c:pt idx="2">
                  <c:v>19915.894114444771</c:v>
                </c:pt>
                <c:pt idx="3">
                  <c:v>19292.835852066295</c:v>
                </c:pt>
                <c:pt idx="4">
                  <c:v>18349.927516176209</c:v>
                </c:pt>
                <c:pt idx="5">
                  <c:v>17718.487330676617</c:v>
                </c:pt>
                <c:pt idx="6">
                  <c:v>18527.156202435657</c:v>
                </c:pt>
                <c:pt idx="7">
                  <c:v>19356.014150292565</c:v>
                </c:pt>
                <c:pt idx="8">
                  <c:v>18876.041004266324</c:v>
                </c:pt>
                <c:pt idx="9">
                  <c:v>19410.889622774797</c:v>
                </c:pt>
                <c:pt idx="10">
                  <c:v>19899.815916982501</c:v>
                </c:pt>
                <c:pt idx="11">
                  <c:v>20567.79804551477</c:v>
                </c:pt>
                <c:pt idx="12">
                  <c:v>21351.150252449028</c:v>
                </c:pt>
                <c:pt idx="13">
                  <c:v>20479.695597940183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5FF-4E78-A011-13C3E8456544}"/>
            </c:ext>
          </c:extLst>
        </c:ser>
        <c:ser>
          <c:idx val="3"/>
          <c:order val="3"/>
          <c:tx>
            <c:strRef>
              <c:f>'Figure 2.1'!$B$7</c:f>
              <c:strCache>
                <c:ptCount val="1"/>
                <c:pt idx="0">
                  <c:v>Waste </c:v>
                </c:pt>
              </c:strCache>
            </c:strRef>
          </c:tx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'Figure 2.1'!$C$3:$AF$3</c15:sqref>
                  </c15:fullRef>
                </c:ext>
              </c:extLst>
              <c:f>('Figure 2.1'!$C$3,'Figure 2.1'!$H$3,'Figure 2.1'!$M$3,'Figure 2.1'!$R$3,'Figure 2.1'!$W$3:$AF$3)</c:f>
              <c:numCache>
                <c:formatCode>General</c:formatCode>
                <c:ptCount val="14"/>
                <c:pt idx="0">
                  <c:v>1990</c:v>
                </c:pt>
                <c:pt idx="1">
                  <c:v>1995</c:v>
                </c:pt>
                <c:pt idx="2">
                  <c:v>2000</c:v>
                </c:pt>
                <c:pt idx="3">
                  <c:v>2005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  <c:pt idx="10">
                  <c:v>2016</c:v>
                </c:pt>
                <c:pt idx="11">
                  <c:v>2017</c:v>
                </c:pt>
                <c:pt idx="12">
                  <c:v>2018</c:v>
                </c:pt>
                <c:pt idx="13">
                  <c:v>2019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'Figure 2.1'!$C$7:$AF$7</c15:sqref>
                  </c15:fullRef>
                </c:ext>
              </c:extLst>
              <c:f>('Figure 2.1'!$C$7,'Figure 2.1'!$H$7,'Figure 2.1'!$M$7,'Figure 2.1'!$R$7,'Figure 2.1'!$W$7:$AF$7)</c:f>
              <c:numCache>
                <c:formatCode>_-* #,##0_-;\-* #,##0_-;_-* "-"??_-;_-@_-</c:formatCode>
                <c:ptCount val="14"/>
                <c:pt idx="0">
                  <c:v>1552.053617690967</c:v>
                </c:pt>
                <c:pt idx="1">
                  <c:v>1829.1780952628817</c:v>
                </c:pt>
                <c:pt idx="2">
                  <c:v>1492.7703645905121</c:v>
                </c:pt>
                <c:pt idx="3">
                  <c:v>1291.9683880384277</c:v>
                </c:pt>
                <c:pt idx="4">
                  <c:v>531.37075488942594</c:v>
                </c:pt>
                <c:pt idx="5">
                  <c:v>621.94477695799128</c:v>
                </c:pt>
                <c:pt idx="6">
                  <c:v>539.69888971898365</c:v>
                </c:pt>
                <c:pt idx="7">
                  <c:v>696.3728651465176</c:v>
                </c:pt>
                <c:pt idx="8">
                  <c:v>883.10286494537797</c:v>
                </c:pt>
                <c:pt idx="9">
                  <c:v>953.91866311629394</c:v>
                </c:pt>
                <c:pt idx="10">
                  <c:v>964.85361846438741</c:v>
                </c:pt>
                <c:pt idx="11">
                  <c:v>938.68775867053364</c:v>
                </c:pt>
                <c:pt idx="12">
                  <c:v>908.848647802399</c:v>
                </c:pt>
                <c:pt idx="13">
                  <c:v>904.85020272249324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5FF-4E78-A011-13C3E84565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14852992"/>
        <c:axId val="414854528"/>
      </c:barChart>
      <c:catAx>
        <c:axId val="4148529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414854528"/>
        <c:crosses val="autoZero"/>
        <c:auto val="1"/>
        <c:lblAlgn val="ctr"/>
        <c:lblOffset val="100"/>
        <c:noMultiLvlLbl val="0"/>
      </c:catAx>
      <c:valAx>
        <c:axId val="41485452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100"/>
                </a:pPr>
                <a:r>
                  <a:rPr lang="en-IE" sz="1100"/>
                  <a:t>kilotonnes CO</a:t>
                </a:r>
                <a:r>
                  <a:rPr lang="en-IE" sz="1100" baseline="-25000"/>
                  <a:t>2</a:t>
                </a:r>
                <a:r>
                  <a:rPr lang="en-IE" sz="1100"/>
                  <a:t> eq</a:t>
                </a:r>
              </a:p>
            </c:rich>
          </c:tx>
          <c:layout>
            <c:manualLayout>
              <c:xMode val="edge"/>
              <c:yMode val="edge"/>
              <c:x val="0"/>
              <c:y val="0.27796198586708265"/>
            </c:manualLayout>
          </c:layout>
          <c:overlay val="0"/>
        </c:title>
        <c:numFmt formatCode="_-* #,##0_-;\-* #,##0_-;_-* &quot;-&quot;??_-;_-@_-" sourceLinked="1"/>
        <c:majorTickMark val="out"/>
        <c:minorTickMark val="none"/>
        <c:tickLblPos val="nextTo"/>
        <c:crossAx val="414852992"/>
        <c:crosses val="autoZero"/>
        <c:crossBetween val="between"/>
      </c:valAx>
      <c:spPr>
        <a:noFill/>
        <a:ln>
          <a:solidFill>
            <a:schemeClr val="tx1"/>
          </a:solidFill>
        </a:ln>
      </c:spPr>
    </c:plotArea>
    <c:legend>
      <c:legendPos val="b"/>
      <c:layout>
        <c:manualLayout>
          <c:xMode val="edge"/>
          <c:yMode val="edge"/>
          <c:x val="0.13605570065813688"/>
          <c:y val="0.9062465802637576"/>
          <c:w val="0.79072868621532066"/>
          <c:h val="7.0395759082589562E-2"/>
        </c:manualLayout>
      </c:layout>
      <c:overlay val="0"/>
      <c:txPr>
        <a:bodyPr/>
        <a:lstStyle/>
        <a:p>
          <a:pPr>
            <a:defRPr sz="1100"/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>
          <a:latin typeface="+mn-lt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4990083844942644E-2"/>
          <c:y val="7.7544241469416519E-2"/>
          <c:w val="0.94801491979826868"/>
          <c:h val="0.7534371028620113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'Total from CRF'!$B$2</c:f>
              <c:strCache>
                <c:ptCount val="1"/>
                <c:pt idx="0">
                  <c:v>CO₂</c:v>
                </c:pt>
              </c:strCache>
            </c:strRef>
          </c:tx>
          <c:invertIfNegative val="0"/>
          <c:dLbls>
            <c:dLbl>
              <c:idx val="0"/>
              <c:tx>
                <c:rich>
                  <a:bodyPr/>
                  <a:lstStyle/>
                  <a:p>
                    <a:fld id="{EDD24C94-8FC0-4467-B5BF-54D8A2B3E22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5641-4CF9-A999-5A10170CBF08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B2E-44DF-9516-73EB59CDDE2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B2E-44DF-9516-73EB59CDDE29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B2E-44DF-9516-73EB59CDDE29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B2E-44DF-9516-73EB59CDDE29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B2E-44DF-9516-73EB59CDDE29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B2E-44DF-9516-73EB59CDDE29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B2E-44DF-9516-73EB59CDDE29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B2E-44DF-9516-73EB59CDDE29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B2E-44DF-9516-73EB59CDDE29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B2E-44DF-9516-73EB59CDDE29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B2E-44DF-9516-73EB59CDDE29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B2E-44DF-9516-73EB59CDDE29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641-4CF9-A999-5A10170CBF08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0CC-488E-9670-9645217EFE36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C-4065-4611-AAF5-27BAFBFD181C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D-4065-4611-AAF5-27BAFBFD181C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E-4065-4611-AAF5-27BAFBFD181C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F-4065-4611-AAF5-27BAFBFD181C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6-4065-4611-AAF5-27BAFBFD181C}"/>
                </c:ext>
              </c:extLst>
            </c:dLbl>
            <c:dLbl>
              <c:idx val="2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5-4065-4611-AAF5-27BAFBFD181C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4-4065-4611-AAF5-27BAFBFD181C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3-4065-4611-AAF5-27BAFBFD181C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2-4065-4611-AAF5-27BAFBFD181C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1-4065-4611-AAF5-27BAFBFD181C}"/>
                </c:ext>
              </c:extLst>
            </c:dLbl>
            <c:dLbl>
              <c:idx val="2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0-4065-4611-AAF5-27BAFBFD181C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B-4065-4611-AAF5-27BAFBFD181C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A-4065-4611-AAF5-27BAFBFD181C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9-4065-4611-AAF5-27BAFBFD181C}"/>
                </c:ext>
              </c:extLst>
            </c:dLbl>
            <c:dLbl>
              <c:idx val="29"/>
              <c:tx>
                <c:rich>
                  <a:bodyPr/>
                  <a:lstStyle/>
                  <a:p>
                    <a:fld id="{8E65957A-F82D-418E-8ADE-47FFAFBB3C72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A03F-4CD1-98AC-1F36A9653AD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/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cat>
            <c:numRef>
              <c:f>'Total from CRF'!$C$1:$AF$1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'Total from CRF'!$C$2:$AF$2</c:f>
              <c:numCache>
                <c:formatCode>#,##0.00_ ;\-#,##0.00\ </c:formatCode>
                <c:ptCount val="30"/>
                <c:pt idx="0">
                  <c:v>32943.603638441753</c:v>
                </c:pt>
                <c:pt idx="1">
                  <c:v>33673.494396397153</c:v>
                </c:pt>
                <c:pt idx="2">
                  <c:v>33494.498394831789</c:v>
                </c:pt>
                <c:pt idx="3">
                  <c:v>33715.571485648325</c:v>
                </c:pt>
                <c:pt idx="4">
                  <c:v>34837.654227246698</c:v>
                </c:pt>
                <c:pt idx="5">
                  <c:v>35852.202662148076</c:v>
                </c:pt>
                <c:pt idx="6">
                  <c:v>37468.512713817676</c:v>
                </c:pt>
                <c:pt idx="7">
                  <c:v>38804.278996628193</c:v>
                </c:pt>
                <c:pt idx="8">
                  <c:v>40708.288352058029</c:v>
                </c:pt>
                <c:pt idx="9">
                  <c:v>42439.518319339004</c:v>
                </c:pt>
                <c:pt idx="10">
                  <c:v>45248.50862267059</c:v>
                </c:pt>
                <c:pt idx="11">
                  <c:v>47606.827382126539</c:v>
                </c:pt>
                <c:pt idx="12">
                  <c:v>46080.800401874891</c:v>
                </c:pt>
                <c:pt idx="13">
                  <c:v>45683.184848822792</c:v>
                </c:pt>
                <c:pt idx="14">
                  <c:v>46165.841122470745</c:v>
                </c:pt>
                <c:pt idx="15">
                  <c:v>48155.79702287454</c:v>
                </c:pt>
                <c:pt idx="16">
                  <c:v>47603.978825432518</c:v>
                </c:pt>
                <c:pt idx="17">
                  <c:v>47663.726602156494</c:v>
                </c:pt>
                <c:pt idx="18">
                  <c:v>47366.673677499901</c:v>
                </c:pt>
                <c:pt idx="19">
                  <c:v>42180.319124497575</c:v>
                </c:pt>
                <c:pt idx="20">
                  <c:v>41793.914554776813</c:v>
                </c:pt>
                <c:pt idx="21">
                  <c:v>38097.29862455414</c:v>
                </c:pt>
                <c:pt idx="22">
                  <c:v>38241.974900988571</c:v>
                </c:pt>
                <c:pt idx="23">
                  <c:v>37291.76322414622</c:v>
                </c:pt>
                <c:pt idx="24">
                  <c:v>36909.012023474803</c:v>
                </c:pt>
                <c:pt idx="25">
                  <c:v>38687.772214867829</c:v>
                </c:pt>
                <c:pt idx="26">
                  <c:v>40155.799101114455</c:v>
                </c:pt>
                <c:pt idx="27">
                  <c:v>39133.421109227143</c:v>
                </c:pt>
                <c:pt idx="28">
                  <c:v>39195.154828332852</c:v>
                </c:pt>
                <c:pt idx="29">
                  <c:v>37275.318574994417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'Total from CRF'!$C$31:$AF$31</c15:f>
                <c15:dlblRangeCache>
                  <c:ptCount val="30"/>
                  <c:pt idx="0">
                    <c:v>60.6%</c:v>
                  </c:pt>
                  <c:pt idx="1">
                    <c:v>61.0%</c:v>
                  </c:pt>
                  <c:pt idx="2">
                    <c:v>60.7%</c:v>
                  </c:pt>
                  <c:pt idx="3">
                    <c:v>60.5%</c:v>
                  </c:pt>
                  <c:pt idx="4">
                    <c:v>60.9%</c:v>
                  </c:pt>
                  <c:pt idx="5">
                    <c:v>61.0%</c:v>
                  </c:pt>
                  <c:pt idx="6">
                    <c:v>61.5%</c:v>
                  </c:pt>
                  <c:pt idx="7">
                    <c:v>62.2%</c:v>
                  </c:pt>
                  <c:pt idx="8">
                    <c:v>62.7%</c:v>
                  </c:pt>
                  <c:pt idx="9">
                    <c:v>64.1%</c:v>
                  </c:pt>
                  <c:pt idx="10">
                    <c:v>66.1%</c:v>
                  </c:pt>
                  <c:pt idx="11">
                    <c:v>67.5%</c:v>
                  </c:pt>
                  <c:pt idx="12">
                    <c:v>67.2%</c:v>
                  </c:pt>
                  <c:pt idx="13">
                    <c:v>66.2%</c:v>
                  </c:pt>
                  <c:pt idx="14">
                    <c:v>67.5%</c:v>
                  </c:pt>
                  <c:pt idx="15">
                    <c:v>68.5%</c:v>
                  </c:pt>
                  <c:pt idx="16">
                    <c:v>68.4%</c:v>
                  </c:pt>
                  <c:pt idx="17">
                    <c:v>69.5%</c:v>
                  </c:pt>
                  <c:pt idx="18">
                    <c:v>69.5%</c:v>
                  </c:pt>
                  <c:pt idx="19">
                    <c:v>67.6%</c:v>
                  </c:pt>
                  <c:pt idx="20">
                    <c:v>67.5%</c:v>
                  </c:pt>
                  <c:pt idx="21">
                    <c:v>65.9%</c:v>
                  </c:pt>
                  <c:pt idx="22">
                    <c:v>65.1%</c:v>
                  </c:pt>
                  <c:pt idx="23">
                    <c:v>63.7%</c:v>
                  </c:pt>
                  <c:pt idx="24">
                    <c:v>63.6%</c:v>
                  </c:pt>
                  <c:pt idx="25">
                    <c:v>64.0%</c:v>
                  </c:pt>
                  <c:pt idx="26">
                    <c:v>64.3%</c:v>
                  </c:pt>
                  <c:pt idx="27">
                    <c:v>63.0%</c:v>
                  </c:pt>
                  <c:pt idx="28">
                    <c:v>62.7%</c:v>
                  </c:pt>
                  <c:pt idx="29">
                    <c:v>62.4%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2-5641-4CF9-A999-5A10170CBF08}"/>
            </c:ext>
          </c:extLst>
        </c:ser>
        <c:ser>
          <c:idx val="1"/>
          <c:order val="1"/>
          <c:tx>
            <c:strRef>
              <c:f>'Total from CRF'!$B$3</c:f>
              <c:strCache>
                <c:ptCount val="1"/>
                <c:pt idx="0">
                  <c:v>CH₄</c:v>
                </c:pt>
              </c:strCache>
            </c:strRef>
          </c:tx>
          <c:invertIfNegative val="0"/>
          <c:dLbls>
            <c:dLbl>
              <c:idx val="0"/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sz="1100" b="1"/>
                    </a:pPr>
                    <a:fld id="{5E6AEE75-CC5B-4003-A1CD-8DA9A4B59176}" type="CELLRANGE">
                      <a:rPr lang="en-US"/>
                      <a:pPr>
                        <a:defRPr sz="1100" b="1"/>
                      </a:pPr>
                      <a:t>[CELLRANGE]</a:t>
                    </a:fld>
                    <a:endParaRPr lang="en-GB"/>
                  </a:p>
                </c:rich>
              </c:tx>
              <c:spPr>
                <a:noFill/>
                <a:ln>
                  <a:noFill/>
                </a:ln>
                <a:effectLst/>
              </c:sp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3-5641-4CF9-A999-5A10170CBF08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B2E-44DF-9516-73EB59CDDE2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B2E-44DF-9516-73EB59CDDE29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B2E-44DF-9516-73EB59CDDE29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EB2E-44DF-9516-73EB59CDDE29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EB2E-44DF-9516-73EB59CDDE29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EB2E-44DF-9516-73EB59CDDE29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EB2E-44DF-9516-73EB59CDDE29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EB2E-44DF-9516-73EB59CDDE29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EB2E-44DF-9516-73EB59CDDE29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EB2E-44DF-9516-73EB59CDDE29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EB2E-44DF-9516-73EB59CDDE29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EB2E-44DF-9516-73EB59CDDE29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641-4CF9-A999-5A10170CBF08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0CC-488E-9670-9645217EFE36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4065-4611-AAF5-27BAFBFD181C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4065-4611-AAF5-27BAFBFD181C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4065-4611-AAF5-27BAFBFD181C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4065-4611-AAF5-27BAFBFD181C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4065-4611-AAF5-27BAFBFD181C}"/>
                </c:ext>
              </c:extLst>
            </c:dLbl>
            <c:dLbl>
              <c:idx val="2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4065-4611-AAF5-27BAFBFD181C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4065-4611-AAF5-27BAFBFD181C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4065-4611-AAF5-27BAFBFD181C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4065-4611-AAF5-27BAFBFD181C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4065-4611-AAF5-27BAFBFD181C}"/>
                </c:ext>
              </c:extLst>
            </c:dLbl>
            <c:dLbl>
              <c:idx val="2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4065-4611-AAF5-27BAFBFD181C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4065-4611-AAF5-27BAFBFD181C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4065-4611-AAF5-27BAFBFD181C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065-4611-AAF5-27BAFBFD181C}"/>
                </c:ext>
              </c:extLst>
            </c:dLbl>
            <c:dLbl>
              <c:idx val="29"/>
              <c:tx>
                <c:rich>
                  <a:bodyPr/>
                  <a:lstStyle/>
                  <a:p>
                    <a:fld id="{66397896-3323-419F-BC98-51DD9E9E311D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A03F-4CD1-98AC-1F36A9653AD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/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</c:ext>
            </c:extLst>
          </c:dLbls>
          <c:cat>
            <c:numRef>
              <c:f>'Total from CRF'!$C$1:$AF$1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'Total from CRF'!$C$3:$AF$3</c:f>
              <c:numCache>
                <c:formatCode>#,##0.00_ ;\-#,##0.00\ </c:formatCode>
                <c:ptCount val="30"/>
                <c:pt idx="0">
                  <c:v>13752.057718874044</c:v>
                </c:pt>
                <c:pt idx="1">
                  <c:v>14041.692369937266</c:v>
                </c:pt>
                <c:pt idx="2">
                  <c:v>14256.741742919332</c:v>
                </c:pt>
                <c:pt idx="3">
                  <c:v>14404.033378668546</c:v>
                </c:pt>
                <c:pt idx="4">
                  <c:v>14436.64996454024</c:v>
                </c:pt>
                <c:pt idx="5">
                  <c:v>14556.677542459081</c:v>
                </c:pt>
                <c:pt idx="6">
                  <c:v>14880.573150919212</c:v>
                </c:pt>
                <c:pt idx="7">
                  <c:v>14958.565825239515</c:v>
                </c:pt>
                <c:pt idx="8">
                  <c:v>15282.883343981435</c:v>
                </c:pt>
                <c:pt idx="9">
                  <c:v>14879.676844726058</c:v>
                </c:pt>
                <c:pt idx="10">
                  <c:v>14386.905128417686</c:v>
                </c:pt>
                <c:pt idx="11">
                  <c:v>14519.856949107339</c:v>
                </c:pt>
                <c:pt idx="12">
                  <c:v>14521.197956810713</c:v>
                </c:pt>
                <c:pt idx="13">
                  <c:v>15212.324612582384</c:v>
                </c:pt>
                <c:pt idx="14">
                  <c:v>14202.810102499516</c:v>
                </c:pt>
                <c:pt idx="15">
                  <c:v>14019.729982642408</c:v>
                </c:pt>
                <c:pt idx="16">
                  <c:v>14156.17151489667</c:v>
                </c:pt>
                <c:pt idx="17">
                  <c:v>13320.540053673327</c:v>
                </c:pt>
                <c:pt idx="18">
                  <c:v>13190.71168903676</c:v>
                </c:pt>
                <c:pt idx="19">
                  <c:v>12827.129774071904</c:v>
                </c:pt>
                <c:pt idx="20">
                  <c:v>12576.664172085866</c:v>
                </c:pt>
                <c:pt idx="21">
                  <c:v>12523.848753308068</c:v>
                </c:pt>
                <c:pt idx="22">
                  <c:v>13155.769311644355</c:v>
                </c:pt>
                <c:pt idx="23">
                  <c:v>13439.119661199331</c:v>
                </c:pt>
                <c:pt idx="24">
                  <c:v>13511.976489026483</c:v>
                </c:pt>
                <c:pt idx="25">
                  <c:v>14037.594447540429</c:v>
                </c:pt>
                <c:pt idx="26">
                  <c:v>14423.092365672022</c:v>
                </c:pt>
                <c:pt idx="27">
                  <c:v>14825.510700045103</c:v>
                </c:pt>
                <c:pt idx="28">
                  <c:v>15139.336194748996</c:v>
                </c:pt>
                <c:pt idx="29">
                  <c:v>14730.522906038146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'Total from CRF'!$C$32:$AF$32</c15:f>
                <c15:dlblRangeCache>
                  <c:ptCount val="30"/>
                  <c:pt idx="0">
                    <c:v>25.3%</c:v>
                  </c:pt>
                  <c:pt idx="1">
                    <c:v>25.4%</c:v>
                  </c:pt>
                  <c:pt idx="2">
                    <c:v>25.8%</c:v>
                  </c:pt>
                  <c:pt idx="3">
                    <c:v>25.8%</c:v>
                  </c:pt>
                  <c:pt idx="4">
                    <c:v>25.2%</c:v>
                  </c:pt>
                  <c:pt idx="5">
                    <c:v>24.8%</c:v>
                  </c:pt>
                  <c:pt idx="6">
                    <c:v>24.4%</c:v>
                  </c:pt>
                  <c:pt idx="7">
                    <c:v>24.0%</c:v>
                  </c:pt>
                  <c:pt idx="8">
                    <c:v>23.5%</c:v>
                  </c:pt>
                  <c:pt idx="9">
                    <c:v>22.5%</c:v>
                  </c:pt>
                  <c:pt idx="10">
                    <c:v>21.0%</c:v>
                  </c:pt>
                  <c:pt idx="11">
                    <c:v>20.6%</c:v>
                  </c:pt>
                  <c:pt idx="12">
                    <c:v>21.2%</c:v>
                  </c:pt>
                  <c:pt idx="13">
                    <c:v>22.0%</c:v>
                  </c:pt>
                  <c:pt idx="14">
                    <c:v>20.8%</c:v>
                  </c:pt>
                  <c:pt idx="15">
                    <c:v>20.0%</c:v>
                  </c:pt>
                  <c:pt idx="16">
                    <c:v>20.3%</c:v>
                  </c:pt>
                  <c:pt idx="17">
                    <c:v>19.4%</c:v>
                  </c:pt>
                  <c:pt idx="18">
                    <c:v>19.4%</c:v>
                  </c:pt>
                  <c:pt idx="19">
                    <c:v>20.6%</c:v>
                  </c:pt>
                  <c:pt idx="20">
                    <c:v>20.3%</c:v>
                  </c:pt>
                  <c:pt idx="21">
                    <c:v>21.7%</c:v>
                  </c:pt>
                  <c:pt idx="22">
                    <c:v>22.4%</c:v>
                  </c:pt>
                  <c:pt idx="23">
                    <c:v>22.9%</c:v>
                  </c:pt>
                  <c:pt idx="24">
                    <c:v>23.3%</c:v>
                  </c:pt>
                  <c:pt idx="25">
                    <c:v>23.2%</c:v>
                  </c:pt>
                  <c:pt idx="26">
                    <c:v>23.1%</c:v>
                  </c:pt>
                  <c:pt idx="27">
                    <c:v>23.9%</c:v>
                  </c:pt>
                  <c:pt idx="28">
                    <c:v>24.2%</c:v>
                  </c:pt>
                  <c:pt idx="29">
                    <c:v>24.6%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5-5641-4CF9-A999-5A10170CBF08}"/>
            </c:ext>
          </c:extLst>
        </c:ser>
        <c:ser>
          <c:idx val="2"/>
          <c:order val="2"/>
          <c:tx>
            <c:strRef>
              <c:f>'Total from CRF'!$B$4</c:f>
              <c:strCache>
                <c:ptCount val="1"/>
                <c:pt idx="0">
                  <c:v>N₂O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81801328-991E-4B60-88DB-220D9DE154E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6-5641-4CF9-A999-5A10170CBF08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065-4611-AAF5-27BAFBFD181C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065-4611-AAF5-27BAFBFD181C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065-4611-AAF5-27BAFBFD181C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065-4611-AAF5-27BAFBFD181C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065-4611-AAF5-27BAFBFD181C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065-4611-AAF5-27BAFBFD181C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065-4611-AAF5-27BAFBFD181C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065-4611-AAF5-27BAFBFD181C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065-4611-AAF5-27BAFBFD181C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065-4611-AAF5-27BAFBFD181C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065-4611-AAF5-27BAFBFD181C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065-4611-AAF5-27BAFBFD181C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641-4CF9-A999-5A10170CBF08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065-4611-AAF5-27BAFBFD181C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065-4611-AAF5-27BAFBFD181C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065-4611-AAF5-27BAFBFD181C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4065-4611-AAF5-27BAFBFD181C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4065-4611-AAF5-27BAFBFD181C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4065-4611-AAF5-27BAFBFD181C}"/>
                </c:ext>
              </c:extLst>
            </c:dLbl>
            <c:dLbl>
              <c:idx val="2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4065-4611-AAF5-27BAFBFD181C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4065-4611-AAF5-27BAFBFD181C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4065-4611-AAF5-27BAFBFD181C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4065-4611-AAF5-27BAFBFD181C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4065-4611-AAF5-27BAFBFD181C}"/>
                </c:ext>
              </c:extLst>
            </c:dLbl>
            <c:dLbl>
              <c:idx val="2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4065-4611-AAF5-27BAFBFD181C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4065-4611-AAF5-27BAFBFD181C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4065-4611-AAF5-27BAFBFD181C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4065-4611-AAF5-27BAFBFD181C}"/>
                </c:ext>
              </c:extLst>
            </c:dLbl>
            <c:dLbl>
              <c:idx val="29"/>
              <c:tx>
                <c:rich>
                  <a:bodyPr/>
                  <a:lstStyle/>
                  <a:p>
                    <a:fld id="{B1B5CEBE-B613-43EB-8899-148C86F0139B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A03F-4CD1-98AC-1F36A9653AD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/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cat>
            <c:numRef>
              <c:f>'Total from CRF'!$C$1:$AF$1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'Total from CRF'!$C$4:$AF$4</c:f>
              <c:numCache>
                <c:formatCode>#,##0.00_ ;\-#,##0.00\ </c:formatCode>
                <c:ptCount val="30"/>
                <c:pt idx="0">
                  <c:v>7670.0637765125239</c:v>
                </c:pt>
                <c:pt idx="1">
                  <c:v>7445.578328343805</c:v>
                </c:pt>
                <c:pt idx="2">
                  <c:v>7380.8809517931795</c:v>
                </c:pt>
                <c:pt idx="3">
                  <c:v>7513.9161969592333</c:v>
                </c:pt>
                <c:pt idx="4">
                  <c:v>7791.2029817458697</c:v>
                </c:pt>
                <c:pt idx="5">
                  <c:v>8105.6742836602943</c:v>
                </c:pt>
                <c:pt idx="6">
                  <c:v>8229.4876640019811</c:v>
                </c:pt>
                <c:pt idx="7">
                  <c:v>8138.5929293734243</c:v>
                </c:pt>
                <c:pt idx="8">
                  <c:v>8577.996396880988</c:v>
                </c:pt>
                <c:pt idx="9">
                  <c:v>8351.6048530748194</c:v>
                </c:pt>
                <c:pt idx="10">
                  <c:v>8054.6384454137797</c:v>
                </c:pt>
                <c:pt idx="11">
                  <c:v>7579.9239571149892</c:v>
                </c:pt>
                <c:pt idx="12">
                  <c:v>7249.9295504538513</c:v>
                </c:pt>
                <c:pt idx="13">
                  <c:v>7152.1712555431659</c:v>
                </c:pt>
                <c:pt idx="14">
                  <c:v>7017.3121144529259</c:v>
                </c:pt>
                <c:pt idx="15">
                  <c:v>6891.7534381688174</c:v>
                </c:pt>
                <c:pt idx="16">
                  <c:v>6681.2653834778012</c:v>
                </c:pt>
                <c:pt idx="17">
                  <c:v>6432.3523902435036</c:v>
                </c:pt>
                <c:pt idx="18">
                  <c:v>6386.8815896536235</c:v>
                </c:pt>
                <c:pt idx="19">
                  <c:v>6197.6581950888385</c:v>
                </c:pt>
                <c:pt idx="20">
                  <c:v>6451.021219675441</c:v>
                </c:pt>
                <c:pt idx="21">
                  <c:v>6026.8079049132348</c:v>
                </c:pt>
                <c:pt idx="22">
                  <c:v>6264.6885330469331</c:v>
                </c:pt>
                <c:pt idx="23">
                  <c:v>6680.6006154691586</c:v>
                </c:pt>
                <c:pt idx="24">
                  <c:v>6409.6469729411074</c:v>
                </c:pt>
                <c:pt idx="25">
                  <c:v>6471.1460539919244</c:v>
                </c:pt>
                <c:pt idx="26">
                  <c:v>6575.7073330857083</c:v>
                </c:pt>
                <c:pt idx="27">
                  <c:v>6909.6085988328132</c:v>
                </c:pt>
                <c:pt idx="28">
                  <c:v>7253.9135972516706</c:v>
                </c:pt>
                <c:pt idx="29">
                  <c:v>6855.3282601959618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'Total from CRF'!$C$33:$AF$33</c15:f>
                <c15:dlblRangeCache>
                  <c:ptCount val="30"/>
                  <c:pt idx="0">
                    <c:v>14.1%</c:v>
                  </c:pt>
                  <c:pt idx="1">
                    <c:v>13.5%</c:v>
                  </c:pt>
                  <c:pt idx="2">
                    <c:v>13.4%</c:v>
                  </c:pt>
                  <c:pt idx="3">
                    <c:v>13.5%</c:v>
                  </c:pt>
                  <c:pt idx="4">
                    <c:v>13.6%</c:v>
                  </c:pt>
                  <c:pt idx="5">
                    <c:v>13.8%</c:v>
                  </c:pt>
                  <c:pt idx="6">
                    <c:v>13.5%</c:v>
                  </c:pt>
                  <c:pt idx="7">
                    <c:v>13.1%</c:v>
                  </c:pt>
                  <c:pt idx="8">
                    <c:v>13.2%</c:v>
                  </c:pt>
                  <c:pt idx="9">
                    <c:v>12.6%</c:v>
                  </c:pt>
                  <c:pt idx="10">
                    <c:v>11.8%</c:v>
                  </c:pt>
                  <c:pt idx="11">
                    <c:v>10.8%</c:v>
                  </c:pt>
                  <c:pt idx="12">
                    <c:v>10.6%</c:v>
                  </c:pt>
                  <c:pt idx="13">
                    <c:v>10.4%</c:v>
                  </c:pt>
                  <c:pt idx="14">
                    <c:v>10.3%</c:v>
                  </c:pt>
                  <c:pt idx="15">
                    <c:v>9.8%</c:v>
                  </c:pt>
                  <c:pt idx="16">
                    <c:v>9.6%</c:v>
                  </c:pt>
                  <c:pt idx="17">
                    <c:v>9.4%</c:v>
                  </c:pt>
                  <c:pt idx="18">
                    <c:v>9.4%</c:v>
                  </c:pt>
                  <c:pt idx="19">
                    <c:v>9.9%</c:v>
                  </c:pt>
                  <c:pt idx="20">
                    <c:v>10.4%</c:v>
                  </c:pt>
                  <c:pt idx="21">
                    <c:v>10.4%</c:v>
                  </c:pt>
                  <c:pt idx="22">
                    <c:v>10.7%</c:v>
                  </c:pt>
                  <c:pt idx="23">
                    <c:v>11.4%</c:v>
                  </c:pt>
                  <c:pt idx="24">
                    <c:v>11.0%</c:v>
                  </c:pt>
                  <c:pt idx="25">
                    <c:v>10.7%</c:v>
                  </c:pt>
                  <c:pt idx="26">
                    <c:v>10.5%</c:v>
                  </c:pt>
                  <c:pt idx="27">
                    <c:v>11.1%</c:v>
                  </c:pt>
                  <c:pt idx="28">
                    <c:v>11.6%</c:v>
                  </c:pt>
                  <c:pt idx="29">
                    <c:v>11.5%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8-5641-4CF9-A999-5A10170CBF08}"/>
            </c:ext>
          </c:extLst>
        </c:ser>
        <c:ser>
          <c:idx val="3"/>
          <c:order val="3"/>
          <c:tx>
            <c:strRef>
              <c:f>'Total from CRF'!$B$9</c:f>
              <c:strCache>
                <c:ptCount val="1"/>
                <c:pt idx="0">
                  <c:v>HFCs, PFCs, SF₆, NF₃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</c:spPr>
          <c:invertIfNegative val="0"/>
          <c:dLbls>
            <c:dLbl>
              <c:idx val="0"/>
              <c:layout>
                <c:manualLayout>
                  <c:x val="0"/>
                  <c:y val="-2.644611774561274E-2"/>
                </c:manualLayout>
              </c:layout>
              <c:tx>
                <c:rich>
                  <a:bodyPr/>
                  <a:lstStyle/>
                  <a:p>
                    <a:fld id="{885CFA78-800C-4A7A-BEF3-120759B7858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9-5641-4CF9-A999-5A10170CBF08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7-4065-4611-AAF5-27BAFBFD181C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8-4065-4611-AAF5-27BAFBFD181C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9-4065-4611-AAF5-27BAFBFD181C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A-4065-4611-AAF5-27BAFBFD181C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B-4065-4611-AAF5-27BAFBFD181C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C-4065-4611-AAF5-27BAFBFD181C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D-4065-4611-AAF5-27BAFBFD181C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E-4065-4611-AAF5-27BAFBFD181C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F-4065-4611-AAF5-27BAFBFD181C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0-4065-4611-AAF5-27BAFBFD181C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1-4065-4611-AAF5-27BAFBFD181C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2-4065-4611-AAF5-27BAFBFD181C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641-4CF9-A999-5A10170CBF08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3-4065-4611-AAF5-27BAFBFD181C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4-4065-4611-AAF5-27BAFBFD181C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5-4065-4611-AAF5-27BAFBFD181C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6-4065-4611-AAF5-27BAFBFD181C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7-4065-4611-AAF5-27BAFBFD181C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8-4065-4611-AAF5-27BAFBFD181C}"/>
                </c:ext>
              </c:extLst>
            </c:dLbl>
            <c:dLbl>
              <c:idx val="2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0-4065-4611-AAF5-27BAFBFD181C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F-4065-4611-AAF5-27BAFBFD181C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E-4065-4611-AAF5-27BAFBFD181C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D-4065-4611-AAF5-27BAFBFD181C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C-4065-4611-AAF5-27BAFBFD181C}"/>
                </c:ext>
              </c:extLst>
            </c:dLbl>
            <c:dLbl>
              <c:idx val="2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B-4065-4611-AAF5-27BAFBFD181C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A-4065-4611-AAF5-27BAFBFD181C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9-4065-4611-AAF5-27BAFBFD181C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1-4065-4611-AAF5-27BAFBFD181C}"/>
                </c:ext>
              </c:extLst>
            </c:dLbl>
            <c:dLbl>
              <c:idx val="29"/>
              <c:layout>
                <c:manualLayout>
                  <c:x val="1.2484394506866417E-3"/>
                  <c:y val="-4.6566969351967483E-2"/>
                </c:manualLayout>
              </c:layout>
              <c:tx>
                <c:rich>
                  <a:bodyPr/>
                  <a:lstStyle/>
                  <a:p>
                    <a:fld id="{5EC6B266-9A99-4FD6-89C2-AB915B38E29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A03F-4CD1-98AC-1F36A9653AD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/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cat>
            <c:numRef>
              <c:f>'Total from CRF'!$C$1:$AF$1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'Total from CRF'!$C$9:$AF$9</c:f>
              <c:numCache>
                <c:formatCode>#,##0.00_ ;\-#,##0.00\ </c:formatCode>
                <c:ptCount val="30"/>
                <c:pt idx="0">
                  <c:v>34.591111871073778</c:v>
                </c:pt>
                <c:pt idx="1">
                  <c:v>49.500497452363035</c:v>
                </c:pt>
                <c:pt idx="2">
                  <c:v>64.409697447839392</c:v>
                </c:pt>
                <c:pt idx="3">
                  <c:v>106.4251771817589</c:v>
                </c:pt>
                <c:pt idx="4">
                  <c:v>149.55114964682372</c:v>
                </c:pt>
                <c:pt idx="5">
                  <c:v>226.32569284457796</c:v>
                </c:pt>
                <c:pt idx="6">
                  <c:v>326.19440166358964</c:v>
                </c:pt>
                <c:pt idx="7">
                  <c:v>459.71553127864462</c:v>
                </c:pt>
                <c:pt idx="8">
                  <c:v>373.29692450324723</c:v>
                </c:pt>
                <c:pt idx="9">
                  <c:v>532.06751613494816</c:v>
                </c:pt>
                <c:pt idx="10">
                  <c:v>768.65767343127561</c:v>
                </c:pt>
                <c:pt idx="11">
                  <c:v>780.59668108216351</c:v>
                </c:pt>
                <c:pt idx="12">
                  <c:v>771.11792514873139</c:v>
                </c:pt>
                <c:pt idx="13">
                  <c:v>985.09287096332525</c:v>
                </c:pt>
                <c:pt idx="14">
                  <c:v>998.58388644334298</c:v>
                </c:pt>
                <c:pt idx="15">
                  <c:v>1197.0598675525141</c:v>
                </c:pt>
                <c:pt idx="16">
                  <c:v>1179.1683193960087</c:v>
                </c:pt>
                <c:pt idx="17">
                  <c:v>1174.9491879214111</c:v>
                </c:pt>
                <c:pt idx="18">
                  <c:v>1187.1902168798597</c:v>
                </c:pt>
                <c:pt idx="19">
                  <c:v>1151.2673362397825</c:v>
                </c:pt>
                <c:pt idx="20">
                  <c:v>1127.8143458029624</c:v>
                </c:pt>
                <c:pt idx="21">
                  <c:v>1145.628316412347</c:v>
                </c:pt>
                <c:pt idx="22">
                  <c:v>1122.7034051292414</c:v>
                </c:pt>
                <c:pt idx="23">
                  <c:v>1159.099763166656</c:v>
                </c:pt>
                <c:pt idx="24">
                  <c:v>1231.9322752130638</c:v>
                </c:pt>
                <c:pt idx="25">
                  <c:v>1235.4403249554673</c:v>
                </c:pt>
                <c:pt idx="26">
                  <c:v>1320.5385326050744</c:v>
                </c:pt>
                <c:pt idx="27">
                  <c:v>1246.3204739134057</c:v>
                </c:pt>
                <c:pt idx="28">
                  <c:v>937.60934934472596</c:v>
                </c:pt>
                <c:pt idx="29">
                  <c:v>916.46987599116403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'Total from CRF'!$C$38:$AF$38</c15:f>
                <c15:dlblRangeCache>
                  <c:ptCount val="30"/>
                  <c:pt idx="0">
                    <c:v>0.1%</c:v>
                  </c:pt>
                  <c:pt idx="1">
                    <c:v>0.1%</c:v>
                  </c:pt>
                  <c:pt idx="2">
                    <c:v>0.1%</c:v>
                  </c:pt>
                  <c:pt idx="3">
                    <c:v>0.2%</c:v>
                  </c:pt>
                  <c:pt idx="4">
                    <c:v>0.3%</c:v>
                  </c:pt>
                  <c:pt idx="5">
                    <c:v>0.4%</c:v>
                  </c:pt>
                  <c:pt idx="6">
                    <c:v>0.5%</c:v>
                  </c:pt>
                  <c:pt idx="7">
                    <c:v>0.7%</c:v>
                  </c:pt>
                  <c:pt idx="8">
                    <c:v>0.6%</c:v>
                  </c:pt>
                  <c:pt idx="9">
                    <c:v>0.8%</c:v>
                  </c:pt>
                  <c:pt idx="10">
                    <c:v>1.1%</c:v>
                  </c:pt>
                  <c:pt idx="11">
                    <c:v>1.1%</c:v>
                  </c:pt>
                  <c:pt idx="12">
                    <c:v>1.1%</c:v>
                  </c:pt>
                  <c:pt idx="13">
                    <c:v>1.4%</c:v>
                  </c:pt>
                  <c:pt idx="14">
                    <c:v>1.5%</c:v>
                  </c:pt>
                  <c:pt idx="15">
                    <c:v>1.7%</c:v>
                  </c:pt>
                  <c:pt idx="16">
                    <c:v>1.7%</c:v>
                  </c:pt>
                  <c:pt idx="17">
                    <c:v>1.7%</c:v>
                  </c:pt>
                  <c:pt idx="18">
                    <c:v>1.7%</c:v>
                  </c:pt>
                  <c:pt idx="19">
                    <c:v>1.8%</c:v>
                  </c:pt>
                  <c:pt idx="20">
                    <c:v>1.8%</c:v>
                  </c:pt>
                  <c:pt idx="21">
                    <c:v>2.0%</c:v>
                  </c:pt>
                  <c:pt idx="22">
                    <c:v>1.9%</c:v>
                  </c:pt>
                  <c:pt idx="23">
                    <c:v>2.0%</c:v>
                  </c:pt>
                  <c:pt idx="24">
                    <c:v>2.1%</c:v>
                  </c:pt>
                  <c:pt idx="25">
                    <c:v>2.0%</c:v>
                  </c:pt>
                  <c:pt idx="26">
                    <c:v>2.1%</c:v>
                  </c:pt>
                  <c:pt idx="27">
                    <c:v>2.0%</c:v>
                  </c:pt>
                  <c:pt idx="28">
                    <c:v>1.5%</c:v>
                  </c:pt>
                  <c:pt idx="29">
                    <c:v>1.5%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B-5641-4CF9-A999-5A10170CBF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22172928"/>
        <c:axId val="423378944"/>
      </c:barChart>
      <c:catAx>
        <c:axId val="4221729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/>
            </a:pPr>
            <a:endParaRPr lang="en-US"/>
          </a:p>
        </c:txPr>
        <c:crossAx val="42337894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2337894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100"/>
                </a:pPr>
                <a:r>
                  <a:rPr lang="en-IE" sz="1100"/>
                  <a:t>kilotonnes CO</a:t>
                </a:r>
                <a:r>
                  <a:rPr lang="en-IE" sz="1100" baseline="-25000"/>
                  <a:t>2</a:t>
                </a:r>
                <a:r>
                  <a:rPr lang="en-IE" sz="1100"/>
                  <a:t> eq</a:t>
                </a:r>
              </a:p>
            </c:rich>
          </c:tx>
          <c:layout>
            <c:manualLayout>
              <c:xMode val="edge"/>
              <c:yMode val="edge"/>
              <c:x val="4.9751243781094526E-3"/>
              <c:y val="0.29461756373937903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000"/>
            </a:pPr>
            <a:endParaRPr lang="en-US"/>
          </a:p>
        </c:txPr>
        <c:crossAx val="422172928"/>
        <c:crosses val="autoZero"/>
        <c:crossBetween val="between"/>
      </c:valAx>
      <c:spPr>
        <a:noFill/>
        <a:ln>
          <a:solidFill>
            <a:schemeClr val="tx1"/>
          </a:solidFill>
        </a:ln>
      </c:spPr>
    </c:plotArea>
    <c:legend>
      <c:legendPos val="b"/>
      <c:layout>
        <c:manualLayout>
          <c:xMode val="edge"/>
          <c:yMode val="edge"/>
          <c:x val="0.17332346576906893"/>
          <c:y val="0.93624551992651017"/>
          <c:w val="0.65333513654304654"/>
          <c:h val="6.3754480073489869E-2"/>
        </c:manualLayout>
      </c:layout>
      <c:overlay val="0"/>
      <c:txPr>
        <a:bodyPr/>
        <a:lstStyle/>
        <a:p>
          <a:pPr>
            <a:defRPr sz="1100"/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printSettings>
    <c:headerFooter alignWithMargins="0"/>
    <c:pageMargins b="1" l="0.75000000000000322" r="0.75000000000000322" t="1" header="0.5" footer="0.5"/>
    <c:pageSetup paperSize="9" orientation="landscape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2057494903643682E-2"/>
          <c:y val="4.5934828806680886E-2"/>
          <c:w val="0.954088975474229"/>
          <c:h val="0.78088917751966325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'Total from CRF'!$B$2</c:f>
              <c:strCache>
                <c:ptCount val="1"/>
                <c:pt idx="0">
                  <c:v>CO₂</c:v>
                </c:pt>
              </c:strCache>
            </c:strRef>
          </c:tx>
          <c:invertIfNegative val="0"/>
          <c:cat>
            <c:numRef>
              <c:f>'Total from CRF'!$C$1:$AF$1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'Total from CRF'!$C$2:$AF$2</c:f>
              <c:numCache>
                <c:formatCode>#,##0.00_ ;\-#,##0.00\ </c:formatCode>
                <c:ptCount val="30"/>
                <c:pt idx="0">
                  <c:v>32943.603638441753</c:v>
                </c:pt>
                <c:pt idx="1">
                  <c:v>33673.494396397153</c:v>
                </c:pt>
                <c:pt idx="2">
                  <c:v>33494.498394831789</c:v>
                </c:pt>
                <c:pt idx="3">
                  <c:v>33715.571485648325</c:v>
                </c:pt>
                <c:pt idx="4">
                  <c:v>34837.654227246698</c:v>
                </c:pt>
                <c:pt idx="5">
                  <c:v>35852.202662148076</c:v>
                </c:pt>
                <c:pt idx="6">
                  <c:v>37468.512713817676</c:v>
                </c:pt>
                <c:pt idx="7">
                  <c:v>38804.278996628193</c:v>
                </c:pt>
                <c:pt idx="8">
                  <c:v>40708.288352058029</c:v>
                </c:pt>
                <c:pt idx="9">
                  <c:v>42439.518319339004</c:v>
                </c:pt>
                <c:pt idx="10">
                  <c:v>45248.50862267059</c:v>
                </c:pt>
                <c:pt idx="11">
                  <c:v>47606.827382126539</c:v>
                </c:pt>
                <c:pt idx="12">
                  <c:v>46080.800401874891</c:v>
                </c:pt>
                <c:pt idx="13">
                  <c:v>45683.184848822792</c:v>
                </c:pt>
                <c:pt idx="14">
                  <c:v>46165.841122470745</c:v>
                </c:pt>
                <c:pt idx="15">
                  <c:v>48155.79702287454</c:v>
                </c:pt>
                <c:pt idx="16">
                  <c:v>47603.978825432518</c:v>
                </c:pt>
                <c:pt idx="17">
                  <c:v>47663.726602156494</c:v>
                </c:pt>
                <c:pt idx="18">
                  <c:v>47366.673677499901</c:v>
                </c:pt>
                <c:pt idx="19">
                  <c:v>42180.319124497575</c:v>
                </c:pt>
                <c:pt idx="20">
                  <c:v>41793.914554776813</c:v>
                </c:pt>
                <c:pt idx="21">
                  <c:v>38097.29862455414</c:v>
                </c:pt>
                <c:pt idx="22">
                  <c:v>38241.974900988571</c:v>
                </c:pt>
                <c:pt idx="23">
                  <c:v>37291.76322414622</c:v>
                </c:pt>
                <c:pt idx="24">
                  <c:v>36909.012023474803</c:v>
                </c:pt>
                <c:pt idx="25">
                  <c:v>38687.772214867829</c:v>
                </c:pt>
                <c:pt idx="26">
                  <c:v>40155.799101114455</c:v>
                </c:pt>
                <c:pt idx="27">
                  <c:v>39133.421109227143</c:v>
                </c:pt>
                <c:pt idx="28">
                  <c:v>39195.154828332852</c:v>
                </c:pt>
                <c:pt idx="29">
                  <c:v>37275.318574994417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9F-418C-8D83-B2446B95D706}"/>
            </c:ext>
          </c:extLst>
        </c:ser>
        <c:ser>
          <c:idx val="1"/>
          <c:order val="1"/>
          <c:tx>
            <c:strRef>
              <c:f>'Total from CRF'!$B$3</c:f>
              <c:strCache>
                <c:ptCount val="1"/>
                <c:pt idx="0">
                  <c:v>CH₄</c:v>
                </c:pt>
              </c:strCache>
            </c:strRef>
          </c:tx>
          <c:invertIfNegative val="0"/>
          <c:cat>
            <c:numRef>
              <c:f>'Total from CRF'!$C$1:$AF$1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'Total from CRF'!$C$3:$AF$3</c:f>
              <c:numCache>
                <c:formatCode>#,##0.00_ ;\-#,##0.00\ </c:formatCode>
                <c:ptCount val="30"/>
                <c:pt idx="0">
                  <c:v>13752.057718874044</c:v>
                </c:pt>
                <c:pt idx="1">
                  <c:v>14041.692369937266</c:v>
                </c:pt>
                <c:pt idx="2">
                  <c:v>14256.741742919332</c:v>
                </c:pt>
                <c:pt idx="3">
                  <c:v>14404.033378668546</c:v>
                </c:pt>
                <c:pt idx="4">
                  <c:v>14436.64996454024</c:v>
                </c:pt>
                <c:pt idx="5">
                  <c:v>14556.677542459081</c:v>
                </c:pt>
                <c:pt idx="6">
                  <c:v>14880.573150919212</c:v>
                </c:pt>
                <c:pt idx="7">
                  <c:v>14958.565825239515</c:v>
                </c:pt>
                <c:pt idx="8">
                  <c:v>15282.883343981435</c:v>
                </c:pt>
                <c:pt idx="9">
                  <c:v>14879.676844726058</c:v>
                </c:pt>
                <c:pt idx="10">
                  <c:v>14386.905128417686</c:v>
                </c:pt>
                <c:pt idx="11">
                  <c:v>14519.856949107339</c:v>
                </c:pt>
                <c:pt idx="12">
                  <c:v>14521.197956810713</c:v>
                </c:pt>
                <c:pt idx="13">
                  <c:v>15212.324612582384</c:v>
                </c:pt>
                <c:pt idx="14">
                  <c:v>14202.810102499516</c:v>
                </c:pt>
                <c:pt idx="15">
                  <c:v>14019.729982642408</c:v>
                </c:pt>
                <c:pt idx="16">
                  <c:v>14156.17151489667</c:v>
                </c:pt>
                <c:pt idx="17">
                  <c:v>13320.540053673327</c:v>
                </c:pt>
                <c:pt idx="18">
                  <c:v>13190.71168903676</c:v>
                </c:pt>
                <c:pt idx="19">
                  <c:v>12827.129774071904</c:v>
                </c:pt>
                <c:pt idx="20">
                  <c:v>12576.664172085866</c:v>
                </c:pt>
                <c:pt idx="21">
                  <c:v>12523.848753308068</c:v>
                </c:pt>
                <c:pt idx="22">
                  <c:v>13155.769311644355</c:v>
                </c:pt>
                <c:pt idx="23">
                  <c:v>13439.119661199331</c:v>
                </c:pt>
                <c:pt idx="24">
                  <c:v>13511.976489026483</c:v>
                </c:pt>
                <c:pt idx="25">
                  <c:v>14037.594447540429</c:v>
                </c:pt>
                <c:pt idx="26">
                  <c:v>14423.092365672022</c:v>
                </c:pt>
                <c:pt idx="27">
                  <c:v>14825.510700045103</c:v>
                </c:pt>
                <c:pt idx="28">
                  <c:v>15139.336194748996</c:v>
                </c:pt>
                <c:pt idx="29">
                  <c:v>14730.522906038146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9F-418C-8D83-B2446B95D706}"/>
            </c:ext>
          </c:extLst>
        </c:ser>
        <c:ser>
          <c:idx val="2"/>
          <c:order val="2"/>
          <c:tx>
            <c:strRef>
              <c:f>'Total from CRF'!$B$4</c:f>
              <c:strCache>
                <c:ptCount val="1"/>
                <c:pt idx="0">
                  <c:v>N₂O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cat>
            <c:numRef>
              <c:f>'Total from CRF'!$C$1:$AF$1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'Total from CRF'!$C$4:$AF$4</c:f>
              <c:numCache>
                <c:formatCode>#,##0.00_ ;\-#,##0.00\ </c:formatCode>
                <c:ptCount val="30"/>
                <c:pt idx="0">
                  <c:v>7670.0637765125239</c:v>
                </c:pt>
                <c:pt idx="1">
                  <c:v>7445.578328343805</c:v>
                </c:pt>
                <c:pt idx="2">
                  <c:v>7380.8809517931795</c:v>
                </c:pt>
                <c:pt idx="3">
                  <c:v>7513.9161969592333</c:v>
                </c:pt>
                <c:pt idx="4">
                  <c:v>7791.2029817458697</c:v>
                </c:pt>
                <c:pt idx="5">
                  <c:v>8105.6742836602943</c:v>
                </c:pt>
                <c:pt idx="6">
                  <c:v>8229.4876640019811</c:v>
                </c:pt>
                <c:pt idx="7">
                  <c:v>8138.5929293734243</c:v>
                </c:pt>
                <c:pt idx="8">
                  <c:v>8577.996396880988</c:v>
                </c:pt>
                <c:pt idx="9">
                  <c:v>8351.6048530748194</c:v>
                </c:pt>
                <c:pt idx="10">
                  <c:v>8054.6384454137797</c:v>
                </c:pt>
                <c:pt idx="11">
                  <c:v>7579.9239571149892</c:v>
                </c:pt>
                <c:pt idx="12">
                  <c:v>7249.9295504538513</c:v>
                </c:pt>
                <c:pt idx="13">
                  <c:v>7152.1712555431659</c:v>
                </c:pt>
                <c:pt idx="14">
                  <c:v>7017.3121144529259</c:v>
                </c:pt>
                <c:pt idx="15">
                  <c:v>6891.7534381688174</c:v>
                </c:pt>
                <c:pt idx="16">
                  <c:v>6681.2653834778012</c:v>
                </c:pt>
                <c:pt idx="17">
                  <c:v>6432.3523902435036</c:v>
                </c:pt>
                <c:pt idx="18">
                  <c:v>6386.8815896536235</c:v>
                </c:pt>
                <c:pt idx="19">
                  <c:v>6197.6581950888385</c:v>
                </c:pt>
                <c:pt idx="20">
                  <c:v>6451.021219675441</c:v>
                </c:pt>
                <c:pt idx="21">
                  <c:v>6026.8079049132348</c:v>
                </c:pt>
                <c:pt idx="22">
                  <c:v>6264.6885330469331</c:v>
                </c:pt>
                <c:pt idx="23">
                  <c:v>6680.6006154691586</c:v>
                </c:pt>
                <c:pt idx="24">
                  <c:v>6409.6469729411074</c:v>
                </c:pt>
                <c:pt idx="25">
                  <c:v>6471.1460539919244</c:v>
                </c:pt>
                <c:pt idx="26">
                  <c:v>6575.7073330857083</c:v>
                </c:pt>
                <c:pt idx="27">
                  <c:v>6909.6085988328132</c:v>
                </c:pt>
                <c:pt idx="28">
                  <c:v>7253.9135972516706</c:v>
                </c:pt>
                <c:pt idx="29">
                  <c:v>6855.3282601959618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F9F-418C-8D83-B2446B95D706}"/>
            </c:ext>
          </c:extLst>
        </c:ser>
        <c:ser>
          <c:idx val="3"/>
          <c:order val="3"/>
          <c:tx>
            <c:strRef>
              <c:f>'Total from CRF'!$B$9</c:f>
              <c:strCache>
                <c:ptCount val="1"/>
                <c:pt idx="0">
                  <c:v>HFCs, PFCs, SF₆, NF₃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</c:spPr>
          <c:invertIfNegative val="0"/>
          <c:cat>
            <c:numRef>
              <c:f>'Total from CRF'!$C$1:$AF$1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'Total from CRF'!$C$9:$AF$9</c:f>
              <c:numCache>
                <c:formatCode>#,##0.00_ ;\-#,##0.00\ </c:formatCode>
                <c:ptCount val="30"/>
                <c:pt idx="0">
                  <c:v>34.591111871073778</c:v>
                </c:pt>
                <c:pt idx="1">
                  <c:v>49.500497452363035</c:v>
                </c:pt>
                <c:pt idx="2">
                  <c:v>64.409697447839392</c:v>
                </c:pt>
                <c:pt idx="3">
                  <c:v>106.4251771817589</c:v>
                </c:pt>
                <c:pt idx="4">
                  <c:v>149.55114964682372</c:v>
                </c:pt>
                <c:pt idx="5">
                  <c:v>226.32569284457796</c:v>
                </c:pt>
                <c:pt idx="6">
                  <c:v>326.19440166358964</c:v>
                </c:pt>
                <c:pt idx="7">
                  <c:v>459.71553127864462</c:v>
                </c:pt>
                <c:pt idx="8">
                  <c:v>373.29692450324723</c:v>
                </c:pt>
                <c:pt idx="9">
                  <c:v>532.06751613494816</c:v>
                </c:pt>
                <c:pt idx="10">
                  <c:v>768.65767343127561</c:v>
                </c:pt>
                <c:pt idx="11">
                  <c:v>780.59668108216351</c:v>
                </c:pt>
                <c:pt idx="12">
                  <c:v>771.11792514873139</c:v>
                </c:pt>
                <c:pt idx="13">
                  <c:v>985.09287096332525</c:v>
                </c:pt>
                <c:pt idx="14">
                  <c:v>998.58388644334298</c:v>
                </c:pt>
                <c:pt idx="15">
                  <c:v>1197.0598675525141</c:v>
                </c:pt>
                <c:pt idx="16">
                  <c:v>1179.1683193960087</c:v>
                </c:pt>
                <c:pt idx="17">
                  <c:v>1174.9491879214111</c:v>
                </c:pt>
                <c:pt idx="18">
                  <c:v>1187.1902168798597</c:v>
                </c:pt>
                <c:pt idx="19">
                  <c:v>1151.2673362397825</c:v>
                </c:pt>
                <c:pt idx="20">
                  <c:v>1127.8143458029624</c:v>
                </c:pt>
                <c:pt idx="21">
                  <c:v>1145.628316412347</c:v>
                </c:pt>
                <c:pt idx="22">
                  <c:v>1122.7034051292414</c:v>
                </c:pt>
                <c:pt idx="23">
                  <c:v>1159.099763166656</c:v>
                </c:pt>
                <c:pt idx="24">
                  <c:v>1231.9322752130638</c:v>
                </c:pt>
                <c:pt idx="25">
                  <c:v>1235.4403249554673</c:v>
                </c:pt>
                <c:pt idx="26">
                  <c:v>1320.5385326050744</c:v>
                </c:pt>
                <c:pt idx="27">
                  <c:v>1246.3204739134057</c:v>
                </c:pt>
                <c:pt idx="28">
                  <c:v>937.60934934472596</c:v>
                </c:pt>
                <c:pt idx="29">
                  <c:v>916.46987599116403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F9F-418C-8D83-B2446B95D7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23422976"/>
        <c:axId val="423506688"/>
      </c:barChart>
      <c:catAx>
        <c:axId val="4234229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/>
            </a:pPr>
            <a:endParaRPr lang="en-US"/>
          </a:p>
        </c:txPr>
        <c:crossAx val="423506688"/>
        <c:crosses val="autoZero"/>
        <c:auto val="1"/>
        <c:lblAlgn val="ctr"/>
        <c:lblOffset val="100"/>
        <c:noMultiLvlLbl val="0"/>
      </c:catAx>
      <c:valAx>
        <c:axId val="42350668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100"/>
                </a:pPr>
                <a:r>
                  <a:rPr lang="en-IE" sz="1100"/>
                  <a:t>kilotonnes CO</a:t>
                </a:r>
                <a:r>
                  <a:rPr lang="en-IE" sz="1100" baseline="-25000"/>
                  <a:t>2</a:t>
                </a:r>
                <a:r>
                  <a:rPr lang="en-IE" sz="1100"/>
                  <a:t> eq</a:t>
                </a:r>
              </a:p>
            </c:rich>
          </c:tx>
          <c:layout>
            <c:manualLayout>
              <c:xMode val="edge"/>
              <c:yMode val="edge"/>
              <c:x val="4.9751243781094526E-3"/>
              <c:y val="0.29461756373937903"/>
            </c:manualLayout>
          </c:layout>
          <c:overlay val="0"/>
        </c:title>
        <c:numFmt formatCode="0%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000"/>
            </a:pPr>
            <a:endParaRPr lang="en-US"/>
          </a:p>
        </c:txPr>
        <c:crossAx val="423422976"/>
        <c:crosses val="autoZero"/>
        <c:crossBetween val="between"/>
      </c:valAx>
      <c:spPr>
        <a:noFill/>
        <a:ln>
          <a:solidFill>
            <a:schemeClr val="tx1"/>
          </a:solidFill>
        </a:ln>
      </c:spPr>
    </c:plotArea>
    <c:legend>
      <c:legendPos val="b"/>
      <c:layout>
        <c:manualLayout>
          <c:xMode val="edge"/>
          <c:yMode val="edge"/>
          <c:x val="0.23497958229889243"/>
          <c:y val="0.91494937680374011"/>
          <c:w val="0.52872914496115919"/>
          <c:h val="6.4877061734010269E-2"/>
        </c:manualLayout>
      </c:layout>
      <c:overlay val="0"/>
      <c:txPr>
        <a:bodyPr/>
        <a:lstStyle/>
        <a:p>
          <a:pPr>
            <a:defRPr sz="1100"/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printSettings>
    <c:headerFooter alignWithMargins="0"/>
    <c:pageMargins b="1" l="0.75000000000000322" r="0.75000000000000322" t="1" header="0.5" footer="0.5"/>
    <c:pageSetup paperSize="9"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6640234755774194E-2"/>
          <c:y val="5.5150436292550807E-2"/>
          <c:w val="0.95054315051542226"/>
          <c:h val="0.78584686622909994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'Figure 2.12'!$B$7</c:f>
              <c:strCache>
                <c:ptCount val="1"/>
                <c:pt idx="0">
                  <c:v>NOx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cat>
            <c:numRef>
              <c:f>'Figure 2.12'!$C$1:$AF$1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'Figure 2.12'!$C$7:$AF$7</c:f>
              <c:numCache>
                <c:formatCode>0.00</c:formatCode>
                <c:ptCount val="30"/>
                <c:pt idx="0">
                  <c:v>169.97853466051416</c:v>
                </c:pt>
                <c:pt idx="1">
                  <c:v>172.45664846889295</c:v>
                </c:pt>
                <c:pt idx="2">
                  <c:v>180.77221580353356</c:v>
                </c:pt>
                <c:pt idx="3">
                  <c:v>173.13925918001314</c:v>
                </c:pt>
                <c:pt idx="4">
                  <c:v>172.57912559512607</c:v>
                </c:pt>
                <c:pt idx="5">
                  <c:v>170.8446861587021</c:v>
                </c:pt>
                <c:pt idx="6">
                  <c:v>174.65911940152588</c:v>
                </c:pt>
                <c:pt idx="7">
                  <c:v>169.12963100134499</c:v>
                </c:pt>
                <c:pt idx="8">
                  <c:v>178.84449960661578</c:v>
                </c:pt>
                <c:pt idx="9">
                  <c:v>179.5798282694322</c:v>
                </c:pt>
                <c:pt idx="10">
                  <c:v>181.62476331516555</c:v>
                </c:pt>
                <c:pt idx="11">
                  <c:v>180.77246125256718</c:v>
                </c:pt>
                <c:pt idx="12">
                  <c:v>173.49606914455319</c:v>
                </c:pt>
                <c:pt idx="13">
                  <c:v>172.40935287932962</c:v>
                </c:pt>
                <c:pt idx="14">
                  <c:v>174.50575686069206</c:v>
                </c:pt>
                <c:pt idx="15">
                  <c:v>175.96512083907987</c:v>
                </c:pt>
                <c:pt idx="16">
                  <c:v>171.71135046530489</c:v>
                </c:pt>
                <c:pt idx="17">
                  <c:v>167.33324527292922</c:v>
                </c:pt>
                <c:pt idx="18">
                  <c:v>152.17238723922887</c:v>
                </c:pt>
                <c:pt idx="19">
                  <c:v>127.67287681522957</c:v>
                </c:pt>
                <c:pt idx="20">
                  <c:v>120.88117919477897</c:v>
                </c:pt>
                <c:pt idx="21">
                  <c:v>107.87249902397718</c:v>
                </c:pt>
                <c:pt idx="22">
                  <c:v>110.37590085422254</c:v>
                </c:pt>
                <c:pt idx="23">
                  <c:v>112.12987296122138</c:v>
                </c:pt>
                <c:pt idx="24">
                  <c:v>111.1087758633291</c:v>
                </c:pt>
                <c:pt idx="25">
                  <c:v>113.49538556327676</c:v>
                </c:pt>
                <c:pt idx="26">
                  <c:v>113.39271930054423</c:v>
                </c:pt>
                <c:pt idx="27">
                  <c:v>109.37913210656797</c:v>
                </c:pt>
                <c:pt idx="28">
                  <c:v>108.7265781225244</c:v>
                </c:pt>
                <c:pt idx="29">
                  <c:v>99.599099426799583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34-4F99-A896-F558E1E1E86B}"/>
            </c:ext>
          </c:extLst>
        </c:ser>
        <c:ser>
          <c:idx val="5"/>
          <c:order val="1"/>
          <c:tx>
            <c:strRef>
              <c:f>'Figure 2.12'!$B$8</c:f>
              <c:strCache>
                <c:ptCount val="1"/>
                <c:pt idx="0">
                  <c:v>SO2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cat>
            <c:numRef>
              <c:f>'Figure 2.12'!$C$1:$AF$1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'Figure 2.12'!$C$8:$AF$8</c:f>
              <c:numCache>
                <c:formatCode>0.00</c:formatCode>
                <c:ptCount val="30"/>
                <c:pt idx="0">
                  <c:v>182.93744601949655</c:v>
                </c:pt>
                <c:pt idx="1">
                  <c:v>183.14996020111937</c:v>
                </c:pt>
                <c:pt idx="2">
                  <c:v>170.92565943162495</c:v>
                </c:pt>
                <c:pt idx="3">
                  <c:v>161.95266635942806</c:v>
                </c:pt>
                <c:pt idx="4">
                  <c:v>177.0969582280047</c:v>
                </c:pt>
                <c:pt idx="5">
                  <c:v>163.17180717844062</c:v>
                </c:pt>
                <c:pt idx="6">
                  <c:v>150.05014424082884</c:v>
                </c:pt>
                <c:pt idx="7">
                  <c:v>168.92962571158685</c:v>
                </c:pt>
                <c:pt idx="8">
                  <c:v>179.71832390246632</c:v>
                </c:pt>
                <c:pt idx="9">
                  <c:v>161.09186063946419</c:v>
                </c:pt>
                <c:pt idx="10">
                  <c:v>144.21991685289606</c:v>
                </c:pt>
                <c:pt idx="11">
                  <c:v>142.26520130664147</c:v>
                </c:pt>
                <c:pt idx="12">
                  <c:v>106.64833700306366</c:v>
                </c:pt>
                <c:pt idx="13">
                  <c:v>82.633513479979882</c:v>
                </c:pt>
                <c:pt idx="14">
                  <c:v>73.255818515437497</c:v>
                </c:pt>
                <c:pt idx="15">
                  <c:v>72.790448395152183</c:v>
                </c:pt>
                <c:pt idx="16">
                  <c:v>60.725012204530749</c:v>
                </c:pt>
                <c:pt idx="17">
                  <c:v>54.92439770771005</c:v>
                </c:pt>
                <c:pt idx="18">
                  <c:v>45.572462648413257</c:v>
                </c:pt>
                <c:pt idx="19">
                  <c:v>32.600575997547587</c:v>
                </c:pt>
                <c:pt idx="20">
                  <c:v>26.620980018438818</c:v>
                </c:pt>
                <c:pt idx="21">
                  <c:v>24.815540719812994</c:v>
                </c:pt>
                <c:pt idx="22">
                  <c:v>23.446531682851635</c:v>
                </c:pt>
                <c:pt idx="23">
                  <c:v>23.701108755558483</c:v>
                </c:pt>
                <c:pt idx="24">
                  <c:v>17.529170407076716</c:v>
                </c:pt>
                <c:pt idx="25">
                  <c:v>15.824210274205024</c:v>
                </c:pt>
                <c:pt idx="26">
                  <c:v>14.368048035051011</c:v>
                </c:pt>
                <c:pt idx="27">
                  <c:v>14.904569213404377</c:v>
                </c:pt>
                <c:pt idx="28">
                  <c:v>14.530250330608659</c:v>
                </c:pt>
                <c:pt idx="29">
                  <c:v>10.781681198461445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634-4F99-A896-F558E1E1E86B}"/>
            </c:ext>
          </c:extLst>
        </c:ser>
        <c:ser>
          <c:idx val="10"/>
          <c:order val="2"/>
          <c:tx>
            <c:strRef>
              <c:f>'Figure 2.12'!$B$9</c:f>
              <c:strCache>
                <c:ptCount val="1"/>
                <c:pt idx="0">
                  <c:v>NMVOC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solidFill>
                <a:schemeClr val="accent3">
                  <a:lumMod val="75000"/>
                </a:schemeClr>
              </a:solidFill>
            </a:ln>
          </c:spPr>
          <c:invertIfNegative val="0"/>
          <c:cat>
            <c:numRef>
              <c:f>'Figure 2.12'!$C$1:$AF$1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'Figure 2.12'!$C$9:$AF$9</c:f>
              <c:numCache>
                <c:formatCode>0.00</c:formatCode>
                <c:ptCount val="30"/>
                <c:pt idx="0">
                  <c:v>144.30166193495046</c:v>
                </c:pt>
                <c:pt idx="1">
                  <c:v>145.92302430516048</c:v>
                </c:pt>
                <c:pt idx="2">
                  <c:v>142.21025360354705</c:v>
                </c:pt>
                <c:pt idx="3">
                  <c:v>140.0193605739365</c:v>
                </c:pt>
                <c:pt idx="4">
                  <c:v>137.55859149883099</c:v>
                </c:pt>
                <c:pt idx="5">
                  <c:v>136.20990640414152</c:v>
                </c:pt>
                <c:pt idx="6">
                  <c:v>137.1334947856167</c:v>
                </c:pt>
                <c:pt idx="7">
                  <c:v>134.81303016584741</c:v>
                </c:pt>
                <c:pt idx="8">
                  <c:v>137.37969947289272</c:v>
                </c:pt>
                <c:pt idx="9">
                  <c:v>128.94117972629894</c:v>
                </c:pt>
                <c:pt idx="10">
                  <c:v>122.49573714416397</c:v>
                </c:pt>
                <c:pt idx="11">
                  <c:v>122.54061419324317</c:v>
                </c:pt>
                <c:pt idx="12">
                  <c:v>122.67142851749524</c:v>
                </c:pt>
                <c:pt idx="13">
                  <c:v>121.03817618202358</c:v>
                </c:pt>
                <c:pt idx="14">
                  <c:v>120.41869331200509</c:v>
                </c:pt>
                <c:pt idx="15">
                  <c:v>120.99814475768059</c:v>
                </c:pt>
                <c:pt idx="16">
                  <c:v>121.00110508047365</c:v>
                </c:pt>
                <c:pt idx="17">
                  <c:v>120.16218712090982</c:v>
                </c:pt>
                <c:pt idx="18">
                  <c:v>116.3600598058225</c:v>
                </c:pt>
                <c:pt idx="19">
                  <c:v>113.95954850532097</c:v>
                </c:pt>
                <c:pt idx="20">
                  <c:v>110.88661894311889</c:v>
                </c:pt>
                <c:pt idx="21">
                  <c:v>108.03751077590229</c:v>
                </c:pt>
                <c:pt idx="22">
                  <c:v>109.16543857228655</c:v>
                </c:pt>
                <c:pt idx="23">
                  <c:v>111.01448972143567</c:v>
                </c:pt>
                <c:pt idx="24">
                  <c:v>108.05978188860264</c:v>
                </c:pt>
                <c:pt idx="25">
                  <c:v>108.7293398066076</c:v>
                </c:pt>
                <c:pt idx="26">
                  <c:v>109.80212342441658</c:v>
                </c:pt>
                <c:pt idx="27">
                  <c:v>114.75791055177727</c:v>
                </c:pt>
                <c:pt idx="28">
                  <c:v>114.97731644728034</c:v>
                </c:pt>
                <c:pt idx="29">
                  <c:v>113.66605104802605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634-4F99-A896-F558E1E1E86B}"/>
            </c:ext>
          </c:extLst>
        </c:ser>
        <c:ser>
          <c:idx val="14"/>
          <c:order val="3"/>
          <c:tx>
            <c:strRef>
              <c:f>'Figure 2.12'!$B$10</c:f>
              <c:strCache>
                <c:ptCount val="1"/>
                <c:pt idx="0">
                  <c:v>CO</c:v>
                </c:pt>
              </c:strCache>
            </c:strRef>
          </c:tx>
          <c:spPr>
            <a:solidFill>
              <a:srgbClr val="7030A0"/>
            </a:solidFill>
          </c:spPr>
          <c:invertIfNegative val="0"/>
          <c:cat>
            <c:numRef>
              <c:f>'Figure 2.12'!$C$1:$AF$1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'Figure 2.12'!$C$10:$AF$10</c:f>
              <c:numCache>
                <c:formatCode>0.00</c:formatCode>
                <c:ptCount val="30"/>
                <c:pt idx="0">
                  <c:v>347.01081721298436</c:v>
                </c:pt>
                <c:pt idx="1">
                  <c:v>340.45335048310994</c:v>
                </c:pt>
                <c:pt idx="2">
                  <c:v>326.5892222355094</c:v>
                </c:pt>
                <c:pt idx="3">
                  <c:v>309.76946292233112</c:v>
                </c:pt>
                <c:pt idx="4">
                  <c:v>294.09777962849853</c:v>
                </c:pt>
                <c:pt idx="5">
                  <c:v>290.2935366362309</c:v>
                </c:pt>
                <c:pt idx="6">
                  <c:v>287.49974121733345</c:v>
                </c:pt>
                <c:pt idx="7">
                  <c:v>268.46003544175352</c:v>
                </c:pt>
                <c:pt idx="8">
                  <c:v>272.79121768261092</c:v>
                </c:pt>
                <c:pt idx="9">
                  <c:v>257.1304353719587</c:v>
                </c:pt>
                <c:pt idx="10">
                  <c:v>246.41957741695859</c:v>
                </c:pt>
                <c:pt idx="11">
                  <c:v>241.60513164502609</c:v>
                </c:pt>
                <c:pt idx="12">
                  <c:v>230.49493899813274</c:v>
                </c:pt>
                <c:pt idx="13">
                  <c:v>221.50501960472678</c:v>
                </c:pt>
                <c:pt idx="14">
                  <c:v>217.94068743418148</c:v>
                </c:pt>
                <c:pt idx="15">
                  <c:v>216.45424620227323</c:v>
                </c:pt>
                <c:pt idx="16">
                  <c:v>199.58884378185158</c:v>
                </c:pt>
                <c:pt idx="17">
                  <c:v>186.6235739350945</c:v>
                </c:pt>
                <c:pt idx="18">
                  <c:v>178.41987468990428</c:v>
                </c:pt>
                <c:pt idx="19">
                  <c:v>157.55302294666657</c:v>
                </c:pt>
                <c:pt idx="20">
                  <c:v>144.52734370072946</c:v>
                </c:pt>
                <c:pt idx="21">
                  <c:v>133.36277773785423</c:v>
                </c:pt>
                <c:pt idx="22">
                  <c:v>125.79356375526453</c:v>
                </c:pt>
                <c:pt idx="23">
                  <c:v>119.11812853922898</c:v>
                </c:pt>
                <c:pt idx="24">
                  <c:v>112.55952010390833</c:v>
                </c:pt>
                <c:pt idx="25">
                  <c:v>110.18718629160652</c:v>
                </c:pt>
                <c:pt idx="26">
                  <c:v>103.0406413286495</c:v>
                </c:pt>
                <c:pt idx="27">
                  <c:v>90.62471677500298</c:v>
                </c:pt>
                <c:pt idx="28">
                  <c:v>81.076104761634326</c:v>
                </c:pt>
                <c:pt idx="29">
                  <c:v>66.988273819640852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634-4F99-A896-F558E1E1E8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23884288"/>
        <c:axId val="423885824"/>
      </c:barChart>
      <c:catAx>
        <c:axId val="4238842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/>
          <a:lstStyle/>
          <a:p>
            <a:pPr>
              <a:defRPr sz="1000"/>
            </a:pPr>
            <a:endParaRPr lang="en-US"/>
          </a:p>
        </c:txPr>
        <c:crossAx val="423885824"/>
        <c:crosses val="autoZero"/>
        <c:auto val="1"/>
        <c:lblAlgn val="ctr"/>
        <c:lblOffset val="100"/>
        <c:noMultiLvlLbl val="0"/>
      </c:catAx>
      <c:valAx>
        <c:axId val="42388582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100"/>
                </a:pPr>
                <a:r>
                  <a:rPr lang="en-IE" sz="1100"/>
                  <a:t>kilotonnes</a:t>
                </a:r>
              </a:p>
            </c:rich>
          </c:tx>
          <c:layout>
            <c:manualLayout>
              <c:xMode val="edge"/>
              <c:yMode val="edge"/>
              <c:x val="6.6702358164177494E-3"/>
              <c:y val="0.34798322539779614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crossAx val="423884288"/>
        <c:crosses val="autoZero"/>
        <c:crossBetween val="between"/>
      </c:valAx>
      <c:spPr>
        <a:noFill/>
        <a:ln>
          <a:solidFill>
            <a:schemeClr val="tx1"/>
          </a:solidFill>
        </a:ln>
      </c:spPr>
    </c:plotArea>
    <c:legend>
      <c:legendPos val="b"/>
      <c:layout>
        <c:manualLayout>
          <c:xMode val="edge"/>
          <c:yMode val="edge"/>
          <c:x val="0.1930778936391061"/>
          <c:y val="0.933195801981063"/>
          <c:w val="0.70105351005690864"/>
          <c:h val="5.0160647394803803E-2"/>
        </c:manualLayout>
      </c:layout>
      <c:overlay val="0"/>
      <c:txPr>
        <a:bodyPr/>
        <a:lstStyle/>
        <a:p>
          <a:pPr>
            <a:defRPr sz="1100"/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4160847818550984E-2"/>
          <c:y val="6.8528185245879794E-2"/>
          <c:w val="0.92428853232968522"/>
          <c:h val="0.77005805555555551"/>
        </c:manualLayout>
      </c:layout>
      <c:barChart>
        <c:barDir val="col"/>
        <c:grouping val="stacked"/>
        <c:varyColors val="0"/>
        <c:ser>
          <c:idx val="4"/>
          <c:order val="0"/>
          <c:tx>
            <c:strRef>
              <c:f>'TPER Fuels (total)'!$B$2</c:f>
              <c:strCache>
                <c:ptCount val="1"/>
                <c:pt idx="0">
                  <c:v>Coal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cat>
            <c:numRef>
              <c:f>'TPER Fuels (total)'!$D$1:$AF$1</c:f>
              <c:numCache>
                <c:formatCode>0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</c:numCache>
            </c:numRef>
          </c:cat>
          <c:val>
            <c:numRef>
              <c:f>'TPER Fuels (total)'!$D$2:$AF$2</c:f>
              <c:numCache>
                <c:formatCode>#,##0_);[Red]\(#,##0\)</c:formatCode>
                <c:ptCount val="29"/>
                <c:pt idx="0">
                  <c:v>2084.7023141405043</c:v>
                </c:pt>
                <c:pt idx="1">
                  <c:v>2044.4315456624249</c:v>
                </c:pt>
                <c:pt idx="2">
                  <c:v>1875.9875940747272</c:v>
                </c:pt>
                <c:pt idx="3">
                  <c:v>1732.7292455783422</c:v>
                </c:pt>
                <c:pt idx="4">
                  <c:v>1776.8159653057521</c:v>
                </c:pt>
                <c:pt idx="5">
                  <c:v>1917.0684796613548</c:v>
                </c:pt>
                <c:pt idx="6">
                  <c:v>1799.677962687284</c:v>
                </c:pt>
                <c:pt idx="7">
                  <c:v>1866.455095426282</c:v>
                </c:pt>
                <c:pt idx="8">
                  <c:v>1587.566535324604</c:v>
                </c:pt>
                <c:pt idx="9">
                  <c:v>1812.8761858299447</c:v>
                </c:pt>
                <c:pt idx="10">
                  <c:v>1877.4737772484461</c:v>
                </c:pt>
                <c:pt idx="11">
                  <c:v>1747.4359419599998</c:v>
                </c:pt>
                <c:pt idx="12">
                  <c:v>1744.9604473250401</c:v>
                </c:pt>
                <c:pt idx="13">
                  <c:v>1798.7209043303335</c:v>
                </c:pt>
                <c:pt idx="14">
                  <c:v>1881.5144212618047</c:v>
                </c:pt>
                <c:pt idx="15">
                  <c:v>1630.6810110171771</c:v>
                </c:pt>
                <c:pt idx="16">
                  <c:v>1599.3947032274496</c:v>
                </c:pt>
                <c:pt idx="17">
                  <c:v>1409.7326187484821</c:v>
                </c:pt>
                <c:pt idx="18">
                  <c:v>1143.2227884655517</c:v>
                </c:pt>
                <c:pt idx="19">
                  <c:v>1232.9128883220642</c:v>
                </c:pt>
                <c:pt idx="20">
                  <c:v>1234.170202267786</c:v>
                </c:pt>
                <c:pt idx="21">
                  <c:v>1492.5163466933107</c:v>
                </c:pt>
                <c:pt idx="22">
                  <c:v>1323.7541557350489</c:v>
                </c:pt>
                <c:pt idx="23">
                  <c:v>1261.5677821478625</c:v>
                </c:pt>
                <c:pt idx="24">
                  <c:v>1459.434730258972</c:v>
                </c:pt>
                <c:pt idx="25">
                  <c:v>1399.1808110922402</c:v>
                </c:pt>
                <c:pt idx="26">
                  <c:v>1161.1844478700887</c:v>
                </c:pt>
                <c:pt idx="27">
                  <c:v>815.10230469829378</c:v>
                </c:pt>
                <c:pt idx="28">
                  <c:v>380.40773117371447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B8-472D-AA86-BB8DE57FA2AC}"/>
            </c:ext>
          </c:extLst>
        </c:ser>
        <c:ser>
          <c:idx val="3"/>
          <c:order val="1"/>
          <c:tx>
            <c:strRef>
              <c:f>'TPER Fuels (total)'!$B$3</c:f>
              <c:strCache>
                <c:ptCount val="1"/>
                <c:pt idx="0">
                  <c:v>Peat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cat>
            <c:numRef>
              <c:f>'TPER Fuels (total)'!$D$1:$AF$1</c:f>
              <c:numCache>
                <c:formatCode>0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</c:numCache>
            </c:numRef>
          </c:cat>
          <c:val>
            <c:numRef>
              <c:f>'TPER Fuels (total)'!$D$3:$AF$3</c:f>
              <c:numCache>
                <c:formatCode>#,##0_);[Red]\(#,##0\)</c:formatCode>
                <c:ptCount val="29"/>
                <c:pt idx="0">
                  <c:v>1377.1659999933001</c:v>
                </c:pt>
                <c:pt idx="1">
                  <c:v>1276.462</c:v>
                </c:pt>
                <c:pt idx="2">
                  <c:v>1287.1090000000002</c:v>
                </c:pt>
                <c:pt idx="3">
                  <c:v>1208.252</c:v>
                </c:pt>
                <c:pt idx="4">
                  <c:v>1184.3029999999999</c:v>
                </c:pt>
                <c:pt idx="5">
                  <c:v>1060.2450000000001</c:v>
                </c:pt>
                <c:pt idx="6">
                  <c:v>1036.5143</c:v>
                </c:pt>
                <c:pt idx="7">
                  <c:v>989.36739999999998</c:v>
                </c:pt>
                <c:pt idx="8">
                  <c:v>868.50800000000004</c:v>
                </c:pt>
                <c:pt idx="9">
                  <c:v>802.58499999999992</c:v>
                </c:pt>
                <c:pt idx="10">
                  <c:v>862.572</c:v>
                </c:pt>
                <c:pt idx="11">
                  <c:v>886.70799999999986</c:v>
                </c:pt>
                <c:pt idx="12">
                  <c:v>804.49999999999989</c:v>
                </c:pt>
                <c:pt idx="13">
                  <c:v>582.98361608868822</c:v>
                </c:pt>
                <c:pt idx="14">
                  <c:v>791.37019445269846</c:v>
                </c:pt>
                <c:pt idx="15">
                  <c:v>758.96498122572939</c:v>
                </c:pt>
                <c:pt idx="16">
                  <c:v>750.02379179159141</c:v>
                </c:pt>
                <c:pt idx="17">
                  <c:v>871.97918401833977</c:v>
                </c:pt>
                <c:pt idx="18">
                  <c:v>863.54023724344393</c:v>
                </c:pt>
                <c:pt idx="19">
                  <c:v>764.93198765897557</c:v>
                </c:pt>
                <c:pt idx="20">
                  <c:v>724.17163624691079</c:v>
                </c:pt>
                <c:pt idx="21">
                  <c:v>789.83641409462939</c:v>
                </c:pt>
                <c:pt idx="22">
                  <c:v>741.66842600667781</c:v>
                </c:pt>
                <c:pt idx="23">
                  <c:v>776.85210934146835</c:v>
                </c:pt>
                <c:pt idx="24">
                  <c:v>766.83229915169227</c:v>
                </c:pt>
                <c:pt idx="25">
                  <c:v>734.21477763050666</c:v>
                </c:pt>
                <c:pt idx="26">
                  <c:v>694.94257299657852</c:v>
                </c:pt>
                <c:pt idx="27">
                  <c:v>685.95222908664709</c:v>
                </c:pt>
                <c:pt idx="28">
                  <c:v>629.11841032011296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1B8-472D-AA86-BB8DE57FA2AC}"/>
            </c:ext>
          </c:extLst>
        </c:ser>
        <c:ser>
          <c:idx val="2"/>
          <c:order val="2"/>
          <c:tx>
            <c:strRef>
              <c:f>'TPER Fuels (total)'!$B$4</c:f>
              <c:strCache>
                <c:ptCount val="1"/>
                <c:pt idx="0">
                  <c:v>Oil</c:v>
                </c:pt>
              </c:strCache>
            </c:strRef>
          </c:tx>
          <c:invertIfNegative val="0"/>
          <c:cat>
            <c:numRef>
              <c:f>'TPER Fuels (total)'!$D$1:$AF$1</c:f>
              <c:numCache>
                <c:formatCode>0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</c:numCache>
            </c:numRef>
          </c:cat>
          <c:val>
            <c:numRef>
              <c:f>'TPER Fuels (total)'!$D$4:$AF$4</c:f>
              <c:numCache>
                <c:formatCode>#,##0_);[Red]\(#,##0\)</c:formatCode>
                <c:ptCount val="29"/>
                <c:pt idx="0">
                  <c:v>4438.649767474999</c:v>
                </c:pt>
                <c:pt idx="1">
                  <c:v>4738.9346711999997</c:v>
                </c:pt>
                <c:pt idx="2">
                  <c:v>4925.1741038500004</c:v>
                </c:pt>
                <c:pt idx="3">
                  <c:v>5534.4456966500011</c:v>
                </c:pt>
                <c:pt idx="4">
                  <c:v>5551.121993050001</c:v>
                </c:pt>
                <c:pt idx="5">
                  <c:v>5810.6729293000017</c:v>
                </c:pt>
                <c:pt idx="6">
                  <c:v>6377.4650804499988</c:v>
                </c:pt>
                <c:pt idx="7">
                  <c:v>7119.1719731250014</c:v>
                </c:pt>
                <c:pt idx="8">
                  <c:v>8029.1264349499988</c:v>
                </c:pt>
                <c:pt idx="9">
                  <c:v>7885.0067224750001</c:v>
                </c:pt>
                <c:pt idx="10">
                  <c:v>8506.3220754250015</c:v>
                </c:pt>
                <c:pt idx="11">
                  <c:v>8411.9077880249988</c:v>
                </c:pt>
                <c:pt idx="12">
                  <c:v>8106.9694698999983</c:v>
                </c:pt>
                <c:pt idx="13">
                  <c:v>8696.0935537841069</c:v>
                </c:pt>
                <c:pt idx="14">
                  <c:v>9134.3980378341766</c:v>
                </c:pt>
                <c:pt idx="15">
                  <c:v>8961.4887597603138</c:v>
                </c:pt>
                <c:pt idx="16">
                  <c:v>8977.0259177235494</c:v>
                </c:pt>
                <c:pt idx="17">
                  <c:v>8925.6698018184597</c:v>
                </c:pt>
                <c:pt idx="18">
                  <c:v>7739.219290822597</c:v>
                </c:pt>
                <c:pt idx="19">
                  <c:v>7294.3480641830811</c:v>
                </c:pt>
                <c:pt idx="20">
                  <c:v>6785.8090139442265</c:v>
                </c:pt>
                <c:pt idx="21">
                  <c:v>6233.2802324399736</c:v>
                </c:pt>
                <c:pt idx="22">
                  <c:v>6277.1985052279451</c:v>
                </c:pt>
                <c:pt idx="23">
                  <c:v>6239.7191434861124</c:v>
                </c:pt>
                <c:pt idx="24">
                  <c:v>6650.376832743822</c:v>
                </c:pt>
                <c:pt idx="25">
                  <c:v>6950.4173757774624</c:v>
                </c:pt>
                <c:pt idx="26">
                  <c:v>6918.8472062421024</c:v>
                </c:pt>
                <c:pt idx="27">
                  <c:v>7187.3191310764705</c:v>
                </c:pt>
                <c:pt idx="28">
                  <c:v>7193.2973006784987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1B8-472D-AA86-BB8DE57FA2AC}"/>
            </c:ext>
          </c:extLst>
        </c:ser>
        <c:ser>
          <c:idx val="1"/>
          <c:order val="3"/>
          <c:tx>
            <c:strRef>
              <c:f>'TPER Fuels (total)'!$B$5</c:f>
              <c:strCache>
                <c:ptCount val="1"/>
                <c:pt idx="0">
                  <c:v>Gas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cat>
            <c:numRef>
              <c:f>'TPER Fuels (total)'!$D$1:$AF$1</c:f>
              <c:numCache>
                <c:formatCode>0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</c:numCache>
            </c:numRef>
          </c:cat>
          <c:val>
            <c:numRef>
              <c:f>'TPER Fuels (total)'!$D$5:$AF$5</c:f>
              <c:numCache>
                <c:formatCode>#,##0_);[Red]\(#,##0\)</c:formatCode>
                <c:ptCount val="29"/>
                <c:pt idx="0">
                  <c:v>1446.2437610438396</c:v>
                </c:pt>
                <c:pt idx="1">
                  <c:v>1475.5383946775999</c:v>
                </c:pt>
                <c:pt idx="2">
                  <c:v>1466.1041951952002</c:v>
                </c:pt>
                <c:pt idx="3">
                  <c:v>1739.09316846144</c:v>
                </c:pt>
                <c:pt idx="4">
                  <c:v>1915.6336229949598</c:v>
                </c:pt>
                <c:pt idx="5">
                  <c:v>2255.36692436352</c:v>
                </c:pt>
                <c:pt idx="6">
                  <c:v>2310.7708057631999</c:v>
                </c:pt>
                <c:pt idx="7">
                  <c:v>2348.0833996593601</c:v>
                </c:pt>
                <c:pt idx="8">
                  <c:v>2593.3814175033604</c:v>
                </c:pt>
                <c:pt idx="9">
                  <c:v>3059.4250346589597</c:v>
                </c:pt>
                <c:pt idx="10">
                  <c:v>3138.7849847956795</c:v>
                </c:pt>
                <c:pt idx="11">
                  <c:v>3333.8690833324799</c:v>
                </c:pt>
                <c:pt idx="12">
                  <c:v>3659.3635263530396</c:v>
                </c:pt>
                <c:pt idx="13">
                  <c:v>3652.9976872223997</c:v>
                </c:pt>
                <c:pt idx="14">
                  <c:v>3503.2554345766534</c:v>
                </c:pt>
                <c:pt idx="15">
                  <c:v>3968.8471465113107</c:v>
                </c:pt>
                <c:pt idx="16">
                  <c:v>4255.1970234321316</c:v>
                </c:pt>
                <c:pt idx="17">
                  <c:v>4523.5913856049292</c:v>
                </c:pt>
                <c:pt idx="18">
                  <c:v>4295.2748447082722</c:v>
                </c:pt>
                <c:pt idx="19">
                  <c:v>4711.9128231128725</c:v>
                </c:pt>
                <c:pt idx="20">
                  <c:v>4146.983481862896</c:v>
                </c:pt>
                <c:pt idx="21">
                  <c:v>4040.9392971238017</c:v>
                </c:pt>
                <c:pt idx="22">
                  <c:v>3862.5600435215815</c:v>
                </c:pt>
                <c:pt idx="23">
                  <c:v>3731.3032087817996</c:v>
                </c:pt>
                <c:pt idx="24">
                  <c:v>3769.0771681468505</c:v>
                </c:pt>
                <c:pt idx="25">
                  <c:v>4250.8766086175829</c:v>
                </c:pt>
                <c:pt idx="26">
                  <c:v>4315.4605816909971</c:v>
                </c:pt>
                <c:pt idx="27">
                  <c:v>4480.2572507256682</c:v>
                </c:pt>
                <c:pt idx="28">
                  <c:v>4570.8380908730878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1B8-472D-AA86-BB8DE57FA2AC}"/>
            </c:ext>
          </c:extLst>
        </c:ser>
        <c:ser>
          <c:idx val="0"/>
          <c:order val="4"/>
          <c:tx>
            <c:strRef>
              <c:f>'TPER Fuels (total)'!$B$6</c:f>
              <c:strCache>
                <c:ptCount val="1"/>
                <c:pt idx="0">
                  <c:v>Renewables </c:v>
                </c:pt>
              </c:strCache>
            </c:strRef>
          </c:tx>
          <c:invertIfNegative val="0"/>
          <c:cat>
            <c:numRef>
              <c:f>'TPER Fuels (total)'!$D$1:$AF$1</c:f>
              <c:numCache>
                <c:formatCode>0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</c:numCache>
            </c:numRef>
          </c:cat>
          <c:val>
            <c:numRef>
              <c:f>'TPER Fuels (total)'!$D$6:$AF$6</c:f>
              <c:numCache>
                <c:formatCode>#,##0_);[Red]\(#,##0\)</c:formatCode>
                <c:ptCount val="29"/>
                <c:pt idx="0">
                  <c:v>167.7602</c:v>
                </c:pt>
                <c:pt idx="1">
                  <c:v>167.802627697378</c:v>
                </c:pt>
                <c:pt idx="2">
                  <c:v>162.48672000000002</c:v>
                </c:pt>
                <c:pt idx="3">
                  <c:v>174.16413092756795</c:v>
                </c:pt>
                <c:pt idx="4">
                  <c:v>154.64348927091478</c:v>
                </c:pt>
                <c:pt idx="5">
                  <c:v>168.56703819009985</c:v>
                </c:pt>
                <c:pt idx="6">
                  <c:v>180.74292080111704</c:v>
                </c:pt>
                <c:pt idx="7">
                  <c:v>231.39020696097896</c:v>
                </c:pt>
                <c:pt idx="8">
                  <c:v>221.76572044351266</c:v>
                </c:pt>
                <c:pt idx="9">
                  <c:v>235.06919201685432</c:v>
                </c:pt>
                <c:pt idx="10">
                  <c:v>233.85694614241467</c:v>
                </c:pt>
                <c:pt idx="11">
                  <c:v>261.34315091333417</c:v>
                </c:pt>
                <c:pt idx="12">
                  <c:v>236.27944704998259</c:v>
                </c:pt>
                <c:pt idx="13">
                  <c:v>284.14429887559049</c:v>
                </c:pt>
                <c:pt idx="14">
                  <c:v>370.39198582020009</c:v>
                </c:pt>
                <c:pt idx="15">
                  <c:v>430.25624011438589</c:v>
                </c:pt>
                <c:pt idx="16">
                  <c:v>487.74936514708418</c:v>
                </c:pt>
                <c:pt idx="17">
                  <c:v>588.26391676120977</c:v>
                </c:pt>
                <c:pt idx="18">
                  <c:v>677.40339283755986</c:v>
                </c:pt>
                <c:pt idx="19">
                  <c:v>678.39013614321641</c:v>
                </c:pt>
                <c:pt idx="20">
                  <c:v>826.53866829809465</c:v>
                </c:pt>
                <c:pt idx="21">
                  <c:v>822.51899667902353</c:v>
                </c:pt>
                <c:pt idx="22">
                  <c:v>888.42284850561157</c:v>
                </c:pt>
                <c:pt idx="23">
                  <c:v>1004.3773205948363</c:v>
                </c:pt>
                <c:pt idx="24">
                  <c:v>1137.0391921965274</c:v>
                </c:pt>
                <c:pt idx="25">
                  <c:v>1133.4882496825196</c:v>
                </c:pt>
                <c:pt idx="26">
                  <c:v>1337.1444696533852</c:v>
                </c:pt>
                <c:pt idx="27">
                  <c:v>1476.4875613547667</c:v>
                </c:pt>
                <c:pt idx="28">
                  <c:v>1629.1387909453722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3E-4882-BF36-2561E59253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99276928"/>
        <c:axId val="615740544"/>
      </c:barChart>
      <c:catAx>
        <c:axId val="599276928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/>
            </a:pPr>
            <a:endParaRPr lang="en-US"/>
          </a:p>
        </c:txPr>
        <c:crossAx val="61574054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61574054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100"/>
                </a:pPr>
                <a:r>
                  <a:rPr lang="en-IE" sz="1100"/>
                  <a:t>Thousand TOE</a:t>
                </a:r>
              </a:p>
            </c:rich>
          </c:tx>
          <c:layout>
            <c:manualLayout>
              <c:xMode val="edge"/>
              <c:yMode val="edge"/>
              <c:x val="7.9258488915300677E-3"/>
              <c:y val="0.33119472222222224"/>
            </c:manualLayout>
          </c:layout>
          <c:overlay val="0"/>
        </c:title>
        <c:numFmt formatCode="#,##0_);[Red]\(#,##0\)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/>
            </a:pPr>
            <a:endParaRPr lang="en-US"/>
          </a:p>
        </c:txPr>
        <c:crossAx val="599276928"/>
        <c:crosses val="autoZero"/>
        <c:crossBetween val="between"/>
      </c:valAx>
      <c:spPr>
        <a:noFill/>
        <a:ln>
          <a:solidFill>
            <a:schemeClr val="tx1"/>
          </a:solidFill>
        </a:ln>
      </c:spPr>
    </c:plotArea>
    <c:legend>
      <c:legendPos val="b"/>
      <c:layout>
        <c:manualLayout>
          <c:xMode val="edge"/>
          <c:yMode val="edge"/>
          <c:x val="0.12609527576402588"/>
          <c:y val="0.92317833333333332"/>
          <c:w val="0.83264550622513889"/>
          <c:h val="6.3792500000000002E-2"/>
        </c:manualLayout>
      </c:layout>
      <c:overlay val="0"/>
      <c:txPr>
        <a:bodyPr/>
        <a:lstStyle/>
        <a:p>
          <a:pPr>
            <a:defRPr sz="1100"/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printSettings>
    <c:headerFooter alignWithMargins="0"/>
    <c:pageMargins b="1" l="0.75000000000000322" r="0.75000000000000322" t="1" header="0.5" footer="0.5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3.7457374092876812E-2"/>
          <c:y val="7.7694954797317001E-2"/>
          <c:w val="0.94905753564981732"/>
          <c:h val="0.75521808517653888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Energy!$B$28</c:f>
              <c:strCache>
                <c:ptCount val="1"/>
                <c:pt idx="0">
                  <c:v>Gasoline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numRef>
              <c:f>Energy!$C$26:$AF$26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Energy!$C$28:$AF$28</c:f>
              <c:numCache>
                <c:formatCode>#,##0.00</c:formatCode>
                <c:ptCount val="30"/>
                <c:pt idx="0">
                  <c:v>884.01698490566037</c:v>
                </c:pt>
                <c:pt idx="1">
                  <c:v>903.95187924528307</c:v>
                </c:pt>
                <c:pt idx="2">
                  <c:v>969.86828679245286</c:v>
                </c:pt>
                <c:pt idx="3">
                  <c:v>952.14317735849056</c:v>
                </c:pt>
                <c:pt idx="4">
                  <c:v>983.27821132075485</c:v>
                </c:pt>
                <c:pt idx="5">
                  <c:v>1036.0788754716982</c:v>
                </c:pt>
                <c:pt idx="6">
                  <c:v>1098.1351396226414</c:v>
                </c:pt>
                <c:pt idx="7">
                  <c:v>1173.9912641509432</c:v>
                </c:pt>
                <c:pt idx="8">
                  <c:v>1305.1930113207547</c:v>
                </c:pt>
                <c:pt idx="9">
                  <c:v>1412.738075471698</c:v>
                </c:pt>
                <c:pt idx="10">
                  <c:v>1491.5580301886791</c:v>
                </c:pt>
                <c:pt idx="11">
                  <c:v>1549.4752415094333</c:v>
                </c:pt>
                <c:pt idx="12">
                  <c:v>1583.6472490566039</c:v>
                </c:pt>
                <c:pt idx="13">
                  <c:v>1581.4254075471667</c:v>
                </c:pt>
                <c:pt idx="14">
                  <c:v>1623.3675358490577</c:v>
                </c:pt>
                <c:pt idx="15">
                  <c:v>1709.2743177923592</c:v>
                </c:pt>
                <c:pt idx="16">
                  <c:v>1734.9924897288886</c:v>
                </c:pt>
                <c:pt idx="17">
                  <c:v>1769.0880563733331</c:v>
                </c:pt>
                <c:pt idx="18">
                  <c:v>1686.5374851851852</c:v>
                </c:pt>
                <c:pt idx="19">
                  <c:v>1535.6294318222222</c:v>
                </c:pt>
                <c:pt idx="20">
                  <c:v>1386.5263844444444</c:v>
                </c:pt>
                <c:pt idx="21">
                  <c:v>1313.1907573294839</c:v>
                </c:pt>
                <c:pt idx="22">
                  <c:v>1194.0971127983107</c:v>
                </c:pt>
                <c:pt idx="23">
                  <c:v>1123.5512067132381</c:v>
                </c:pt>
                <c:pt idx="24">
                  <c:v>1063.7189254396062</c:v>
                </c:pt>
                <c:pt idx="25">
                  <c:v>1008.2627485910599</c:v>
                </c:pt>
                <c:pt idx="26">
                  <c:v>940.85606064483807</c:v>
                </c:pt>
                <c:pt idx="27">
                  <c:v>848.39138326890884</c:v>
                </c:pt>
                <c:pt idx="28">
                  <c:v>770.71534219068747</c:v>
                </c:pt>
                <c:pt idx="29">
                  <c:v>726.02694461280669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968-4199-8706-B0394BF69AE0}"/>
            </c:ext>
          </c:extLst>
        </c:ser>
        <c:ser>
          <c:idx val="1"/>
          <c:order val="1"/>
          <c:tx>
            <c:strRef>
              <c:f>Energy!$B$27</c:f>
              <c:strCache>
                <c:ptCount val="1"/>
                <c:pt idx="0">
                  <c:v>Diesel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cat>
            <c:numRef>
              <c:f>Energy!$C$26:$AF$26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Energy!$C$27:$AF$27</c:f>
              <c:numCache>
                <c:formatCode>#,##0.00</c:formatCode>
                <c:ptCount val="30"/>
                <c:pt idx="0">
                  <c:v>602.99999999999989</c:v>
                </c:pt>
                <c:pt idx="1">
                  <c:v>642</c:v>
                </c:pt>
                <c:pt idx="2">
                  <c:v>709</c:v>
                </c:pt>
                <c:pt idx="3">
                  <c:v>719.99999999999989</c:v>
                </c:pt>
                <c:pt idx="4">
                  <c:v>760</c:v>
                </c:pt>
                <c:pt idx="5">
                  <c:v>768</c:v>
                </c:pt>
                <c:pt idx="6">
                  <c:v>999.00000000000011</c:v>
                </c:pt>
                <c:pt idx="7">
                  <c:v>1035</c:v>
                </c:pt>
                <c:pt idx="8">
                  <c:v>1313</c:v>
                </c:pt>
                <c:pt idx="9">
                  <c:v>1481.9999999999998</c:v>
                </c:pt>
                <c:pt idx="10">
                  <c:v>1732.0000000000002</c:v>
                </c:pt>
                <c:pt idx="11">
                  <c:v>1821</c:v>
                </c:pt>
                <c:pt idx="12">
                  <c:v>1853.0000000000002</c:v>
                </c:pt>
                <c:pt idx="13">
                  <c:v>1912</c:v>
                </c:pt>
                <c:pt idx="14">
                  <c:v>2077</c:v>
                </c:pt>
                <c:pt idx="15">
                  <c:v>2212.6784649758288</c:v>
                </c:pt>
                <c:pt idx="16">
                  <c:v>2387.5488982283737</c:v>
                </c:pt>
                <c:pt idx="17">
                  <c:v>2563.5973771744516</c:v>
                </c:pt>
                <c:pt idx="18">
                  <c:v>2420.1155379480606</c:v>
                </c:pt>
                <c:pt idx="19">
                  <c:v>2198.2399255620444</c:v>
                </c:pt>
                <c:pt idx="20">
                  <c:v>2060.411336412059</c:v>
                </c:pt>
                <c:pt idx="21">
                  <c:v>2054.8639690068198</c:v>
                </c:pt>
                <c:pt idx="22">
                  <c:v>2056.0424920285013</c:v>
                </c:pt>
                <c:pt idx="23">
                  <c:v>2196.3489433643281</c:v>
                </c:pt>
                <c:pt idx="24">
                  <c:v>2330.897603550296</c:v>
                </c:pt>
                <c:pt idx="25">
                  <c:v>2532.6199475908702</c:v>
                </c:pt>
                <c:pt idx="26">
                  <c:v>2734.8521310228234</c:v>
                </c:pt>
                <c:pt idx="27">
                  <c:v>2746.9879966187664</c:v>
                </c:pt>
                <c:pt idx="28">
                  <c:v>2873.7127024513943</c:v>
                </c:pt>
                <c:pt idx="29">
                  <c:v>2895.4139416737107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68-4199-8706-B0394BF69AE0}"/>
            </c:ext>
          </c:extLst>
        </c:ser>
        <c:ser>
          <c:idx val="3"/>
          <c:order val="2"/>
          <c:tx>
            <c:strRef>
              <c:f>Energy!$B$29</c:f>
              <c:strCache>
                <c:ptCount val="1"/>
                <c:pt idx="0">
                  <c:v>LPG</c:v>
                </c:pt>
              </c:strCache>
            </c:strRef>
          </c:tx>
          <c:spPr>
            <a:solidFill>
              <a:srgbClr val="8064A2"/>
            </a:solidFill>
          </c:spPr>
          <c:invertIfNegative val="0"/>
          <c:cat>
            <c:numRef>
              <c:f>Energy!$C$26:$AF$26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Energy!$C$29:$AF$29</c:f>
              <c:numCache>
                <c:formatCode>#,##0.00</c:formatCode>
                <c:ptCount val="30"/>
                <c:pt idx="0">
                  <c:v>6.1699429814436648</c:v>
                </c:pt>
                <c:pt idx="1">
                  <c:v>6.9570884666607471</c:v>
                </c:pt>
                <c:pt idx="2">
                  <c:v>7.0410001243008074</c:v>
                </c:pt>
                <c:pt idx="3">
                  <c:v>6.7795205717837153</c:v>
                </c:pt>
                <c:pt idx="4">
                  <c:v>6.3594209180502519</c:v>
                </c:pt>
                <c:pt idx="5">
                  <c:v>5.3513982953032038</c:v>
                </c:pt>
                <c:pt idx="6">
                  <c:v>4.1955828820030181</c:v>
                </c:pt>
                <c:pt idx="7">
                  <c:v>3.569222960134955</c:v>
                </c:pt>
                <c:pt idx="8">
                  <c:v>2.8053561928438242</c:v>
                </c:pt>
                <c:pt idx="9">
                  <c:v>2.2921416674065522</c:v>
                </c:pt>
                <c:pt idx="10">
                  <c:v>1.9364645121193287</c:v>
                </c:pt>
                <c:pt idx="11">
                  <c:v>1.3918507857586786</c:v>
                </c:pt>
                <c:pt idx="12">
                  <c:v>1.2213206428127497</c:v>
                </c:pt>
                <c:pt idx="13">
                  <c:v>1.0599937139305691</c:v>
                </c:pt>
                <c:pt idx="14">
                  <c:v>0.94630695196661629</c:v>
                </c:pt>
                <c:pt idx="15">
                  <c:v>0.90447825840627738</c:v>
                </c:pt>
                <c:pt idx="16">
                  <c:v>0.77358843948952805</c:v>
                </c:pt>
                <c:pt idx="17">
                  <c:v>1.0369999999999999</c:v>
                </c:pt>
                <c:pt idx="18">
                  <c:v>0.79900000000000004</c:v>
                </c:pt>
                <c:pt idx="19">
                  <c:v>0.52100000000000002</c:v>
                </c:pt>
                <c:pt idx="20">
                  <c:v>0.45700000000000007</c:v>
                </c:pt>
                <c:pt idx="21">
                  <c:v>0.48821999999999999</c:v>
                </c:pt>
                <c:pt idx="22">
                  <c:v>0.8877799999999999</c:v>
                </c:pt>
                <c:pt idx="23">
                  <c:v>1.1572898172323758</c:v>
                </c:pt>
                <c:pt idx="24">
                  <c:v>1.8721671018276762</c:v>
                </c:pt>
                <c:pt idx="25">
                  <c:v>2.2464595300261099</c:v>
                </c:pt>
                <c:pt idx="26">
                  <c:v>2.2626631853785901</c:v>
                </c:pt>
                <c:pt idx="27">
                  <c:v>2.0010443864229766</c:v>
                </c:pt>
                <c:pt idx="28">
                  <c:v>1.6443864229765013</c:v>
                </c:pt>
                <c:pt idx="29">
                  <c:v>1.4464751958224542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968-4199-8706-B0394BF69AE0}"/>
            </c:ext>
          </c:extLst>
        </c:ser>
        <c:ser>
          <c:idx val="0"/>
          <c:order val="3"/>
          <c:tx>
            <c:strRef>
              <c:f>Energy!$B$30</c:f>
              <c:strCache>
                <c:ptCount val="1"/>
                <c:pt idx="0">
                  <c:v>Biofuels</c:v>
                </c:pt>
              </c:strCache>
            </c:strRef>
          </c:tx>
          <c:spPr>
            <a:solidFill>
              <a:srgbClr val="9BBB59"/>
            </a:solidFill>
          </c:spPr>
          <c:invertIfNegative val="0"/>
          <c:cat>
            <c:numRef>
              <c:f>Energy!$C$26:$AF$26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Energy!$C$30:$AF$30</c:f>
              <c:numCache>
                <c:formatCode>#,##0.00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1.2407104800000002</c:v>
                </c:pt>
                <c:pt idx="16">
                  <c:v>3.2979134000000001</c:v>
                </c:pt>
                <c:pt idx="17">
                  <c:v>25.82061384</c:v>
                </c:pt>
                <c:pt idx="18">
                  <c:v>70.620229685600009</c:v>
                </c:pt>
                <c:pt idx="19">
                  <c:v>97.405444505600016</c:v>
                </c:pt>
                <c:pt idx="20">
                  <c:v>117.82422820000001</c:v>
                </c:pt>
                <c:pt idx="21">
                  <c:v>122.68996784000001</c:v>
                </c:pt>
                <c:pt idx="22">
                  <c:v>108.40794052</c:v>
                </c:pt>
                <c:pt idx="23">
                  <c:v>127.91211820000001</c:v>
                </c:pt>
                <c:pt idx="24">
                  <c:v>142.68467560000002</c:v>
                </c:pt>
                <c:pt idx="25">
                  <c:v>157.59355800000003</c:v>
                </c:pt>
                <c:pt idx="26">
                  <c:v>148.07486712000002</c:v>
                </c:pt>
                <c:pt idx="27">
                  <c:v>194.00164184000002</c:v>
                </c:pt>
                <c:pt idx="28">
                  <c:v>185.74421215999999</c:v>
                </c:pt>
                <c:pt idx="29">
                  <c:v>223.27586608000001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4E-4228-9A09-C75E8E1783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08854912"/>
        <c:axId val="408856448"/>
      </c:barChart>
      <c:catAx>
        <c:axId val="4088549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100"/>
            </a:pPr>
            <a:endParaRPr lang="en-US"/>
          </a:p>
        </c:txPr>
        <c:crossAx val="408856448"/>
        <c:crosses val="autoZero"/>
        <c:auto val="1"/>
        <c:lblAlgn val="ctr"/>
        <c:lblOffset val="100"/>
        <c:noMultiLvlLbl val="0"/>
      </c:catAx>
      <c:valAx>
        <c:axId val="408856448"/>
        <c:scaling>
          <c:orientation val="minMax"/>
          <c:max val="300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100"/>
                </a:pPr>
                <a:r>
                  <a:rPr lang="en-IE" sz="1100"/>
                  <a:t>kilotonnes</a:t>
                </a:r>
              </a:p>
            </c:rich>
          </c:tx>
          <c:layout>
            <c:manualLayout>
              <c:xMode val="edge"/>
              <c:yMode val="edge"/>
              <c:x val="6.6354166666666655E-4"/>
              <c:y val="0.3435289307429536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100" b="0"/>
            </a:pPr>
            <a:endParaRPr lang="en-US"/>
          </a:p>
        </c:txPr>
        <c:crossAx val="408854912"/>
        <c:crosses val="autoZero"/>
        <c:crossBetween val="between"/>
      </c:valAx>
      <c:spPr>
        <a:noFill/>
        <a:ln>
          <a:solidFill>
            <a:sysClr val="windowText" lastClr="000000"/>
          </a:solidFill>
        </a:ln>
      </c:spPr>
    </c:plotArea>
    <c:legend>
      <c:legendPos val="b"/>
      <c:layout>
        <c:manualLayout>
          <c:xMode val="edge"/>
          <c:yMode val="edge"/>
          <c:x val="0.16587331610884551"/>
          <c:y val="0.9183542383835186"/>
          <c:w val="0.65774002055713876"/>
          <c:h val="5.4925718011383212E-2"/>
        </c:manualLayout>
      </c:layout>
      <c:overlay val="0"/>
      <c:spPr>
        <a:ln>
          <a:noFill/>
        </a:ln>
      </c:spPr>
      <c:txPr>
        <a:bodyPr/>
        <a:lstStyle/>
        <a:p>
          <a:pPr>
            <a:defRPr sz="1100"/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printSettings>
    <c:headerFooter alignWithMargins="0"/>
    <c:pageMargins b="1" l="0.75000000000000322" r="0.75000000000000322" t="1" header="0.5" footer="0.5"/>
    <c:pageSetup paperSize="9"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3.8990334184213243E-2"/>
          <c:y val="3.2949149716677478E-2"/>
          <c:w val="0.95028601270467261"/>
          <c:h val="0.7743460754541551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Energy!$B$2</c:f>
              <c:strCache>
                <c:ptCount val="1"/>
                <c:pt idx="0">
                  <c:v> 1.A.1  Energy Industries </c:v>
                </c:pt>
              </c:strCache>
            </c:strRef>
          </c:tx>
          <c:invertIfNegative val="0"/>
          <c:cat>
            <c:numRef>
              <c:f>Energy!$C$1:$AF$1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Energy!$C$2:$AF$2</c:f>
              <c:numCache>
                <c:formatCode>#,##0.00</c:formatCode>
                <c:ptCount val="30"/>
                <c:pt idx="0">
                  <c:v>11223.12672799716</c:v>
                </c:pt>
                <c:pt idx="1">
                  <c:v>11684.216169548012</c:v>
                </c:pt>
                <c:pt idx="2">
                  <c:v>12345.631586408674</c:v>
                </c:pt>
                <c:pt idx="3">
                  <c:v>12361.503535976539</c:v>
                </c:pt>
                <c:pt idx="4">
                  <c:v>12698.964605169616</c:v>
                </c:pt>
                <c:pt idx="5">
                  <c:v>13383.629051628215</c:v>
                </c:pt>
                <c:pt idx="6">
                  <c:v>14103.622705934602</c:v>
                </c:pt>
                <c:pt idx="7">
                  <c:v>14761.014389242522</c:v>
                </c:pt>
                <c:pt idx="8">
                  <c:v>15141.535204543823</c:v>
                </c:pt>
                <c:pt idx="9">
                  <c:v>15800.052247276675</c:v>
                </c:pt>
                <c:pt idx="10">
                  <c:v>16116.301209055915</c:v>
                </c:pt>
                <c:pt idx="11">
                  <c:v>17334.222532490625</c:v>
                </c:pt>
                <c:pt idx="12">
                  <c:v>16419.82729101825</c:v>
                </c:pt>
                <c:pt idx="13">
                  <c:v>15725.698454375986</c:v>
                </c:pt>
                <c:pt idx="14">
                  <c:v>15335.108711174189</c:v>
                </c:pt>
                <c:pt idx="15">
                  <c:v>15828.510080063283</c:v>
                </c:pt>
                <c:pt idx="16">
                  <c:v>15076.623744974208</c:v>
                </c:pt>
                <c:pt idx="17">
                  <c:v>14583.002672790348</c:v>
                </c:pt>
                <c:pt idx="18">
                  <c:v>14710.482840435314</c:v>
                </c:pt>
                <c:pt idx="19">
                  <c:v>13119.108952619692</c:v>
                </c:pt>
                <c:pt idx="20">
                  <c:v>13380.23764922326</c:v>
                </c:pt>
                <c:pt idx="21">
                  <c:v>11980.042900755834</c:v>
                </c:pt>
                <c:pt idx="22">
                  <c:v>12810.126722470799</c:v>
                </c:pt>
                <c:pt idx="23">
                  <c:v>11434.111674230382</c:v>
                </c:pt>
                <c:pt idx="24">
                  <c:v>11252.048327685383</c:v>
                </c:pt>
                <c:pt idx="25">
                  <c:v>11875.4560767729</c:v>
                </c:pt>
                <c:pt idx="26">
                  <c:v>12589.314856223213</c:v>
                </c:pt>
                <c:pt idx="27">
                  <c:v>11819.693814408545</c:v>
                </c:pt>
                <c:pt idx="28">
                  <c:v>10552.068846727851</c:v>
                </c:pt>
                <c:pt idx="29">
                  <c:v>9367.9953280659993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76-4401-83BB-AC9947D4ABE5}"/>
            </c:ext>
          </c:extLst>
        </c:ser>
        <c:ser>
          <c:idx val="1"/>
          <c:order val="1"/>
          <c:tx>
            <c:strRef>
              <c:f>Energy!$B$3</c:f>
              <c:strCache>
                <c:ptCount val="1"/>
                <c:pt idx="0">
                  <c:v> 1.A.2 Manufacturing </c:v>
                </c:pt>
              </c:strCache>
            </c:strRef>
          </c:tx>
          <c:invertIfNegative val="0"/>
          <c:cat>
            <c:numRef>
              <c:f>Energy!$C$1:$AF$1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Energy!$C$3:$AF$3</c:f>
              <c:numCache>
                <c:formatCode>#,##0.00</c:formatCode>
                <c:ptCount val="30"/>
                <c:pt idx="0">
                  <c:v>4097.8246571951713</c:v>
                </c:pt>
                <c:pt idx="1">
                  <c:v>4185.9692200247255</c:v>
                </c:pt>
                <c:pt idx="2">
                  <c:v>3862.6796578089343</c:v>
                </c:pt>
                <c:pt idx="3">
                  <c:v>4071.5974661162413</c:v>
                </c:pt>
                <c:pt idx="4">
                  <c:v>4312.1678188262094</c:v>
                </c:pt>
                <c:pt idx="5">
                  <c:v>4331.2989769779233</c:v>
                </c:pt>
                <c:pt idx="6">
                  <c:v>4198.3870987386135</c:v>
                </c:pt>
                <c:pt idx="7">
                  <c:v>4541.470551301386</c:v>
                </c:pt>
                <c:pt idx="8">
                  <c:v>4524.3581528333161</c:v>
                </c:pt>
                <c:pt idx="9">
                  <c:v>4694.5944778590701</c:v>
                </c:pt>
                <c:pt idx="10">
                  <c:v>5479.7901103896802</c:v>
                </c:pt>
                <c:pt idx="11">
                  <c:v>5444.7030775496487</c:v>
                </c:pt>
                <c:pt idx="12">
                  <c:v>5107.6582749093468</c:v>
                </c:pt>
                <c:pt idx="13">
                  <c:v>5221.7570730151665</c:v>
                </c:pt>
                <c:pt idx="14">
                  <c:v>5292.5142515755679</c:v>
                </c:pt>
                <c:pt idx="15">
                  <c:v>5471.8142700518583</c:v>
                </c:pt>
                <c:pt idx="16">
                  <c:v>5260.8635420924411</c:v>
                </c:pt>
                <c:pt idx="17">
                  <c:v>5348.6656747575917</c:v>
                </c:pt>
                <c:pt idx="18">
                  <c:v>5158.2581586382075</c:v>
                </c:pt>
                <c:pt idx="19">
                  <c:v>4135.3775859970528</c:v>
                </c:pt>
                <c:pt idx="20">
                  <c:v>4164.4953133158988</c:v>
                </c:pt>
                <c:pt idx="21">
                  <c:v>3689.8780468680611</c:v>
                </c:pt>
                <c:pt idx="22">
                  <c:v>3757.1285209171756</c:v>
                </c:pt>
                <c:pt idx="23">
                  <c:v>3920.6308441800343</c:v>
                </c:pt>
                <c:pt idx="24">
                  <c:v>4179.1255884352404</c:v>
                </c:pt>
                <c:pt idx="25">
                  <c:v>4261.1194586546126</c:v>
                </c:pt>
                <c:pt idx="26">
                  <c:v>4352.2552640191907</c:v>
                </c:pt>
                <c:pt idx="27">
                  <c:v>4461.7819475526885</c:v>
                </c:pt>
                <c:pt idx="28">
                  <c:v>4684.9169594239993</c:v>
                </c:pt>
                <c:pt idx="29">
                  <c:v>4589.2031287031677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76-4401-83BB-AC9947D4ABE5}"/>
            </c:ext>
          </c:extLst>
        </c:ser>
        <c:ser>
          <c:idx val="2"/>
          <c:order val="2"/>
          <c:tx>
            <c:strRef>
              <c:f>Energy!$B$4</c:f>
              <c:strCache>
                <c:ptCount val="1"/>
                <c:pt idx="0">
                  <c:v> 1.A.3 Transport </c:v>
                </c:pt>
              </c:strCache>
            </c:strRef>
          </c:tx>
          <c:invertIfNegative val="0"/>
          <c:cat>
            <c:numRef>
              <c:f>Energy!$C$1:$AF$1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Energy!$C$4:$AF$4</c:f>
              <c:numCache>
                <c:formatCode>#,##0.00</c:formatCode>
                <c:ptCount val="30"/>
                <c:pt idx="0">
                  <c:v>5148.4434985780681</c:v>
                </c:pt>
                <c:pt idx="1">
                  <c:v>5328.9796285487409</c:v>
                </c:pt>
                <c:pt idx="2">
                  <c:v>5757.694096648589</c:v>
                </c:pt>
                <c:pt idx="3">
                  <c:v>5734.4284670211282</c:v>
                </c:pt>
                <c:pt idx="4">
                  <c:v>5986.4371118693234</c:v>
                </c:pt>
                <c:pt idx="5">
                  <c:v>6280.3359897314149</c:v>
                </c:pt>
                <c:pt idx="6">
                  <c:v>7334.5998000014879</c:v>
                </c:pt>
                <c:pt idx="7">
                  <c:v>7713.2007742164942</c:v>
                </c:pt>
                <c:pt idx="8">
                  <c:v>9065.9554952397975</c:v>
                </c:pt>
                <c:pt idx="9">
                  <c:v>9758.7842932715866</c:v>
                </c:pt>
                <c:pt idx="10">
                  <c:v>10802.311187767993</c:v>
                </c:pt>
                <c:pt idx="11">
                  <c:v>11325.906024202237</c:v>
                </c:pt>
                <c:pt idx="12">
                  <c:v>11518.698481029349</c:v>
                </c:pt>
                <c:pt idx="13">
                  <c:v>11720.564586038348</c:v>
                </c:pt>
                <c:pt idx="14">
                  <c:v>12438.857642145525</c:v>
                </c:pt>
                <c:pt idx="15">
                  <c:v>13147.971867264325</c:v>
                </c:pt>
                <c:pt idx="16">
                  <c:v>13825.682770177804</c:v>
                </c:pt>
                <c:pt idx="17">
                  <c:v>14411.614846901222</c:v>
                </c:pt>
                <c:pt idx="18">
                  <c:v>13681.360207945549</c:v>
                </c:pt>
                <c:pt idx="19">
                  <c:v>12461.382220154244</c:v>
                </c:pt>
                <c:pt idx="20">
                  <c:v>11545.356663145496</c:v>
                </c:pt>
                <c:pt idx="21">
                  <c:v>11235.627493134863</c:v>
                </c:pt>
                <c:pt idx="22">
                  <c:v>10847.131843397079</c:v>
                </c:pt>
                <c:pt idx="23">
                  <c:v>11081.880919665986</c:v>
                </c:pt>
                <c:pt idx="24">
                  <c:v>11365.830237442362</c:v>
                </c:pt>
                <c:pt idx="25">
                  <c:v>11833.684482799013</c:v>
                </c:pt>
                <c:pt idx="26">
                  <c:v>12316.461897778501</c:v>
                </c:pt>
                <c:pt idx="27">
                  <c:v>12036.989271019434</c:v>
                </c:pt>
                <c:pt idx="28">
                  <c:v>12236.994731157412</c:v>
                </c:pt>
                <c:pt idx="29">
                  <c:v>12199.803134681708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076-4401-83BB-AC9947D4ABE5}"/>
            </c:ext>
          </c:extLst>
        </c:ser>
        <c:ser>
          <c:idx val="3"/>
          <c:order val="3"/>
          <c:tx>
            <c:strRef>
              <c:f>Energy!$B$7</c:f>
              <c:strCache>
                <c:ptCount val="1"/>
                <c:pt idx="0">
                  <c:v> 1.A.4.a Commercial/Instit </c:v>
                </c:pt>
              </c:strCache>
            </c:strRef>
          </c:tx>
          <c:invertIfNegative val="0"/>
          <c:cat>
            <c:numRef>
              <c:f>Energy!$C$1:$AF$1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Energy!$C$7:$AF$7</c:f>
              <c:numCache>
                <c:formatCode>#,##0.00</c:formatCode>
                <c:ptCount val="30"/>
                <c:pt idx="0">
                  <c:v>2110.1180251876108</c:v>
                </c:pt>
                <c:pt idx="1">
                  <c:v>2107.5772741792243</c:v>
                </c:pt>
                <c:pt idx="2">
                  <c:v>2013.6893365626872</c:v>
                </c:pt>
                <c:pt idx="3">
                  <c:v>1980.9916042804746</c:v>
                </c:pt>
                <c:pt idx="4">
                  <c:v>2086.6753358017104</c:v>
                </c:pt>
                <c:pt idx="5">
                  <c:v>2005.2017757371218</c:v>
                </c:pt>
                <c:pt idx="6">
                  <c:v>1869.9381097556857</c:v>
                </c:pt>
                <c:pt idx="7">
                  <c:v>1840.7791952027098</c:v>
                </c:pt>
                <c:pt idx="8">
                  <c:v>1787.3904522186799</c:v>
                </c:pt>
                <c:pt idx="9">
                  <c:v>1862.143048752956</c:v>
                </c:pt>
                <c:pt idx="10">
                  <c:v>1942.9431173283983</c:v>
                </c:pt>
                <c:pt idx="11">
                  <c:v>1918.2421274618398</c:v>
                </c:pt>
                <c:pt idx="12">
                  <c:v>1842.2633870372551</c:v>
                </c:pt>
                <c:pt idx="13">
                  <c:v>1915.6816378982262</c:v>
                </c:pt>
                <c:pt idx="14">
                  <c:v>1846.986641392378</c:v>
                </c:pt>
                <c:pt idx="15">
                  <c:v>1896.5048400338708</c:v>
                </c:pt>
                <c:pt idx="16">
                  <c:v>1878.8890960050639</c:v>
                </c:pt>
                <c:pt idx="17">
                  <c:v>1853.2143210132538</c:v>
                </c:pt>
                <c:pt idx="18">
                  <c:v>1932.0867029409303</c:v>
                </c:pt>
                <c:pt idx="19">
                  <c:v>1595.9191652877225</c:v>
                </c:pt>
                <c:pt idx="20">
                  <c:v>1694.7103715116141</c:v>
                </c:pt>
                <c:pt idx="21">
                  <c:v>1610.300549190066</c:v>
                </c:pt>
                <c:pt idx="22">
                  <c:v>1679.0044272246455</c:v>
                </c:pt>
                <c:pt idx="23">
                  <c:v>1722.1722291435151</c:v>
                </c:pt>
                <c:pt idx="24">
                  <c:v>1624.3129754480026</c:v>
                </c:pt>
                <c:pt idx="25">
                  <c:v>1717.3323086662504</c:v>
                </c:pt>
                <c:pt idx="26">
                  <c:v>1714.0322458169237</c:v>
                </c:pt>
                <c:pt idx="27">
                  <c:v>1662.5507477285983</c:v>
                </c:pt>
                <c:pt idx="28">
                  <c:v>1752.4058630447764</c:v>
                </c:pt>
                <c:pt idx="29">
                  <c:v>1778.8204137885893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076-4401-83BB-AC9947D4ABE5}"/>
            </c:ext>
          </c:extLst>
        </c:ser>
        <c:ser>
          <c:idx val="4"/>
          <c:order val="4"/>
          <c:tx>
            <c:strRef>
              <c:f>Energy!$B$8</c:f>
              <c:strCache>
                <c:ptCount val="1"/>
                <c:pt idx="0">
                  <c:v> 1.A.4.b Residential </c:v>
                </c:pt>
              </c:strCache>
            </c:strRef>
          </c:tx>
          <c:invertIfNegative val="0"/>
          <c:cat>
            <c:numRef>
              <c:f>Energy!$C$1:$AF$1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Energy!$C$8:$AF$8</c:f>
              <c:numCache>
                <c:formatCode>#,##0.00</c:formatCode>
                <c:ptCount val="30"/>
                <c:pt idx="0">
                  <c:v>7521.2919552762651</c:v>
                </c:pt>
                <c:pt idx="1">
                  <c:v>7620.7867391935361</c:v>
                </c:pt>
                <c:pt idx="2">
                  <c:v>6826.0172325714802</c:v>
                </c:pt>
                <c:pt idx="3">
                  <c:v>6816.5071274859538</c:v>
                </c:pt>
                <c:pt idx="4">
                  <c:v>6740.6988117823857</c:v>
                </c:pt>
                <c:pt idx="5">
                  <c:v>6565.0877233158617</c:v>
                </c:pt>
                <c:pt idx="6">
                  <c:v>6895.2198896605723</c:v>
                </c:pt>
                <c:pt idx="7">
                  <c:v>6644.8746103067469</c:v>
                </c:pt>
                <c:pt idx="8">
                  <c:v>7208.0123460938512</c:v>
                </c:pt>
                <c:pt idx="9">
                  <c:v>6954.7922574213198</c:v>
                </c:pt>
                <c:pt idx="10">
                  <c:v>7046.6987174867645</c:v>
                </c:pt>
                <c:pt idx="11">
                  <c:v>7391.0708340313849</c:v>
                </c:pt>
                <c:pt idx="12">
                  <c:v>7396.4145961977374</c:v>
                </c:pt>
                <c:pt idx="13">
                  <c:v>7621.6788690515341</c:v>
                </c:pt>
                <c:pt idx="14">
                  <c:v>7768.6281498407616</c:v>
                </c:pt>
                <c:pt idx="15">
                  <c:v>8202.6164893806417</c:v>
                </c:pt>
                <c:pt idx="16">
                  <c:v>8063.6118540746611</c:v>
                </c:pt>
                <c:pt idx="17">
                  <c:v>7888.7880074560344</c:v>
                </c:pt>
                <c:pt idx="18">
                  <c:v>8662.4196264400016</c:v>
                </c:pt>
                <c:pt idx="19">
                  <c:v>8513.4863016409181</c:v>
                </c:pt>
                <c:pt idx="20">
                  <c:v>8771.9798344866431</c:v>
                </c:pt>
                <c:pt idx="21">
                  <c:v>7590.0434668327671</c:v>
                </c:pt>
                <c:pt idx="22">
                  <c:v>7102.2385911317524</c:v>
                </c:pt>
                <c:pt idx="23">
                  <c:v>6969.0134273783988</c:v>
                </c:pt>
                <c:pt idx="24">
                  <c:v>6143.9004252382647</c:v>
                </c:pt>
                <c:pt idx="25">
                  <c:v>6480.5009162220904</c:v>
                </c:pt>
                <c:pt idx="26">
                  <c:v>6489.7433165847006</c:v>
                </c:pt>
                <c:pt idx="27">
                  <c:v>6428.904606592364</c:v>
                </c:pt>
                <c:pt idx="28">
                  <c:v>7042.8914930751725</c:v>
                </c:pt>
                <c:pt idx="29">
                  <c:v>6527.1800850635054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076-4401-83BB-AC9947D4ABE5}"/>
            </c:ext>
          </c:extLst>
        </c:ser>
        <c:ser>
          <c:idx val="5"/>
          <c:order val="5"/>
          <c:tx>
            <c:strRef>
              <c:f>Energy!$B$9</c:f>
              <c:strCache>
                <c:ptCount val="1"/>
                <c:pt idx="0">
                  <c:v> 1.A.4.c Agriculture </c:v>
                </c:pt>
              </c:strCache>
            </c:strRef>
          </c:tx>
          <c:invertIfNegative val="0"/>
          <c:cat>
            <c:numRef>
              <c:f>Energy!$C$1:$AF$1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Energy!$C$9:$AF$9</c:f>
              <c:numCache>
                <c:formatCode>#,##0.00</c:formatCode>
                <c:ptCount val="30"/>
                <c:pt idx="0">
                  <c:v>818.46570725142328</c:v>
                </c:pt>
                <c:pt idx="1">
                  <c:v>853.65145291304316</c:v>
                </c:pt>
                <c:pt idx="2">
                  <c:v>870.36086939091035</c:v>
                </c:pt>
                <c:pt idx="3">
                  <c:v>885.91841178989932</c:v>
                </c:pt>
                <c:pt idx="4">
                  <c:v>996.07021629609244</c:v>
                </c:pt>
                <c:pt idx="5">
                  <c:v>1166.6687643848275</c:v>
                </c:pt>
                <c:pt idx="6">
                  <c:v>946.70323190500801</c:v>
                </c:pt>
                <c:pt idx="7">
                  <c:v>958.798670255518</c:v>
                </c:pt>
                <c:pt idx="8">
                  <c:v>964.31414182424123</c:v>
                </c:pt>
                <c:pt idx="9">
                  <c:v>994.46743789401512</c:v>
                </c:pt>
                <c:pt idx="10">
                  <c:v>1023.0023145618421</c:v>
                </c:pt>
                <c:pt idx="11">
                  <c:v>1035.4673515180427</c:v>
                </c:pt>
                <c:pt idx="12">
                  <c:v>1022.6873467582233</c:v>
                </c:pt>
                <c:pt idx="13">
                  <c:v>1069.5296891036533</c:v>
                </c:pt>
                <c:pt idx="14">
                  <c:v>1050.3904758998785</c:v>
                </c:pt>
                <c:pt idx="15">
                  <c:v>1098.5716312361337</c:v>
                </c:pt>
                <c:pt idx="16">
                  <c:v>1043.6651560055714</c:v>
                </c:pt>
                <c:pt idx="17">
                  <c:v>988.76012061395318</c:v>
                </c:pt>
                <c:pt idx="18">
                  <c:v>1042.8431790652144</c:v>
                </c:pt>
                <c:pt idx="19">
                  <c:v>893.55041960675749</c:v>
                </c:pt>
                <c:pt idx="20">
                  <c:v>829.6748460628371</c:v>
                </c:pt>
                <c:pt idx="21">
                  <c:v>785.02699080043931</c:v>
                </c:pt>
                <c:pt idx="22">
                  <c:v>757.7691644903515</c:v>
                </c:pt>
                <c:pt idx="23">
                  <c:v>674.28005224578942</c:v>
                </c:pt>
                <c:pt idx="24">
                  <c:v>608.57866629984198</c:v>
                </c:pt>
                <c:pt idx="25">
                  <c:v>580.05257419881184</c:v>
                </c:pt>
                <c:pt idx="26">
                  <c:v>600.49199068113171</c:v>
                </c:pt>
                <c:pt idx="27">
                  <c:v>631.14166056290946</c:v>
                </c:pt>
                <c:pt idx="28">
                  <c:v>680.34934577193292</c:v>
                </c:pt>
                <c:pt idx="29">
                  <c:v>668.80679876379679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076-4401-83BB-AC9947D4ABE5}"/>
            </c:ext>
          </c:extLst>
        </c:ser>
        <c:ser>
          <c:idx val="6"/>
          <c:order val="6"/>
          <c:tx>
            <c:strRef>
              <c:f>Energy!$B$14</c:f>
              <c:strCache>
                <c:ptCount val="1"/>
                <c:pt idx="0">
                  <c:v>1.B Fugitive emissions</c:v>
                </c:pt>
              </c:strCache>
            </c:strRef>
          </c:tx>
          <c:invertIfNegative val="0"/>
          <c:cat>
            <c:numRef>
              <c:f>Energy!$C$1:$AF$1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Energy!$C$14:$AF$14</c:f>
              <c:numCache>
                <c:formatCode>#,##0.00</c:formatCode>
                <c:ptCount val="30"/>
                <c:pt idx="0">
                  <c:v>104.41981343326695</c:v>
                </c:pt>
                <c:pt idx="1">
                  <c:v>95.00688443362489</c:v>
                </c:pt>
                <c:pt idx="2">
                  <c:v>90.290977471351042</c:v>
                </c:pt>
                <c:pt idx="3">
                  <c:v>93.865890671125982</c:v>
                </c:pt>
                <c:pt idx="4">
                  <c:v>92.505662742992058</c:v>
                </c:pt>
                <c:pt idx="5">
                  <c:v>92.868478789822092</c:v>
                </c:pt>
                <c:pt idx="6">
                  <c:v>92.968819085645578</c:v>
                </c:pt>
                <c:pt idx="7">
                  <c:v>90.731213854022954</c:v>
                </c:pt>
                <c:pt idx="8">
                  <c:v>77.354766391054227</c:v>
                </c:pt>
                <c:pt idx="9">
                  <c:v>116.58380319347343</c:v>
                </c:pt>
                <c:pt idx="10">
                  <c:v>80.692133183159271</c:v>
                </c:pt>
                <c:pt idx="11">
                  <c:v>149.99336290986918</c:v>
                </c:pt>
                <c:pt idx="12">
                  <c:v>71.49291057215811</c:v>
                </c:pt>
                <c:pt idx="13">
                  <c:v>739.01704985798699</c:v>
                </c:pt>
                <c:pt idx="14">
                  <c:v>79.659676530152083</c:v>
                </c:pt>
                <c:pt idx="15">
                  <c:v>70.931118902668274</c:v>
                </c:pt>
                <c:pt idx="16">
                  <c:v>82.412773075771781</c:v>
                </c:pt>
                <c:pt idx="17">
                  <c:v>90.62197097840172</c:v>
                </c:pt>
                <c:pt idx="18">
                  <c:v>85.075653602419919</c:v>
                </c:pt>
                <c:pt idx="19">
                  <c:v>80.458753083977868</c:v>
                </c:pt>
                <c:pt idx="20">
                  <c:v>86.963563417768512</c:v>
                </c:pt>
                <c:pt idx="21">
                  <c:v>79.598568097422785</c:v>
                </c:pt>
                <c:pt idx="22">
                  <c:v>78.056113300144062</c:v>
                </c:pt>
                <c:pt idx="23">
                  <c:v>76.175307746976785</c:v>
                </c:pt>
                <c:pt idx="24">
                  <c:v>71.841777096337879</c:v>
                </c:pt>
                <c:pt idx="25">
                  <c:v>72.653942436471752</c:v>
                </c:pt>
                <c:pt idx="26">
                  <c:v>73.487208668161855</c:v>
                </c:pt>
                <c:pt idx="27">
                  <c:v>78.965391623051744</c:v>
                </c:pt>
                <c:pt idx="28">
                  <c:v>80.406816419452625</c:v>
                </c:pt>
                <c:pt idx="29">
                  <c:v>77.254329031203326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076-4401-83BB-AC9947D4AB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3949184"/>
        <c:axId val="183951360"/>
      </c:barChart>
      <c:catAx>
        <c:axId val="1839491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00"/>
            </a:pPr>
            <a:endParaRPr lang="en-US"/>
          </a:p>
        </c:txPr>
        <c:crossAx val="183951360"/>
        <c:crosses val="autoZero"/>
        <c:auto val="1"/>
        <c:lblAlgn val="ctr"/>
        <c:lblOffset val="100"/>
        <c:noMultiLvlLbl val="0"/>
      </c:catAx>
      <c:valAx>
        <c:axId val="18395136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100"/>
                </a:pPr>
                <a:r>
                  <a:rPr lang="en-IE" sz="1100"/>
                  <a:t>kilotonnes CO</a:t>
                </a:r>
                <a:r>
                  <a:rPr lang="en-IE" sz="1100" baseline="-25000"/>
                  <a:t>2</a:t>
                </a:r>
                <a:r>
                  <a:rPr lang="en-IE" sz="1100"/>
                  <a:t> eq</a:t>
                </a:r>
              </a:p>
            </c:rich>
          </c:tx>
          <c:layout>
            <c:manualLayout>
              <c:xMode val="edge"/>
              <c:yMode val="edge"/>
              <c:x val="2.9110447814949367E-3"/>
              <c:y val="0.30283249878784718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200" baseline="0"/>
            </a:pPr>
            <a:endParaRPr lang="en-US"/>
          </a:p>
        </c:txPr>
        <c:crossAx val="183949184"/>
        <c:crosses val="autoZero"/>
        <c:crossBetween val="between"/>
      </c:valAx>
      <c:spPr>
        <a:noFill/>
        <a:ln>
          <a:solidFill>
            <a:schemeClr val="tx1"/>
          </a:solidFill>
        </a:ln>
      </c:spPr>
    </c:plotArea>
    <c:legend>
      <c:legendPos val="b"/>
      <c:layout>
        <c:manualLayout>
          <c:xMode val="edge"/>
          <c:yMode val="edge"/>
          <c:x val="7.47624430381785E-2"/>
          <c:y val="0.89764748044190046"/>
          <c:w val="0.87419699531423589"/>
          <c:h val="8.6312603393584084E-2"/>
        </c:manualLayout>
      </c:layout>
      <c:overlay val="0"/>
      <c:spPr>
        <a:noFill/>
        <a:ln>
          <a:noFill/>
        </a:ln>
      </c:spPr>
      <c:txPr>
        <a:bodyPr/>
        <a:lstStyle/>
        <a:p>
          <a:pPr>
            <a:defRPr sz="1200"/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 paperSize="9"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086616909359881E-2"/>
          <c:y val="4.959591915417353E-2"/>
          <c:w val="0.94728719276223872"/>
          <c:h val="0.7834732416922460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'Road Transport'!$B$2</c:f>
              <c:strCache>
                <c:ptCount val="1"/>
                <c:pt idx="0">
                  <c:v>Petrol</c:v>
                </c:pt>
              </c:strCache>
            </c:strRef>
          </c:tx>
          <c:invertIfNegative val="0"/>
          <c:cat>
            <c:numRef>
              <c:f>'Road Transport'!$C$1:$AF$1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'Road Transport'!$C$2:$AF$2</c:f>
              <c:numCache>
                <c:formatCode>#,##0.00</c:formatCode>
                <c:ptCount val="30"/>
                <c:pt idx="0">
                  <c:v>941.47808892452827</c:v>
                </c:pt>
                <c:pt idx="1">
                  <c:v>962.70875139622638</c:v>
                </c:pt>
                <c:pt idx="2">
                  <c:v>1032.9097254339622</c:v>
                </c:pt>
                <c:pt idx="3">
                  <c:v>1014.0324838867924</c:v>
                </c:pt>
                <c:pt idx="4">
                  <c:v>1047.1912950566038</c:v>
                </c:pt>
                <c:pt idx="5">
                  <c:v>1103.4240023773584</c:v>
                </c:pt>
                <c:pt idx="6">
                  <c:v>1169.5139236981131</c:v>
                </c:pt>
                <c:pt idx="7">
                  <c:v>1250.3006963207545</c:v>
                </c:pt>
                <c:pt idx="8">
                  <c:v>1390.0305570566038</c:v>
                </c:pt>
                <c:pt idx="9">
                  <c:v>1504.5660503773584</c:v>
                </c:pt>
                <c:pt idx="10">
                  <c:v>1588.5093021509433</c:v>
                </c:pt>
                <c:pt idx="11">
                  <c:v>1650.1911322075464</c:v>
                </c:pt>
                <c:pt idx="12">
                  <c:v>1686.5843202452829</c:v>
                </c:pt>
                <c:pt idx="13">
                  <c:v>1684.2180590377325</c:v>
                </c:pt>
                <c:pt idx="14">
                  <c:v>1728.8864256792465</c:v>
                </c:pt>
                <c:pt idx="15">
                  <c:v>1820.3771484488625</c:v>
                </c:pt>
                <c:pt idx="16">
                  <c:v>1847.7670015612662</c:v>
                </c:pt>
                <c:pt idx="17">
                  <c:v>1884.0787800375997</c:v>
                </c:pt>
                <c:pt idx="18">
                  <c:v>1796.1624217222222</c:v>
                </c:pt>
                <c:pt idx="19">
                  <c:v>1635.4453448906665</c:v>
                </c:pt>
                <c:pt idx="20">
                  <c:v>1476.6505994333331</c:v>
                </c:pt>
                <c:pt idx="21">
                  <c:v>1398.5481565559003</c:v>
                </c:pt>
                <c:pt idx="22">
                  <c:v>1271.7134251302009</c:v>
                </c:pt>
                <c:pt idx="23">
                  <c:v>1196.5820351495986</c:v>
                </c:pt>
                <c:pt idx="24">
                  <c:v>1132.8606555931806</c:v>
                </c:pt>
                <c:pt idx="25">
                  <c:v>1073.7998272494788</c:v>
                </c:pt>
                <c:pt idx="26">
                  <c:v>1002.0117045867524</c:v>
                </c:pt>
                <c:pt idx="27">
                  <c:v>903.53682318138783</c:v>
                </c:pt>
                <c:pt idx="28">
                  <c:v>820.81183943308213</c:v>
                </c:pt>
                <c:pt idx="29">
                  <c:v>773.21869601263904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C8-45CD-83A5-D3BF7C14D8CA}"/>
            </c:ext>
          </c:extLst>
        </c:ser>
        <c:ser>
          <c:idx val="1"/>
          <c:order val="1"/>
          <c:tx>
            <c:strRef>
              <c:f>'Road Transport'!$B$3</c:f>
              <c:strCache>
                <c:ptCount val="1"/>
                <c:pt idx="0">
                  <c:v>Diesel</c:v>
                </c:pt>
              </c:strCache>
            </c:strRef>
          </c:tx>
          <c:invertIfNegative val="0"/>
          <c:cat>
            <c:numRef>
              <c:f>'Road Transport'!$C$1:$AF$1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'Road Transport'!$C$3:$AF$3</c:f>
              <c:numCache>
                <c:formatCode>#,##0.00</c:formatCode>
                <c:ptCount val="30"/>
                <c:pt idx="0">
                  <c:v>623.74319999999989</c:v>
                </c:pt>
                <c:pt idx="1">
                  <c:v>664.08479999999997</c:v>
                </c:pt>
                <c:pt idx="2">
                  <c:v>733.38959999999997</c:v>
                </c:pt>
                <c:pt idx="3">
                  <c:v>744.76799999999992</c:v>
                </c:pt>
                <c:pt idx="4">
                  <c:v>786.14400000000001</c:v>
                </c:pt>
                <c:pt idx="5">
                  <c:v>794.41919999999993</c:v>
                </c:pt>
                <c:pt idx="6">
                  <c:v>1033.3656000000001</c:v>
                </c:pt>
                <c:pt idx="7">
                  <c:v>1070.604</c:v>
                </c:pt>
                <c:pt idx="8">
                  <c:v>1358.1671999999999</c:v>
                </c:pt>
                <c:pt idx="9">
                  <c:v>1532.9807999999998</c:v>
                </c:pt>
                <c:pt idx="10">
                  <c:v>1791.5808000000002</c:v>
                </c:pt>
                <c:pt idx="11">
                  <c:v>1883.6424</c:v>
                </c:pt>
                <c:pt idx="12">
                  <c:v>1916.7432000000001</c:v>
                </c:pt>
                <c:pt idx="13">
                  <c:v>1977.7728</c:v>
                </c:pt>
                <c:pt idx="14">
                  <c:v>2148.4488000000001</c:v>
                </c:pt>
                <c:pt idx="15">
                  <c:v>2288.7946041709974</c:v>
                </c:pt>
                <c:pt idx="16">
                  <c:v>2469.6805803274297</c:v>
                </c:pt>
                <c:pt idx="17">
                  <c:v>2651.7851269492526</c:v>
                </c:pt>
                <c:pt idx="18">
                  <c:v>2503.3675124534739</c:v>
                </c:pt>
                <c:pt idx="19">
                  <c:v>2273.8593790013788</c:v>
                </c:pt>
                <c:pt idx="20">
                  <c:v>2131.2894863846336</c:v>
                </c:pt>
                <c:pt idx="21">
                  <c:v>2125.5512895406546</c:v>
                </c:pt>
                <c:pt idx="22">
                  <c:v>2126.7703537542816</c:v>
                </c:pt>
                <c:pt idx="23">
                  <c:v>2271.9033470160607</c:v>
                </c:pt>
                <c:pt idx="24">
                  <c:v>2411.0804811124262</c:v>
                </c:pt>
                <c:pt idx="25">
                  <c:v>2619.7420737879961</c:v>
                </c:pt>
                <c:pt idx="26">
                  <c:v>2828.9310443300087</c:v>
                </c:pt>
                <c:pt idx="27">
                  <c:v>2841.4843837024519</c:v>
                </c:pt>
                <c:pt idx="28">
                  <c:v>2972.568419415722</c:v>
                </c:pt>
                <c:pt idx="29">
                  <c:v>2995.0161812672864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DC8-45CD-83A5-D3BF7C14D8CA}"/>
            </c:ext>
          </c:extLst>
        </c:ser>
        <c:ser>
          <c:idx val="3"/>
          <c:order val="2"/>
          <c:tx>
            <c:strRef>
              <c:f>'Road Transport'!$B$4</c:f>
              <c:strCache>
                <c:ptCount val="1"/>
                <c:pt idx="0">
                  <c:v>LPG</c:v>
                </c:pt>
              </c:strCache>
            </c:strRef>
          </c:tx>
          <c:invertIfNegative val="0"/>
          <c:cat>
            <c:numRef>
              <c:f>'Road Transport'!$C$1:$AF$1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'Road Transport'!$C$4:$AF$4</c:f>
              <c:numCache>
                <c:formatCode>#,##0.00</c:formatCode>
                <c:ptCount val="30"/>
                <c:pt idx="0">
                  <c:v>6.9492067799999999</c:v>
                </c:pt>
                <c:pt idx="1">
                  <c:v>7.8357687399999998</c:v>
                </c:pt>
                <c:pt idx="2">
                  <c:v>7.9302784399999995</c:v>
                </c:pt>
                <c:pt idx="3">
                  <c:v>7.6357740199999986</c:v>
                </c:pt>
                <c:pt idx="4">
                  <c:v>7.1626157799999994</c:v>
                </c:pt>
                <c:pt idx="5">
                  <c:v>6.027279899999999</c:v>
                </c:pt>
                <c:pt idx="6">
                  <c:v>4.7254849999999999</c:v>
                </c:pt>
                <c:pt idx="7">
                  <c:v>4.0200158200000002</c:v>
                </c:pt>
                <c:pt idx="8">
                  <c:v>3.1596726799999995</c:v>
                </c:pt>
                <c:pt idx="9">
                  <c:v>2.5816391599999999</c:v>
                </c:pt>
                <c:pt idx="10">
                  <c:v>2.18103998</c:v>
                </c:pt>
                <c:pt idx="11">
                  <c:v>1.5676415399999999</c:v>
                </c:pt>
                <c:pt idx="12">
                  <c:v>1.3755734399999999</c:v>
                </c:pt>
                <c:pt idx="13">
                  <c:v>1.1938709199999999</c:v>
                </c:pt>
                <c:pt idx="14">
                  <c:v>1.06582552</c:v>
                </c:pt>
                <c:pt idx="15">
                  <c:v>1.0187138624429903</c:v>
                </c:pt>
                <c:pt idx="16">
                  <c:v>0.87129265939705547</c:v>
                </c:pt>
                <c:pt idx="17">
                  <c:v>1.1679731</c:v>
                </c:pt>
                <c:pt idx="18">
                  <c:v>0.89991370000000015</c:v>
                </c:pt>
                <c:pt idx="19">
                  <c:v>0.58680230000000011</c:v>
                </c:pt>
                <c:pt idx="20">
                  <c:v>0.5147191000000001</c:v>
                </c:pt>
                <c:pt idx="21">
                  <c:v>0.54988218600000005</c:v>
                </c:pt>
                <c:pt idx="22">
                  <c:v>0.99990661399999992</c:v>
                </c:pt>
                <c:pt idx="23">
                  <c:v>1.303455521148825</c:v>
                </c:pt>
                <c:pt idx="24">
                  <c:v>2.1086218067885119</c:v>
                </c:pt>
                <c:pt idx="25">
                  <c:v>2.5301873686684075</c:v>
                </c:pt>
                <c:pt idx="26">
                  <c:v>2.5484375456919062</c:v>
                </c:pt>
                <c:pt idx="27">
                  <c:v>2.2537762924281988</c:v>
                </c:pt>
                <c:pt idx="28">
                  <c:v>1.8520724281984335</c:v>
                </c:pt>
                <c:pt idx="29">
                  <c:v>1.6291650130548303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A60-4D60-B556-F69461898818}"/>
            </c:ext>
          </c:extLst>
        </c:ser>
        <c:ser>
          <c:idx val="2"/>
          <c:order val="3"/>
          <c:tx>
            <c:strRef>
              <c:f>'Road Transport'!$B$5</c:f>
              <c:strCache>
                <c:ptCount val="1"/>
                <c:pt idx="0">
                  <c:v>Biofuels</c:v>
                </c:pt>
              </c:strCache>
            </c:strRef>
          </c:tx>
          <c:invertIfNegative val="0"/>
          <c:cat>
            <c:numRef>
              <c:f>'Road Transport'!$C$1:$AF$1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'Road Transport'!$C$5:$AF$5</c:f>
              <c:numCache>
                <c:formatCode>#,##0.00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1.0898808120000001</c:v>
                </c:pt>
                <c:pt idx="16">
                  <c:v>2.0172233496479994</c:v>
                </c:pt>
                <c:pt idx="17">
                  <c:v>18.031926141023998</c:v>
                </c:pt>
                <c:pt idx="18">
                  <c:v>37.693571091969595</c:v>
                </c:pt>
                <c:pt idx="19">
                  <c:v>54.60964519915008</c:v>
                </c:pt>
                <c:pt idx="20">
                  <c:v>62.438947959216001</c:v>
                </c:pt>
                <c:pt idx="21">
                  <c:v>68.719940137067027</c:v>
                </c:pt>
                <c:pt idx="22">
                  <c:v>56.274721335599999</c:v>
                </c:pt>
                <c:pt idx="23">
                  <c:v>73.694497775376007</c:v>
                </c:pt>
                <c:pt idx="24">
                  <c:v>89.566861094879997</c:v>
                </c:pt>
                <c:pt idx="25">
                  <c:v>98.275793360160009</c:v>
                </c:pt>
                <c:pt idx="26">
                  <c:v>85.726035212256008</c:v>
                </c:pt>
                <c:pt idx="27">
                  <c:v>131.037234134112</c:v>
                </c:pt>
                <c:pt idx="28">
                  <c:v>126.968349188928</c:v>
                </c:pt>
                <c:pt idx="29">
                  <c:v>161.89653003302399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DC8-45CD-83A5-D3BF7C14D8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09206144"/>
        <c:axId val="409343104"/>
      </c:barChart>
      <c:catAx>
        <c:axId val="4092061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/>
          <a:lstStyle/>
          <a:p>
            <a:pPr>
              <a:defRPr sz="1000"/>
            </a:pPr>
            <a:endParaRPr lang="en-US"/>
          </a:p>
        </c:txPr>
        <c:crossAx val="409343104"/>
        <c:crosses val="autoZero"/>
        <c:auto val="1"/>
        <c:lblAlgn val="ctr"/>
        <c:lblOffset val="100"/>
        <c:noMultiLvlLbl val="0"/>
      </c:catAx>
      <c:valAx>
        <c:axId val="40934310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100"/>
                </a:pPr>
                <a:r>
                  <a:rPr lang="en-US" sz="1100"/>
                  <a:t>ktoe</a:t>
                </a:r>
              </a:p>
            </c:rich>
          </c:tx>
          <c:layout>
            <c:manualLayout>
              <c:xMode val="edge"/>
              <c:yMode val="edge"/>
              <c:x val="1.0358087388578118E-2"/>
              <c:y val="0.38405845455758708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000"/>
            </a:pPr>
            <a:endParaRPr lang="en-US"/>
          </a:p>
        </c:txPr>
        <c:crossAx val="409206144"/>
        <c:crosses val="autoZero"/>
        <c:crossBetween val="between"/>
      </c:valAx>
      <c:spPr>
        <a:noFill/>
        <a:ln>
          <a:solidFill>
            <a:schemeClr val="tx1"/>
          </a:solidFill>
        </a:ln>
      </c:spPr>
    </c:plotArea>
    <c:legend>
      <c:legendPos val="b"/>
      <c:layout>
        <c:manualLayout>
          <c:xMode val="edge"/>
          <c:yMode val="edge"/>
          <c:x val="0.16015764018088433"/>
          <c:y val="0.93087793051292322"/>
          <c:w val="0.82570808348571678"/>
          <c:h val="5.4507540371012936E-2"/>
        </c:manualLayout>
      </c:layout>
      <c:overlay val="0"/>
      <c:txPr>
        <a:bodyPr/>
        <a:lstStyle/>
        <a:p>
          <a:pPr>
            <a:defRPr sz="1100"/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185941654000803E-2"/>
          <c:y val="4.523502743975185E-2"/>
          <c:w val="0.89938070687302962"/>
          <c:h val="0.78102268836948741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'Road Transport'!$B$8</c:f>
              <c:strCache>
                <c:ptCount val="1"/>
                <c:pt idx="0">
                  <c:v>Private cars</c:v>
                </c:pt>
              </c:strCache>
            </c:strRef>
          </c:tx>
          <c:invertIfNegative val="0"/>
          <c:cat>
            <c:numRef>
              <c:f>'Road Transport'!$C$1:$AF$1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'Road Transport'!$C$8:$AF$8</c:f>
              <c:numCache>
                <c:formatCode>#,##0</c:formatCode>
                <c:ptCount val="30"/>
                <c:pt idx="0">
                  <c:v>795119</c:v>
                </c:pt>
                <c:pt idx="1">
                  <c:v>834359</c:v>
                </c:pt>
                <c:pt idx="2">
                  <c:v>856829</c:v>
                </c:pt>
                <c:pt idx="3">
                  <c:v>888589</c:v>
                </c:pt>
                <c:pt idx="4">
                  <c:v>936402</c:v>
                </c:pt>
                <c:pt idx="5">
                  <c:v>988109</c:v>
                </c:pt>
                <c:pt idx="6">
                  <c:v>1053794</c:v>
                </c:pt>
                <c:pt idx="7">
                  <c:v>1131071</c:v>
                </c:pt>
                <c:pt idx="8">
                  <c:v>1191846</c:v>
                </c:pt>
                <c:pt idx="9">
                  <c:v>1263797</c:v>
                </c:pt>
                <c:pt idx="10">
                  <c:v>1314455</c:v>
                </c:pt>
                <c:pt idx="11">
                  <c:v>1380271</c:v>
                </c:pt>
                <c:pt idx="12">
                  <c:v>1443768</c:v>
                </c:pt>
                <c:pt idx="13">
                  <c:v>1501139</c:v>
                </c:pt>
                <c:pt idx="14">
                  <c:v>1575337</c:v>
                </c:pt>
                <c:pt idx="15">
                  <c:v>1649931</c:v>
                </c:pt>
                <c:pt idx="16">
                  <c:v>1736546.3076012984</c:v>
                </c:pt>
                <c:pt idx="17">
                  <c:v>1804360.0197844726</c:v>
                </c:pt>
                <c:pt idx="18">
                  <c:v>1765139.2136964514</c:v>
                </c:pt>
                <c:pt idx="19">
                  <c:v>1706839.2798548036</c:v>
                </c:pt>
                <c:pt idx="20">
                  <c:v>1614278.7384332276</c:v>
                </c:pt>
                <c:pt idx="21">
                  <c:v>1553966.4182102419</c:v>
                </c:pt>
                <c:pt idx="22">
                  <c:v>1479777.9078372833</c:v>
                </c:pt>
                <c:pt idx="23">
                  <c:v>1432725.6127858823</c:v>
                </c:pt>
                <c:pt idx="24">
                  <c:v>1375352.123313216</c:v>
                </c:pt>
                <c:pt idx="25">
                  <c:v>1316357.2270342247</c:v>
                </c:pt>
                <c:pt idx="26">
                  <c:v>1237177.8421506169</c:v>
                </c:pt>
                <c:pt idx="27">
                  <c:v>1129130.5603941933</c:v>
                </c:pt>
                <c:pt idx="28">
                  <c:v>1071704</c:v>
                </c:pt>
                <c:pt idx="29">
                  <c:v>1043397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B9-4277-B57E-816100C1FB9D}"/>
            </c:ext>
          </c:extLst>
        </c:ser>
        <c:ser>
          <c:idx val="2"/>
          <c:order val="2"/>
          <c:tx>
            <c:strRef>
              <c:f>'Road Transport'!$B$9</c:f>
              <c:strCache>
                <c:ptCount val="1"/>
                <c:pt idx="0">
                  <c:v>Goods vehicles</c:v>
                </c:pt>
              </c:strCache>
            </c:strRef>
          </c:tx>
          <c:invertIfNegative val="0"/>
          <c:cat>
            <c:numRef>
              <c:f>'Road Transport'!$C$1:$AF$1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'Road Transport'!$C$9:$AF$9</c:f>
              <c:numCache>
                <c:formatCode>#,##0</c:formatCode>
                <c:ptCount val="30"/>
                <c:pt idx="0">
                  <c:v>146203</c:v>
                </c:pt>
                <c:pt idx="1">
                  <c:v>150959</c:v>
                </c:pt>
                <c:pt idx="2">
                  <c:v>147026</c:v>
                </c:pt>
                <c:pt idx="3">
                  <c:v>136762</c:v>
                </c:pt>
                <c:pt idx="4">
                  <c:v>137676</c:v>
                </c:pt>
                <c:pt idx="5">
                  <c:v>143410</c:v>
                </c:pt>
                <c:pt idx="6">
                  <c:v>147944</c:v>
                </c:pt>
                <c:pt idx="7">
                  <c:v>159513</c:v>
                </c:pt>
                <c:pt idx="8">
                  <c:v>172198</c:v>
                </c:pt>
                <c:pt idx="9">
                  <c:v>189717</c:v>
                </c:pt>
                <c:pt idx="10">
                  <c:v>206423</c:v>
                </c:pt>
                <c:pt idx="11">
                  <c:v>220312</c:v>
                </c:pt>
                <c:pt idx="12">
                  <c:v>233771</c:v>
                </c:pt>
                <c:pt idx="13">
                  <c:v>251797</c:v>
                </c:pt>
                <c:pt idx="14">
                  <c:v>268718</c:v>
                </c:pt>
                <c:pt idx="15">
                  <c:v>287172</c:v>
                </c:pt>
                <c:pt idx="16">
                  <c:v>319167</c:v>
                </c:pt>
                <c:pt idx="17">
                  <c:v>346392</c:v>
                </c:pt>
                <c:pt idx="18">
                  <c:v>351791</c:v>
                </c:pt>
                <c:pt idx="19">
                  <c:v>344368</c:v>
                </c:pt>
                <c:pt idx="20">
                  <c:v>327462</c:v>
                </c:pt>
                <c:pt idx="21">
                  <c:v>321172</c:v>
                </c:pt>
                <c:pt idx="22">
                  <c:v>309248</c:v>
                </c:pt>
                <c:pt idx="23">
                  <c:v>317853</c:v>
                </c:pt>
                <c:pt idx="24">
                  <c:v>316866</c:v>
                </c:pt>
                <c:pt idx="25">
                  <c:v>338684</c:v>
                </c:pt>
                <c:pt idx="26">
                  <c:v>358804</c:v>
                </c:pt>
                <c:pt idx="27">
                  <c:v>385768.86101804709</c:v>
                </c:pt>
                <c:pt idx="28">
                  <c:v>401998</c:v>
                </c:pt>
                <c:pt idx="29">
                  <c:v>422654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DB9-4277-B57E-816100C1FB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09387392"/>
        <c:axId val="409388928"/>
      </c:barChart>
      <c:lineChart>
        <c:grouping val="standard"/>
        <c:varyColors val="0"/>
        <c:ser>
          <c:idx val="0"/>
          <c:order val="0"/>
          <c:tx>
            <c:strRef>
              <c:f>'Road Transport'!$B$6</c:f>
              <c:strCache>
                <c:ptCount val="1"/>
                <c:pt idx="0">
                  <c:v>Population ('000s)</c:v>
                </c:pt>
              </c:strCache>
            </c:strRef>
          </c:tx>
          <c:cat>
            <c:numRef>
              <c:f>'Road Transport'!$C$1:$AF$1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'Road Transport'!$C$6:$AF$6</c:f>
              <c:numCache>
                <c:formatCode>#,##0.00</c:formatCode>
                <c:ptCount val="30"/>
                <c:pt idx="0">
                  <c:v>3505.8</c:v>
                </c:pt>
                <c:pt idx="1">
                  <c:v>3525.7</c:v>
                </c:pt>
                <c:pt idx="2">
                  <c:v>3554.5</c:v>
                </c:pt>
                <c:pt idx="3">
                  <c:v>3574.1</c:v>
                </c:pt>
                <c:pt idx="4">
                  <c:v>3585.9</c:v>
                </c:pt>
                <c:pt idx="5">
                  <c:v>3601.3</c:v>
                </c:pt>
                <c:pt idx="6">
                  <c:v>3626.1</c:v>
                </c:pt>
                <c:pt idx="7">
                  <c:v>3664.3</c:v>
                </c:pt>
                <c:pt idx="8">
                  <c:v>3703.1</c:v>
                </c:pt>
                <c:pt idx="9">
                  <c:v>3741.6</c:v>
                </c:pt>
                <c:pt idx="10">
                  <c:v>3789.5</c:v>
                </c:pt>
                <c:pt idx="11">
                  <c:v>3847.2</c:v>
                </c:pt>
                <c:pt idx="12">
                  <c:v>3917.2</c:v>
                </c:pt>
                <c:pt idx="13">
                  <c:v>3979.9</c:v>
                </c:pt>
                <c:pt idx="14">
                  <c:v>4045.2</c:v>
                </c:pt>
                <c:pt idx="15">
                  <c:v>4133.8</c:v>
                </c:pt>
                <c:pt idx="16">
                  <c:v>4232.8999999999996</c:v>
                </c:pt>
                <c:pt idx="17">
                  <c:v>4375.8</c:v>
                </c:pt>
                <c:pt idx="18">
                  <c:v>4485.1000000000004</c:v>
                </c:pt>
                <c:pt idx="19">
                  <c:v>4533.3999999999996</c:v>
                </c:pt>
                <c:pt idx="20">
                  <c:v>4554.8</c:v>
                </c:pt>
                <c:pt idx="21">
                  <c:v>4574.8999999999996</c:v>
                </c:pt>
                <c:pt idx="22">
                  <c:v>4585.3999999999996</c:v>
                </c:pt>
                <c:pt idx="23">
                  <c:v>4593.1000000000004</c:v>
                </c:pt>
                <c:pt idx="24">
                  <c:v>4609.6000000000004</c:v>
                </c:pt>
                <c:pt idx="25">
                  <c:v>4635.3999999999996</c:v>
                </c:pt>
                <c:pt idx="26">
                  <c:v>4761.8649999999998</c:v>
                </c:pt>
                <c:pt idx="27">
                  <c:v>4784.5720000000001</c:v>
                </c:pt>
                <c:pt idx="28">
                  <c:v>4807.2790000000005</c:v>
                </c:pt>
                <c:pt idx="29">
                  <c:v>4921.5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DB9-4277-B57E-816100C1FB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09397120"/>
        <c:axId val="409395200"/>
      </c:lineChart>
      <c:catAx>
        <c:axId val="4093873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/>
          <a:lstStyle/>
          <a:p>
            <a:pPr>
              <a:defRPr sz="1000"/>
            </a:pPr>
            <a:endParaRPr lang="en-US"/>
          </a:p>
        </c:txPr>
        <c:crossAx val="409388928"/>
        <c:crosses val="autoZero"/>
        <c:auto val="1"/>
        <c:lblAlgn val="ctr"/>
        <c:lblOffset val="100"/>
        <c:noMultiLvlLbl val="0"/>
      </c:catAx>
      <c:valAx>
        <c:axId val="40938892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100"/>
                </a:pPr>
                <a:r>
                  <a:rPr lang="en-IE" sz="1100"/>
                  <a:t>Vehicle numbers</a:t>
                </a:r>
              </a:p>
            </c:rich>
          </c:tx>
          <c:layout>
            <c:manualLayout>
              <c:xMode val="edge"/>
              <c:yMode val="edge"/>
              <c:x val="4.908919967093665E-3"/>
              <c:y val="0.28272382618839309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00"/>
            </a:pPr>
            <a:endParaRPr lang="en-US"/>
          </a:p>
        </c:txPr>
        <c:crossAx val="409387392"/>
        <c:crosses val="autoZero"/>
        <c:crossBetween val="between"/>
      </c:valAx>
      <c:valAx>
        <c:axId val="409395200"/>
        <c:scaling>
          <c:orientation val="minMax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 sz="1100"/>
                </a:pPr>
                <a:r>
                  <a:rPr lang="en-IE" sz="1100"/>
                  <a:t>Population ('000s)</a:t>
                </a:r>
              </a:p>
            </c:rich>
          </c:tx>
          <c:layout>
            <c:manualLayout>
              <c:xMode val="edge"/>
              <c:yMode val="edge"/>
              <c:x val="0.97811590796445702"/>
              <c:y val="0.33492307532704663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000"/>
            </a:pPr>
            <a:endParaRPr lang="en-US"/>
          </a:p>
        </c:txPr>
        <c:crossAx val="409397120"/>
        <c:crosses val="max"/>
        <c:crossBetween val="between"/>
        <c:majorUnit val="1000"/>
        <c:minorUnit val="100"/>
      </c:valAx>
      <c:catAx>
        <c:axId val="40939712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09395200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tx1"/>
          </a:solidFill>
        </a:ln>
      </c:spPr>
    </c:plotArea>
    <c:legend>
      <c:legendPos val="r"/>
      <c:layout>
        <c:manualLayout>
          <c:xMode val="edge"/>
          <c:yMode val="edge"/>
          <c:x val="0.16408915073478955"/>
          <c:y val="0.9212197981181206"/>
          <c:w val="0.68921098333515529"/>
          <c:h val="6.5966389617964416E-2"/>
        </c:manualLayout>
      </c:layout>
      <c:overlay val="0"/>
      <c:txPr>
        <a:bodyPr/>
        <a:lstStyle/>
        <a:p>
          <a:pPr>
            <a:defRPr sz="1100"/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5613092626487969E-2"/>
          <c:y val="2.2956871488442193E-2"/>
          <c:w val="0.93069537239784905"/>
          <c:h val="0.7665486982417402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IPPU!$B$2</c:f>
              <c:strCache>
                <c:ptCount val="1"/>
                <c:pt idx="0">
                  <c:v>2.A.1 Cement Production</c:v>
                </c:pt>
              </c:strCache>
            </c:strRef>
          </c:tx>
          <c:invertIfNegative val="0"/>
          <c:cat>
            <c:numRef>
              <c:f>IPPU!$C$1:$AF$1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IPPU!$C$2:$AF$2</c:f>
              <c:numCache>
                <c:formatCode>#,##0.00</c:formatCode>
                <c:ptCount val="30"/>
                <c:pt idx="0">
                  <c:v>884</c:v>
                </c:pt>
                <c:pt idx="1">
                  <c:v>782</c:v>
                </c:pt>
                <c:pt idx="2">
                  <c:v>753</c:v>
                </c:pt>
                <c:pt idx="3">
                  <c:v>729</c:v>
                </c:pt>
                <c:pt idx="4">
                  <c:v>859</c:v>
                </c:pt>
                <c:pt idx="5">
                  <c:v>879</c:v>
                </c:pt>
                <c:pt idx="6">
                  <c:v>983</c:v>
                </c:pt>
                <c:pt idx="7">
                  <c:v>1145</c:v>
                </c:pt>
                <c:pt idx="8">
                  <c:v>1059</c:v>
                </c:pt>
                <c:pt idx="9">
                  <c:v>1166</c:v>
                </c:pt>
                <c:pt idx="10">
                  <c:v>1700.904</c:v>
                </c:pt>
                <c:pt idx="11">
                  <c:v>1851.19</c:v>
                </c:pt>
                <c:pt idx="12">
                  <c:v>1859.797</c:v>
                </c:pt>
                <c:pt idx="13">
                  <c:v>2126.951</c:v>
                </c:pt>
                <c:pt idx="14">
                  <c:v>2295.0809999999997</c:v>
                </c:pt>
                <c:pt idx="15">
                  <c:v>2357.0552201099999</c:v>
                </c:pt>
                <c:pt idx="16">
                  <c:v>2347.8511709678573</c:v>
                </c:pt>
                <c:pt idx="17">
                  <c:v>2374.056297236792</c:v>
                </c:pt>
                <c:pt idx="18">
                  <c:v>2106.7332656066992</c:v>
                </c:pt>
                <c:pt idx="19">
                  <c:v>1326.7757675435184</c:v>
                </c:pt>
                <c:pt idx="20">
                  <c:v>1105.1089530878239</c:v>
                </c:pt>
                <c:pt idx="21">
                  <c:v>966.27348057556696</c:v>
                </c:pt>
                <c:pt idx="22">
                  <c:v>1177.0215551174631</c:v>
                </c:pt>
                <c:pt idx="23">
                  <c:v>1111.7464175453952</c:v>
                </c:pt>
                <c:pt idx="24">
                  <c:v>1461.1216449441433</c:v>
                </c:pt>
                <c:pt idx="25">
                  <c:v>1652.0144764257484</c:v>
                </c:pt>
                <c:pt idx="26">
                  <c:v>1793.5241301100293</c:v>
                </c:pt>
                <c:pt idx="27">
                  <c:v>1839.6054226101226</c:v>
                </c:pt>
                <c:pt idx="28">
                  <c:v>1916.0429498953088</c:v>
                </c:pt>
                <c:pt idx="29">
                  <c:v>1892.5993191659545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69-4B03-AA32-A71F969DF66F}"/>
            </c:ext>
          </c:extLst>
        </c:ser>
        <c:ser>
          <c:idx val="1"/>
          <c:order val="1"/>
          <c:tx>
            <c:strRef>
              <c:f>IPPU!$B$3</c:f>
              <c:strCache>
                <c:ptCount val="1"/>
                <c:pt idx="0">
                  <c:v>2.A.2 Lime Production</c:v>
                </c:pt>
              </c:strCache>
            </c:strRef>
          </c:tx>
          <c:invertIfNegative val="0"/>
          <c:cat>
            <c:numRef>
              <c:f>IPPU!$C$1:$AF$1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IPPU!$C$3:$AF$3</c:f>
              <c:numCache>
                <c:formatCode>#,##0.00</c:formatCode>
                <c:ptCount val="30"/>
                <c:pt idx="0">
                  <c:v>214.077</c:v>
                </c:pt>
                <c:pt idx="1">
                  <c:v>192.22800000000001</c:v>
                </c:pt>
                <c:pt idx="2">
                  <c:v>162.39499999999998</c:v>
                </c:pt>
                <c:pt idx="3">
                  <c:v>204.893</c:v>
                </c:pt>
                <c:pt idx="4">
                  <c:v>205.428</c:v>
                </c:pt>
                <c:pt idx="5">
                  <c:v>187.506</c:v>
                </c:pt>
                <c:pt idx="6">
                  <c:v>198.23699999999999</c:v>
                </c:pt>
                <c:pt idx="7">
                  <c:v>221.89099999999999</c:v>
                </c:pt>
                <c:pt idx="8">
                  <c:v>211.65699999999998</c:v>
                </c:pt>
                <c:pt idx="9">
                  <c:v>170.07400000000001</c:v>
                </c:pt>
                <c:pt idx="10">
                  <c:v>190.43099999999998</c:v>
                </c:pt>
                <c:pt idx="11">
                  <c:v>189.39499999999998</c:v>
                </c:pt>
                <c:pt idx="12">
                  <c:v>190.31400000000002</c:v>
                </c:pt>
                <c:pt idx="13">
                  <c:v>206.256</c:v>
                </c:pt>
                <c:pt idx="14">
                  <c:v>201.53888677452051</c:v>
                </c:pt>
                <c:pt idx="15">
                  <c:v>183.477</c:v>
                </c:pt>
                <c:pt idx="16">
                  <c:v>180.30419999999998</c:v>
                </c:pt>
                <c:pt idx="17">
                  <c:v>196.71480221940001</c:v>
                </c:pt>
                <c:pt idx="18">
                  <c:v>187.79567664091581</c:v>
                </c:pt>
                <c:pt idx="19">
                  <c:v>156.40402051348525</c:v>
                </c:pt>
                <c:pt idx="20">
                  <c:v>192.41449935002328</c:v>
                </c:pt>
                <c:pt idx="21">
                  <c:v>199.06051210483912</c:v>
                </c:pt>
                <c:pt idx="22">
                  <c:v>214.39115316286023</c:v>
                </c:pt>
                <c:pt idx="23">
                  <c:v>189.63811440146912</c:v>
                </c:pt>
                <c:pt idx="24">
                  <c:v>188.98297537871338</c:v>
                </c:pt>
                <c:pt idx="25">
                  <c:v>177.34721139514085</c:v>
                </c:pt>
                <c:pt idx="26">
                  <c:v>173.89695660360397</c:v>
                </c:pt>
                <c:pt idx="27">
                  <c:v>198.94328821295068</c:v>
                </c:pt>
                <c:pt idx="28">
                  <c:v>177.27545682876001</c:v>
                </c:pt>
                <c:pt idx="29">
                  <c:v>163.65124680985923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69-4B03-AA32-A71F969DF66F}"/>
            </c:ext>
          </c:extLst>
        </c:ser>
        <c:ser>
          <c:idx val="2"/>
          <c:order val="2"/>
          <c:tx>
            <c:strRef>
              <c:f>IPPU!$B$4</c:f>
              <c:strCache>
                <c:ptCount val="1"/>
                <c:pt idx="0">
                  <c:v>2.A.3 Glass Production</c:v>
                </c:pt>
              </c:strCache>
            </c:strRef>
          </c:tx>
          <c:invertIfNegative val="0"/>
          <c:cat>
            <c:numRef>
              <c:f>IPPU!$C$1:$AF$1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IPPU!$C$4:$AF$4</c:f>
              <c:numCache>
                <c:formatCode>#,##0.00</c:formatCode>
                <c:ptCount val="30"/>
                <c:pt idx="0">
                  <c:v>13.325180000000001</c:v>
                </c:pt>
                <c:pt idx="1">
                  <c:v>13.055679999999997</c:v>
                </c:pt>
                <c:pt idx="2">
                  <c:v>12.587179999999998</c:v>
                </c:pt>
                <c:pt idx="3">
                  <c:v>12.519679999999999</c:v>
                </c:pt>
                <c:pt idx="4">
                  <c:v>12.307179999999999</c:v>
                </c:pt>
                <c:pt idx="5">
                  <c:v>11.965680000000001</c:v>
                </c:pt>
                <c:pt idx="6">
                  <c:v>11.62518</c:v>
                </c:pt>
                <c:pt idx="7">
                  <c:v>11.46468</c:v>
                </c:pt>
                <c:pt idx="8">
                  <c:v>11.04918</c:v>
                </c:pt>
                <c:pt idx="9">
                  <c:v>10.95668</c:v>
                </c:pt>
                <c:pt idx="10">
                  <c:v>10.714383917999999</c:v>
                </c:pt>
                <c:pt idx="11">
                  <c:v>10.136008163600001</c:v>
                </c:pt>
                <c:pt idx="12">
                  <c:v>5.1307460682000006</c:v>
                </c:pt>
                <c:pt idx="13">
                  <c:v>0.55322578880000006</c:v>
                </c:pt>
                <c:pt idx="14">
                  <c:v>0.5801347322</c:v>
                </c:pt>
                <c:pt idx="15">
                  <c:v>0.48087750000000001</c:v>
                </c:pt>
                <c:pt idx="16">
                  <c:v>0.48667499999999997</c:v>
                </c:pt>
                <c:pt idx="17">
                  <c:v>0.45499610000000001</c:v>
                </c:pt>
                <c:pt idx="18">
                  <c:v>0.30708882999999998</c:v>
                </c:pt>
                <c:pt idx="19">
                  <c:v>1.7369590000000001E-2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69-4B03-AA32-A71F969DF66F}"/>
            </c:ext>
          </c:extLst>
        </c:ser>
        <c:ser>
          <c:idx val="3"/>
          <c:order val="3"/>
          <c:tx>
            <c:strRef>
              <c:f>IPPU!$B$5</c:f>
              <c:strCache>
                <c:ptCount val="1"/>
                <c:pt idx="0">
                  <c:v>2.A.4 Other Process Uses of Carbonates</c:v>
                </c:pt>
              </c:strCache>
            </c:strRef>
          </c:tx>
          <c:invertIfNegative val="0"/>
          <c:cat>
            <c:numRef>
              <c:f>IPPU!$C$1:$AF$1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IPPU!$C$5:$AF$5</c:f>
              <c:numCache>
                <c:formatCode>#,##0.00</c:formatCode>
                <c:ptCount val="30"/>
                <c:pt idx="0">
                  <c:v>5.323228501433209</c:v>
                </c:pt>
                <c:pt idx="1">
                  <c:v>5.1057166173152817</c:v>
                </c:pt>
                <c:pt idx="2">
                  <c:v>4.9859050665194102</c:v>
                </c:pt>
                <c:pt idx="3">
                  <c:v>4.7132575087088542</c:v>
                </c:pt>
                <c:pt idx="4">
                  <c:v>4.967085524687727</c:v>
                </c:pt>
                <c:pt idx="5">
                  <c:v>5.7093527260132344</c:v>
                </c:pt>
                <c:pt idx="6">
                  <c:v>5.5249031754851305</c:v>
                </c:pt>
                <c:pt idx="7">
                  <c:v>6.5691681927565071</c:v>
                </c:pt>
                <c:pt idx="8">
                  <c:v>6.4198916317765047</c:v>
                </c:pt>
                <c:pt idx="9">
                  <c:v>6.6789545675978959</c:v>
                </c:pt>
                <c:pt idx="10">
                  <c:v>6.7347474946660659</c:v>
                </c:pt>
                <c:pt idx="11">
                  <c:v>10.716185182807617</c:v>
                </c:pt>
                <c:pt idx="12">
                  <c:v>8.1373768744014505</c:v>
                </c:pt>
                <c:pt idx="13">
                  <c:v>8.5578902948976783</c:v>
                </c:pt>
                <c:pt idx="14">
                  <c:v>9.8626377945971377</c:v>
                </c:pt>
                <c:pt idx="15">
                  <c:v>11.782248859187511</c:v>
                </c:pt>
                <c:pt idx="16">
                  <c:v>10.101364623150154</c:v>
                </c:pt>
                <c:pt idx="17">
                  <c:v>9.2080258058600002</c:v>
                </c:pt>
                <c:pt idx="18">
                  <c:v>6.7477143099374235</c:v>
                </c:pt>
                <c:pt idx="19">
                  <c:v>2.1255118343991999</c:v>
                </c:pt>
                <c:pt idx="20">
                  <c:v>1.5249623087156214</c:v>
                </c:pt>
                <c:pt idx="21">
                  <c:v>1.936546289069464</c:v>
                </c:pt>
                <c:pt idx="22">
                  <c:v>0.55509081209300004</c:v>
                </c:pt>
                <c:pt idx="23">
                  <c:v>0.31046958379295009</c:v>
                </c:pt>
                <c:pt idx="24">
                  <c:v>0.34853272291445003</c:v>
                </c:pt>
                <c:pt idx="25">
                  <c:v>1.0018335915442</c:v>
                </c:pt>
                <c:pt idx="26">
                  <c:v>0.98026531958999996</c:v>
                </c:pt>
                <c:pt idx="27">
                  <c:v>1.3075452000159999</c:v>
                </c:pt>
                <c:pt idx="28">
                  <c:v>1.2305730378563</c:v>
                </c:pt>
                <c:pt idx="29">
                  <c:v>1.4184806687088001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169-4B03-AA32-A71F969DF66F}"/>
            </c:ext>
          </c:extLst>
        </c:ser>
        <c:ser>
          <c:idx val="4"/>
          <c:order val="4"/>
          <c:tx>
            <c:strRef>
              <c:f>IPPU!$B$6</c:f>
              <c:strCache>
                <c:ptCount val="1"/>
                <c:pt idx="0">
                  <c:v>2.B.1 Ammonia Production</c:v>
                </c:pt>
              </c:strCache>
            </c:strRef>
          </c:tx>
          <c:invertIfNegative val="0"/>
          <c:cat>
            <c:numRef>
              <c:f>IPPU!$C$1:$AF$1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IPPU!$C$6:$AF$6</c:f>
              <c:numCache>
                <c:formatCode>#,##0.00</c:formatCode>
                <c:ptCount val="30"/>
                <c:pt idx="0">
                  <c:v>990.23349783919468</c:v>
                </c:pt>
                <c:pt idx="1">
                  <c:v>1030.316500928953</c:v>
                </c:pt>
                <c:pt idx="2">
                  <c:v>1003.5614679642191</c:v>
                </c:pt>
                <c:pt idx="3">
                  <c:v>946.18678616206853</c:v>
                </c:pt>
                <c:pt idx="4">
                  <c:v>1056.6256166776077</c:v>
                </c:pt>
                <c:pt idx="5">
                  <c:v>973.43728270022302</c:v>
                </c:pt>
                <c:pt idx="6">
                  <c:v>922.85045185393983</c:v>
                </c:pt>
                <c:pt idx="7">
                  <c:v>1073.1245536725266</c:v>
                </c:pt>
                <c:pt idx="8">
                  <c:v>1058.8056564006599</c:v>
                </c:pt>
                <c:pt idx="9">
                  <c:v>942.81763386280556</c:v>
                </c:pt>
                <c:pt idx="10">
                  <c:v>882.29996346142264</c:v>
                </c:pt>
                <c:pt idx="11">
                  <c:v>1041.1841868890472</c:v>
                </c:pt>
                <c:pt idx="12">
                  <c:v>810.90056385501384</c:v>
                </c:pt>
                <c:pt idx="13">
                  <c:v>0.29746752765364803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169-4B03-AA32-A71F969DF66F}"/>
            </c:ext>
          </c:extLst>
        </c:ser>
        <c:ser>
          <c:idx val="5"/>
          <c:order val="5"/>
          <c:tx>
            <c:strRef>
              <c:f>IPPU!$B$7</c:f>
              <c:strCache>
                <c:ptCount val="1"/>
                <c:pt idx="0">
                  <c:v>2.B.2 Nitric Acid Production</c:v>
                </c:pt>
              </c:strCache>
            </c:strRef>
          </c:tx>
          <c:invertIfNegative val="0"/>
          <c:cat>
            <c:numRef>
              <c:f>IPPU!$C$1:$AF$1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IPPU!$C$7:$AF$7</c:f>
              <c:numCache>
                <c:formatCode>#,##0.00</c:formatCode>
                <c:ptCount val="30"/>
                <c:pt idx="0">
                  <c:v>995.31999999999994</c:v>
                </c:pt>
                <c:pt idx="1">
                  <c:v>780.99840000000006</c:v>
                </c:pt>
                <c:pt idx="2">
                  <c:v>780.99840000000006</c:v>
                </c:pt>
                <c:pt idx="3">
                  <c:v>780.99840000000006</c:v>
                </c:pt>
                <c:pt idx="4">
                  <c:v>780.99840000000006</c:v>
                </c:pt>
                <c:pt idx="5">
                  <c:v>780.99840000000006</c:v>
                </c:pt>
                <c:pt idx="6">
                  <c:v>780.99840000000006</c:v>
                </c:pt>
                <c:pt idx="7">
                  <c:v>780.99840000000006</c:v>
                </c:pt>
                <c:pt idx="8">
                  <c:v>780.99840000000006</c:v>
                </c:pt>
                <c:pt idx="9">
                  <c:v>780.99840000000006</c:v>
                </c:pt>
                <c:pt idx="10">
                  <c:v>780.99840000000006</c:v>
                </c:pt>
                <c:pt idx="11">
                  <c:v>561.73</c:v>
                </c:pt>
                <c:pt idx="12">
                  <c:v>280.86500000000001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169-4B03-AA32-A71F969DF66F}"/>
            </c:ext>
          </c:extLst>
        </c:ser>
        <c:ser>
          <c:idx val="10"/>
          <c:order val="6"/>
          <c:tx>
            <c:strRef>
              <c:f>IPPU!$B$8</c:f>
              <c:strCache>
                <c:ptCount val="1"/>
                <c:pt idx="0">
                  <c:v>2.C.1 Iron and Steel Production</c:v>
                </c:pt>
              </c:strCache>
            </c:strRef>
          </c:tx>
          <c:invertIfNegative val="0"/>
          <c:cat>
            <c:numRef>
              <c:f>IPPU!$C$1:$AF$1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IPPU!$C$8:$AF$8</c:f>
              <c:numCache>
                <c:formatCode>#,##0.00</c:formatCode>
                <c:ptCount val="30"/>
                <c:pt idx="0">
                  <c:v>26.080000000000002</c:v>
                </c:pt>
                <c:pt idx="1">
                  <c:v>23.44</c:v>
                </c:pt>
                <c:pt idx="2">
                  <c:v>20.56</c:v>
                </c:pt>
                <c:pt idx="3">
                  <c:v>26.080000000000002</c:v>
                </c:pt>
                <c:pt idx="4">
                  <c:v>21.28</c:v>
                </c:pt>
                <c:pt idx="5">
                  <c:v>24.8</c:v>
                </c:pt>
                <c:pt idx="6">
                  <c:v>27.28</c:v>
                </c:pt>
                <c:pt idx="7">
                  <c:v>26.96</c:v>
                </c:pt>
                <c:pt idx="8">
                  <c:v>28.64</c:v>
                </c:pt>
                <c:pt idx="9">
                  <c:v>26.8</c:v>
                </c:pt>
                <c:pt idx="10">
                  <c:v>28.8</c:v>
                </c:pt>
                <c:pt idx="11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169-4B03-AA32-A71F969DF66F}"/>
            </c:ext>
          </c:extLst>
        </c:ser>
        <c:ser>
          <c:idx val="6"/>
          <c:order val="7"/>
          <c:tx>
            <c:strRef>
              <c:f>IPPU!$B$9</c:f>
              <c:strCache>
                <c:ptCount val="1"/>
                <c:pt idx="0">
                  <c:v>2.D.1 Lubricant Use</c:v>
                </c:pt>
              </c:strCache>
            </c:strRef>
          </c:tx>
          <c:invertIfNegative val="0"/>
          <c:cat>
            <c:numRef>
              <c:f>IPPU!$C$1:$AF$1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IPPU!$C$9:$AF$9</c:f>
              <c:numCache>
                <c:formatCode>#,##0.00</c:formatCode>
                <c:ptCount val="30"/>
                <c:pt idx="0">
                  <c:v>35.971886133333335</c:v>
                </c:pt>
                <c:pt idx="1">
                  <c:v>24.808197333333332</c:v>
                </c:pt>
                <c:pt idx="2">
                  <c:v>24.808197333333332</c:v>
                </c:pt>
                <c:pt idx="3">
                  <c:v>22.947582533333335</c:v>
                </c:pt>
                <c:pt idx="4">
                  <c:v>23.567787466666669</c:v>
                </c:pt>
                <c:pt idx="5">
                  <c:v>11.783893733333334</c:v>
                </c:pt>
                <c:pt idx="6">
                  <c:v>27.28901706666667</c:v>
                </c:pt>
                <c:pt idx="7">
                  <c:v>19.226352933333335</c:v>
                </c:pt>
                <c:pt idx="8">
                  <c:v>16.745533199999997</c:v>
                </c:pt>
                <c:pt idx="9">
                  <c:v>16.745533199999997</c:v>
                </c:pt>
                <c:pt idx="10">
                  <c:v>70.083157466666691</c:v>
                </c:pt>
                <c:pt idx="11">
                  <c:v>19.846557866666664</c:v>
                </c:pt>
                <c:pt idx="12">
                  <c:v>11.783893733333334</c:v>
                </c:pt>
                <c:pt idx="13">
                  <c:v>14.884918400000002</c:v>
                </c:pt>
                <c:pt idx="14">
                  <c:v>17.365738133333338</c:v>
                </c:pt>
                <c:pt idx="15">
                  <c:v>59.539673600000008</c:v>
                </c:pt>
                <c:pt idx="16">
                  <c:v>19.226352933333335</c:v>
                </c:pt>
                <c:pt idx="17">
                  <c:v>23.567787466666669</c:v>
                </c:pt>
                <c:pt idx="18">
                  <c:v>20.466762800000005</c:v>
                </c:pt>
                <c:pt idx="19">
                  <c:v>22.387537478533332</c:v>
                </c:pt>
                <c:pt idx="20">
                  <c:v>16.816236562399997</c:v>
                </c:pt>
                <c:pt idx="21">
                  <c:v>18.732049601466663</c:v>
                </c:pt>
                <c:pt idx="22">
                  <c:v>18.282520669209713</c:v>
                </c:pt>
                <c:pt idx="23">
                  <c:v>19.0765237671073</c:v>
                </c:pt>
                <c:pt idx="24">
                  <c:v>19.838320667375339</c:v>
                </c:pt>
                <c:pt idx="25">
                  <c:v>20.348670644302445</c:v>
                </c:pt>
                <c:pt idx="26">
                  <c:v>20.089334297342493</c:v>
                </c:pt>
                <c:pt idx="27">
                  <c:v>22.219743345339293</c:v>
                </c:pt>
                <c:pt idx="28">
                  <c:v>21.498934159311169</c:v>
                </c:pt>
                <c:pt idx="29">
                  <c:v>20.994247543579341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169-4B03-AA32-A71F969DF66F}"/>
            </c:ext>
          </c:extLst>
        </c:ser>
        <c:ser>
          <c:idx val="7"/>
          <c:order val="8"/>
          <c:tx>
            <c:strRef>
              <c:f>IPPU!$B$10</c:f>
              <c:strCache>
                <c:ptCount val="1"/>
                <c:pt idx="0">
                  <c:v>2.D.2 Paraffin Wax Use</c:v>
                </c:pt>
              </c:strCache>
            </c:strRef>
          </c:tx>
          <c:invertIfNegative val="0"/>
          <c:cat>
            <c:numRef>
              <c:f>IPPU!$C$1:$AF$1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IPPU!$C$10:$AF$10</c:f>
              <c:numCache>
                <c:formatCode>#,##0.00</c:formatCode>
                <c:ptCount val="30"/>
                <c:pt idx="0">
                  <c:v>6.2605202000000011</c:v>
                </c:pt>
                <c:pt idx="1">
                  <c:v>5.7564122000000006</c:v>
                </c:pt>
                <c:pt idx="2">
                  <c:v>5.8035802000000007</c:v>
                </c:pt>
                <c:pt idx="3">
                  <c:v>6.1061558465688011</c:v>
                </c:pt>
                <c:pt idx="4">
                  <c:v>6.3144951325896006</c:v>
                </c:pt>
                <c:pt idx="5">
                  <c:v>8.5851361205896008</c:v>
                </c:pt>
                <c:pt idx="6">
                  <c:v>8.8323583480000014</c:v>
                </c:pt>
                <c:pt idx="7">
                  <c:v>8.9102556172113623</c:v>
                </c:pt>
                <c:pt idx="8">
                  <c:v>9.7027358911999997</c:v>
                </c:pt>
                <c:pt idx="9">
                  <c:v>13.916615525894965</c:v>
                </c:pt>
                <c:pt idx="10">
                  <c:v>15.727833590166837</c:v>
                </c:pt>
                <c:pt idx="11">
                  <c:v>18.784694234789391</c:v>
                </c:pt>
                <c:pt idx="12">
                  <c:v>22.805116097278038</c:v>
                </c:pt>
                <c:pt idx="13">
                  <c:v>24.100105770400003</c:v>
                </c:pt>
                <c:pt idx="14">
                  <c:v>25.900289505343299</c:v>
                </c:pt>
                <c:pt idx="15">
                  <c:v>35.277155772209269</c:v>
                </c:pt>
                <c:pt idx="16">
                  <c:v>28.191463603730728</c:v>
                </c:pt>
                <c:pt idx="17">
                  <c:v>32.647660196799997</c:v>
                </c:pt>
                <c:pt idx="18">
                  <c:v>23.763914266754451</c:v>
                </c:pt>
                <c:pt idx="19">
                  <c:v>24.040361602400004</c:v>
                </c:pt>
                <c:pt idx="20">
                  <c:v>21.839166723778668</c:v>
                </c:pt>
                <c:pt idx="21">
                  <c:v>21.53822005021858</c:v>
                </c:pt>
                <c:pt idx="22">
                  <c:v>20.096192899200002</c:v>
                </c:pt>
                <c:pt idx="23">
                  <c:v>22.679070980003843</c:v>
                </c:pt>
                <c:pt idx="24">
                  <c:v>23.10722605026848</c:v>
                </c:pt>
                <c:pt idx="25">
                  <c:v>24.485869826640563</c:v>
                </c:pt>
                <c:pt idx="26">
                  <c:v>23.709092122673074</c:v>
                </c:pt>
                <c:pt idx="27">
                  <c:v>25.094242266731133</c:v>
                </c:pt>
                <c:pt idx="28">
                  <c:v>23.649315161728882</c:v>
                </c:pt>
                <c:pt idx="29">
                  <c:v>25.450559788290391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169-4B03-AA32-A71F969DF66F}"/>
            </c:ext>
          </c:extLst>
        </c:ser>
        <c:ser>
          <c:idx val="8"/>
          <c:order val="9"/>
          <c:tx>
            <c:strRef>
              <c:f>IPPU!$B$11</c:f>
              <c:strCache>
                <c:ptCount val="1"/>
                <c:pt idx="0">
                  <c:v>2.D.3 Solvent Use</c:v>
                </c:pt>
              </c:strCache>
            </c:strRef>
          </c:tx>
          <c:invertIfNegative val="0"/>
          <c:cat>
            <c:numRef>
              <c:f>IPPU!$C$1:$AF$1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IPPU!$C$11:$AF$11</c:f>
              <c:numCache>
                <c:formatCode>#,##0.00</c:formatCode>
                <c:ptCount val="30"/>
                <c:pt idx="0">
                  <c:v>72.637025570934583</c:v>
                </c:pt>
                <c:pt idx="1">
                  <c:v>72.684998291757466</c:v>
                </c:pt>
                <c:pt idx="2">
                  <c:v>73.057097821951373</c:v>
                </c:pt>
                <c:pt idx="3">
                  <c:v>73.458778156440459</c:v>
                </c:pt>
                <c:pt idx="4">
                  <c:v>74.763162908816469</c:v>
                </c:pt>
                <c:pt idx="5">
                  <c:v>75.10601407078228</c:v>
                </c:pt>
                <c:pt idx="6">
                  <c:v>75.200684718950484</c:v>
                </c:pt>
                <c:pt idx="7">
                  <c:v>75.775752450948829</c:v>
                </c:pt>
                <c:pt idx="8">
                  <c:v>76.634882258327053</c:v>
                </c:pt>
                <c:pt idx="9">
                  <c:v>73.880858970956211</c:v>
                </c:pt>
                <c:pt idx="10">
                  <c:v>69.077311762103108</c:v>
                </c:pt>
                <c:pt idx="11">
                  <c:v>72.528638123334389</c:v>
                </c:pt>
                <c:pt idx="12">
                  <c:v>79.018329642042389</c:v>
                </c:pt>
                <c:pt idx="13">
                  <c:v>79.683524797650307</c:v>
                </c:pt>
                <c:pt idx="14">
                  <c:v>81.933859832782332</c:v>
                </c:pt>
                <c:pt idx="15">
                  <c:v>80.987558806877786</c:v>
                </c:pt>
                <c:pt idx="16">
                  <c:v>86.223087710141783</c:v>
                </c:pt>
                <c:pt idx="17">
                  <c:v>89.113259071998868</c:v>
                </c:pt>
                <c:pt idx="18">
                  <c:v>83.222497218518669</c:v>
                </c:pt>
                <c:pt idx="19">
                  <c:v>82.57164229568275</c:v>
                </c:pt>
                <c:pt idx="20">
                  <c:v>83.159745918443576</c:v>
                </c:pt>
                <c:pt idx="21">
                  <c:v>82.748905485262867</c:v>
                </c:pt>
                <c:pt idx="22">
                  <c:v>86.875304844109394</c:v>
                </c:pt>
                <c:pt idx="23">
                  <c:v>89.752120926653177</c:v>
                </c:pt>
                <c:pt idx="24">
                  <c:v>84.082523393688462</c:v>
                </c:pt>
                <c:pt idx="25">
                  <c:v>85.449935635367495</c:v>
                </c:pt>
                <c:pt idx="26">
                  <c:v>88.203733315020855</c:v>
                </c:pt>
                <c:pt idx="27">
                  <c:v>100.10680583998241</c:v>
                </c:pt>
                <c:pt idx="28">
                  <c:v>102.51461569694743</c:v>
                </c:pt>
                <c:pt idx="29">
                  <c:v>105.97213228594133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169-4B03-AA32-A71F969DF66F}"/>
            </c:ext>
          </c:extLst>
        </c:ser>
        <c:ser>
          <c:idx val="11"/>
          <c:order val="10"/>
          <c:tx>
            <c:strRef>
              <c:f>IPPU!$B$12</c:f>
              <c:strCache>
                <c:ptCount val="1"/>
                <c:pt idx="0">
                  <c:v>2.D.3 Urea Used as a Catalyst</c:v>
                </c:pt>
              </c:strCache>
            </c:strRef>
          </c:tx>
          <c:invertIfNegative val="0"/>
          <c:cat>
            <c:numRef>
              <c:f>IPPU!$C$1:$AF$1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IPPU!$C$12:$AF$12</c:f>
              <c:numCache>
                <c:formatCode>#,##0.00</c:formatCode>
                <c:ptCount val="30"/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1.7287566182394121</c:v>
                </c:pt>
                <c:pt idx="17">
                  <c:v>3.6492368683207403</c:v>
                </c:pt>
                <c:pt idx="18">
                  <c:v>5.1783456527011209</c:v>
                </c:pt>
                <c:pt idx="19">
                  <c:v>5.161578297410899</c:v>
                </c:pt>
                <c:pt idx="20">
                  <c:v>5.2999583577836678</c:v>
                </c:pt>
                <c:pt idx="21">
                  <c:v>5.8158393549404286</c:v>
                </c:pt>
                <c:pt idx="22">
                  <c:v>5.9069770883320896</c:v>
                </c:pt>
                <c:pt idx="23">
                  <c:v>6.5669995801168177</c:v>
                </c:pt>
                <c:pt idx="24">
                  <c:v>7.1625714281395156</c:v>
                </c:pt>
                <c:pt idx="25">
                  <c:v>8.8161972402246072</c:v>
                </c:pt>
                <c:pt idx="26">
                  <c:v>11.167899785188744</c:v>
                </c:pt>
                <c:pt idx="27">
                  <c:v>11.976043277025248</c:v>
                </c:pt>
                <c:pt idx="28">
                  <c:v>13.182745421586741</c:v>
                </c:pt>
                <c:pt idx="29">
                  <c:v>13.476526205552778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E3B-4D91-AF79-355F3465E943}"/>
            </c:ext>
          </c:extLst>
        </c:ser>
        <c:ser>
          <c:idx val="15"/>
          <c:order val="11"/>
          <c:tx>
            <c:strRef>
              <c:f>IPPU!$B$19</c:f>
              <c:strCache>
                <c:ptCount val="1"/>
                <c:pt idx="0">
                  <c:v>2.G.3 N2O from Product Uses</c:v>
                </c:pt>
              </c:strCache>
            </c:strRef>
          </c:tx>
          <c:invertIfNegative val="0"/>
          <c:cat>
            <c:numRef>
              <c:f>IPPU!$C$1:$AF$1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IPPU!$C$19:$AF$19</c:f>
              <c:numCache>
                <c:formatCode>#,##0.00</c:formatCode>
                <c:ptCount val="30"/>
                <c:pt idx="0">
                  <c:v>31.341851999999999</c:v>
                </c:pt>
                <c:pt idx="1">
                  <c:v>31.519757999999996</c:v>
                </c:pt>
                <c:pt idx="2">
                  <c:v>31.777229999999999</c:v>
                </c:pt>
                <c:pt idx="3">
                  <c:v>31.952453999999999</c:v>
                </c:pt>
                <c:pt idx="4">
                  <c:v>32.057946000000001</c:v>
                </c:pt>
                <c:pt idx="5">
                  <c:v>32.195622</c:v>
                </c:pt>
                <c:pt idx="6">
                  <c:v>32.417333999999997</c:v>
                </c:pt>
                <c:pt idx="7">
                  <c:v>32.758842000000001</c:v>
                </c:pt>
                <c:pt idx="8">
                  <c:v>33.105713999999992</c:v>
                </c:pt>
                <c:pt idx="9">
                  <c:v>33.449903999999997</c:v>
                </c:pt>
                <c:pt idx="10">
                  <c:v>33.878130000000006</c:v>
                </c:pt>
                <c:pt idx="11">
                  <c:v>34.393967999999994</c:v>
                </c:pt>
                <c:pt idx="12">
                  <c:v>35.019767999999999</c:v>
                </c:pt>
                <c:pt idx="13">
                  <c:v>35.580306</c:v>
                </c:pt>
                <c:pt idx="14">
                  <c:v>36.164088</c:v>
                </c:pt>
                <c:pt idx="15">
                  <c:v>36.956172000000002</c:v>
                </c:pt>
                <c:pt idx="16">
                  <c:v>37.842125999999993</c:v>
                </c:pt>
                <c:pt idx="17">
                  <c:v>39.119652000000002</c:v>
                </c:pt>
                <c:pt idx="18">
                  <c:v>40.096794000000003</c:v>
                </c:pt>
                <c:pt idx="19">
                  <c:v>40.528595999999993</c:v>
                </c:pt>
                <c:pt idx="20">
                  <c:v>40.719912000000008</c:v>
                </c:pt>
                <c:pt idx="21">
                  <c:v>40.899605999999991</c:v>
                </c:pt>
                <c:pt idx="22">
                  <c:v>40.993475999999994</c:v>
                </c:pt>
                <c:pt idx="23">
                  <c:v>41.062314000000001</c:v>
                </c:pt>
                <c:pt idx="24">
                  <c:v>41.209824000000005</c:v>
                </c:pt>
                <c:pt idx="25">
                  <c:v>41.440475999999997</c:v>
                </c:pt>
                <c:pt idx="26">
                  <c:v>42.571073099999992</c:v>
                </c:pt>
                <c:pt idx="27">
                  <c:v>42.774073680000001</c:v>
                </c:pt>
                <c:pt idx="28">
                  <c:v>42.977074260000002</c:v>
                </c:pt>
                <c:pt idx="29">
                  <c:v>43.998209999999993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169-4B03-AA32-A71F969DF66F}"/>
            </c:ext>
          </c:extLst>
        </c:ser>
        <c:ser>
          <c:idx val="9"/>
          <c:order val="12"/>
          <c:tx>
            <c:strRef>
              <c:f>IPPU!$B$26</c:f>
              <c:strCache>
                <c:ptCount val="1"/>
                <c:pt idx="0">
                  <c:v>HFC, PFC, SF6, NF3 total</c:v>
                </c:pt>
              </c:strCache>
            </c:strRef>
          </c:tx>
          <c:invertIfNegative val="0"/>
          <c:cat>
            <c:numRef>
              <c:f>IPPU!$C$1:$AF$1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IPPU!$C$26:$AF$26</c:f>
              <c:numCache>
                <c:formatCode>#,##0.00</c:formatCode>
                <c:ptCount val="30"/>
                <c:pt idx="0">
                  <c:v>34.591111871073771</c:v>
                </c:pt>
                <c:pt idx="1">
                  <c:v>49.500497452363035</c:v>
                </c:pt>
                <c:pt idx="2">
                  <c:v>64.409697447839406</c:v>
                </c:pt>
                <c:pt idx="3">
                  <c:v>106.4251771817589</c:v>
                </c:pt>
                <c:pt idx="4">
                  <c:v>149.55114964682372</c:v>
                </c:pt>
                <c:pt idx="5">
                  <c:v>226.32569284457793</c:v>
                </c:pt>
                <c:pt idx="6">
                  <c:v>326.19440166358964</c:v>
                </c:pt>
                <c:pt idx="7">
                  <c:v>459.71553127864468</c:v>
                </c:pt>
                <c:pt idx="8">
                  <c:v>373.29692450324723</c:v>
                </c:pt>
                <c:pt idx="9">
                  <c:v>532.06751613494816</c:v>
                </c:pt>
                <c:pt idx="10">
                  <c:v>768.6576734312755</c:v>
                </c:pt>
                <c:pt idx="11">
                  <c:v>780.59668108216363</c:v>
                </c:pt>
                <c:pt idx="12">
                  <c:v>771.1179251487315</c:v>
                </c:pt>
                <c:pt idx="13">
                  <c:v>985.09287096332548</c:v>
                </c:pt>
                <c:pt idx="14">
                  <c:v>998.58388644334309</c:v>
                </c:pt>
                <c:pt idx="15">
                  <c:v>1197.0598675525139</c:v>
                </c:pt>
                <c:pt idx="16">
                  <c:v>1179.1683193960082</c:v>
                </c:pt>
                <c:pt idx="17">
                  <c:v>1174.9491879214111</c:v>
                </c:pt>
                <c:pt idx="18">
                  <c:v>1187.1902168798597</c:v>
                </c:pt>
                <c:pt idx="19">
                  <c:v>1151.2673362397823</c:v>
                </c:pt>
                <c:pt idx="20">
                  <c:v>1127.8143458029622</c:v>
                </c:pt>
                <c:pt idx="21">
                  <c:v>1145.6283164123472</c:v>
                </c:pt>
                <c:pt idx="22">
                  <c:v>1122.7034051292414</c:v>
                </c:pt>
                <c:pt idx="23">
                  <c:v>1159.0997631666562</c:v>
                </c:pt>
                <c:pt idx="24">
                  <c:v>1231.932275213064</c:v>
                </c:pt>
                <c:pt idx="25">
                  <c:v>1235.4403249554673</c:v>
                </c:pt>
                <c:pt idx="26">
                  <c:v>1320.5385326050739</c:v>
                </c:pt>
                <c:pt idx="27">
                  <c:v>1246.3204739134057</c:v>
                </c:pt>
                <c:pt idx="28">
                  <c:v>937.60934934472607</c:v>
                </c:pt>
                <c:pt idx="29">
                  <c:v>916.46987599116403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169-4B03-AA32-A71F969DF6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10408064"/>
        <c:axId val="410409600"/>
      </c:barChart>
      <c:catAx>
        <c:axId val="4104080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410409600"/>
        <c:crosses val="autoZero"/>
        <c:auto val="1"/>
        <c:lblAlgn val="ctr"/>
        <c:lblOffset val="100"/>
        <c:noMultiLvlLbl val="0"/>
      </c:catAx>
      <c:valAx>
        <c:axId val="41040960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IE" sz="1200" b="1" i="0" baseline="0">
                    <a:effectLst/>
                  </a:rPr>
                  <a:t>kilotonnes CO</a:t>
                </a:r>
                <a:r>
                  <a:rPr lang="en-IE" sz="1200" b="1" i="0" baseline="-25000">
                    <a:effectLst/>
                  </a:rPr>
                  <a:t>2</a:t>
                </a:r>
                <a:r>
                  <a:rPr lang="en-IE" sz="1200" b="1" i="0" baseline="0">
                    <a:effectLst/>
                  </a:rPr>
                  <a:t> eq</a:t>
                </a:r>
                <a:endParaRPr lang="en-GB" sz="1200">
                  <a:effectLst/>
                </a:endParaRPr>
              </a:p>
            </c:rich>
          </c:tx>
          <c:layout>
            <c:manualLayout>
              <c:xMode val="edge"/>
              <c:yMode val="edge"/>
              <c:x val="8.0525563241663472E-3"/>
              <c:y val="0.34479956274446166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crossAx val="410408064"/>
        <c:crosses val="autoZero"/>
        <c:crossBetween val="between"/>
      </c:valAx>
      <c:spPr>
        <a:noFill/>
        <a:ln>
          <a:solidFill>
            <a:sysClr val="windowText" lastClr="000000"/>
          </a:solidFill>
        </a:ln>
      </c:spPr>
    </c:plotArea>
    <c:legend>
      <c:legendPos val="b"/>
      <c:layout>
        <c:manualLayout>
          <c:xMode val="edge"/>
          <c:yMode val="edge"/>
          <c:x val="6.8700978622985645E-2"/>
          <c:y val="0.86434351888226535"/>
          <c:w val="0.9155000041861141"/>
          <c:h val="0.11109867300313639"/>
        </c:manualLayout>
      </c:layout>
      <c:overlay val="0"/>
      <c:txPr>
        <a:bodyPr/>
        <a:lstStyle/>
        <a:p>
          <a:pPr>
            <a:defRPr sz="1100"/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3465398782893967E-2"/>
          <c:y val="4.7207155963715115E-2"/>
          <c:w val="0.94103129069909508"/>
          <c:h val="0.7844065910020061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Agriculture!$B$2</c:f>
              <c:strCache>
                <c:ptCount val="1"/>
                <c:pt idx="0">
                  <c:v>3.A Enteric Fermentation</c:v>
                </c:pt>
              </c:strCache>
            </c:strRef>
          </c:tx>
          <c:invertIfNegative val="0"/>
          <c:cat>
            <c:numRef>
              <c:f>Agriculture!$C$1:$AF$1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Agriculture!$C$2:$AF$2</c:f>
              <c:numCache>
                <c:formatCode>#,##0.00_ ;\-#,##0.00\ </c:formatCode>
                <c:ptCount val="30"/>
                <c:pt idx="0">
                  <c:v>10466.066693626075</c:v>
                </c:pt>
                <c:pt idx="1">
                  <c:v>10660.547678512488</c:v>
                </c:pt>
                <c:pt idx="2">
                  <c:v>10852.00217283778</c:v>
                </c:pt>
                <c:pt idx="3">
                  <c:v>10942.326463158119</c:v>
                </c:pt>
                <c:pt idx="4">
                  <c:v>10976.466639185966</c:v>
                </c:pt>
                <c:pt idx="5">
                  <c:v>11085.93373541304</c:v>
                </c:pt>
                <c:pt idx="6">
                  <c:v>11470.212074696638</c:v>
                </c:pt>
                <c:pt idx="7">
                  <c:v>11811.870224809058</c:v>
                </c:pt>
                <c:pt idx="8">
                  <c:v>12040.36882009474</c:v>
                </c:pt>
                <c:pt idx="9">
                  <c:v>11742.651515125888</c:v>
                </c:pt>
                <c:pt idx="10">
                  <c:v>11295.770135360593</c:v>
                </c:pt>
                <c:pt idx="11">
                  <c:v>11308.710130901731</c:v>
                </c:pt>
                <c:pt idx="12">
                  <c:v>11264.603627702762</c:v>
                </c:pt>
                <c:pt idx="13">
                  <c:v>11302.743895659585</c:v>
                </c:pt>
                <c:pt idx="14">
                  <c:v>11241.255673611189</c:v>
                </c:pt>
                <c:pt idx="15">
                  <c:v>11217.330901472804</c:v>
                </c:pt>
                <c:pt idx="16">
                  <c:v>11304.710444586908</c:v>
                </c:pt>
                <c:pt idx="17">
                  <c:v>10951.346415367289</c:v>
                </c:pt>
                <c:pt idx="18">
                  <c:v>10964.90014598888</c:v>
                </c:pt>
                <c:pt idx="19">
                  <c:v>10789.133150387202</c:v>
                </c:pt>
                <c:pt idx="20">
                  <c:v>10554.669290296861</c:v>
                </c:pt>
                <c:pt idx="21">
                  <c:v>10419.329881054276</c:v>
                </c:pt>
                <c:pt idx="22">
                  <c:v>11043.027430425514</c:v>
                </c:pt>
                <c:pt idx="23">
                  <c:v>11144.523065171637</c:v>
                </c:pt>
                <c:pt idx="24">
                  <c:v>11063.691314453081</c:v>
                </c:pt>
                <c:pt idx="25">
                  <c:v>11463.65668811105</c:v>
                </c:pt>
                <c:pt idx="26">
                  <c:v>11789.939081336175</c:v>
                </c:pt>
                <c:pt idx="27">
                  <c:v>12182.619630922911</c:v>
                </c:pt>
                <c:pt idx="28">
                  <c:v>12464.637749988135</c:v>
                </c:pt>
                <c:pt idx="29">
                  <c:v>12151.210713769944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A5B-4AAC-9BA5-12CEB5C5FA45}"/>
            </c:ext>
          </c:extLst>
        </c:ser>
        <c:ser>
          <c:idx val="1"/>
          <c:order val="1"/>
          <c:tx>
            <c:strRef>
              <c:f>Agriculture!$B$3</c:f>
              <c:strCache>
                <c:ptCount val="1"/>
                <c:pt idx="0">
                  <c:v>3.B Manure Management</c:v>
                </c:pt>
              </c:strCache>
            </c:strRef>
          </c:tx>
          <c:invertIfNegative val="0"/>
          <c:cat>
            <c:numRef>
              <c:f>Agriculture!$C$1:$AF$1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Agriculture!$C$3:$AF$3</c:f>
              <c:numCache>
                <c:formatCode>#,##0.00_ ;\-#,##0.00\ </c:formatCode>
                <c:ptCount val="30"/>
                <c:pt idx="0">
                  <c:v>1777.1308627024207</c:v>
                </c:pt>
                <c:pt idx="1">
                  <c:v>1821.4541830278285</c:v>
                </c:pt>
                <c:pt idx="2">
                  <c:v>1860.536026609878</c:v>
                </c:pt>
                <c:pt idx="3">
                  <c:v>1882.4311340193881</c:v>
                </c:pt>
                <c:pt idx="4">
                  <c:v>1884.2691482435625</c:v>
                </c:pt>
                <c:pt idx="5">
                  <c:v>1897.189222187666</c:v>
                </c:pt>
                <c:pt idx="6">
                  <c:v>1981.296571254964</c:v>
                </c:pt>
                <c:pt idx="7">
                  <c:v>2041.9383901455585</c:v>
                </c:pt>
                <c:pt idx="8">
                  <c:v>2090.1500776295952</c:v>
                </c:pt>
                <c:pt idx="9">
                  <c:v>2031.2795109728831</c:v>
                </c:pt>
                <c:pt idx="10">
                  <c:v>1954.9155202116526</c:v>
                </c:pt>
                <c:pt idx="11">
                  <c:v>1978.4320513923155</c:v>
                </c:pt>
                <c:pt idx="12">
                  <c:v>1979.5401129685483</c:v>
                </c:pt>
                <c:pt idx="13">
                  <c:v>1968.9557686899839</c:v>
                </c:pt>
                <c:pt idx="14">
                  <c:v>1944.6678785287222</c:v>
                </c:pt>
                <c:pt idx="15">
                  <c:v>1986.7869316991591</c:v>
                </c:pt>
                <c:pt idx="16">
                  <c:v>2006.8924579545424</c:v>
                </c:pt>
                <c:pt idx="17">
                  <c:v>1927.3781054077022</c:v>
                </c:pt>
                <c:pt idx="18">
                  <c:v>1932.377979672126</c:v>
                </c:pt>
                <c:pt idx="19">
                  <c:v>1911.732232265324</c:v>
                </c:pt>
                <c:pt idx="20">
                  <c:v>1873.3752041548441</c:v>
                </c:pt>
                <c:pt idx="21">
                  <c:v>1870.5450966328935</c:v>
                </c:pt>
                <c:pt idx="22">
                  <c:v>2022.7821882816183</c:v>
                </c:pt>
                <c:pt idx="23">
                  <c:v>2029.5561661076758</c:v>
                </c:pt>
                <c:pt idx="24">
                  <c:v>1984.2078889385114</c:v>
                </c:pt>
                <c:pt idx="25">
                  <c:v>2067.7460705159951</c:v>
                </c:pt>
                <c:pt idx="26">
                  <c:v>2128.0521096297175</c:v>
                </c:pt>
                <c:pt idx="27">
                  <c:v>2190.6004090952874</c:v>
                </c:pt>
                <c:pt idx="28">
                  <c:v>2260.7552187547749</c:v>
                </c:pt>
                <c:pt idx="29">
                  <c:v>2169.2808868632619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A5B-4AAC-9BA5-12CEB5C5FA45}"/>
            </c:ext>
          </c:extLst>
        </c:ser>
        <c:ser>
          <c:idx val="2"/>
          <c:order val="2"/>
          <c:tx>
            <c:strRef>
              <c:f>Agriculture!$B$4</c:f>
              <c:strCache>
                <c:ptCount val="1"/>
                <c:pt idx="0">
                  <c:v>3.D Agricultural Soils</c:v>
                </c:pt>
              </c:strCache>
            </c:strRef>
          </c:tx>
          <c:invertIfNegative val="0"/>
          <c:cat>
            <c:numRef>
              <c:f>Agriculture!$C$1:$AF$1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Agriculture!$C$4:$AF$4</c:f>
              <c:numCache>
                <c:formatCode>#,##0.00_ ;\-#,##0.00\ </c:formatCode>
                <c:ptCount val="30"/>
                <c:pt idx="0">
                  <c:v>5820.5003614566012</c:v>
                </c:pt>
                <c:pt idx="1">
                  <c:v>5793.0772928712213</c:v>
                </c:pt>
                <c:pt idx="2">
                  <c:v>5707.7685151891264</c:v>
                </c:pt>
                <c:pt idx="3">
                  <c:v>5819.6381919995547</c:v>
                </c:pt>
                <c:pt idx="4">
                  <c:v>6052.7321555871677</c:v>
                </c:pt>
                <c:pt idx="5">
                  <c:v>6305.2129920384505</c:v>
                </c:pt>
                <c:pt idx="6">
                  <c:v>6332.6664697806536</c:v>
                </c:pt>
                <c:pt idx="7">
                  <c:v>6155.3337634956442</c:v>
                </c:pt>
                <c:pt idx="8">
                  <c:v>6500.4410647793266</c:v>
                </c:pt>
                <c:pt idx="9">
                  <c:v>6505.6669976670873</c:v>
                </c:pt>
                <c:pt idx="10">
                  <c:v>6206.9816756841183</c:v>
                </c:pt>
                <c:pt idx="11">
                  <c:v>5923.6874908016316</c:v>
                </c:pt>
                <c:pt idx="12">
                  <c:v>5860.0326077796326</c:v>
                </c:pt>
                <c:pt idx="13">
                  <c:v>6034.4784475234501</c:v>
                </c:pt>
                <c:pt idx="14">
                  <c:v>5926.7106149541651</c:v>
                </c:pt>
                <c:pt idx="15">
                  <c:v>5761.1696988943349</c:v>
                </c:pt>
                <c:pt idx="16">
                  <c:v>5538.3210419790903</c:v>
                </c:pt>
                <c:pt idx="17">
                  <c:v>5328.1930145969718</c:v>
                </c:pt>
                <c:pt idx="18">
                  <c:v>5277.1662859074422</c:v>
                </c:pt>
                <c:pt idx="19">
                  <c:v>5126.9556530259852</c:v>
                </c:pt>
                <c:pt idx="20">
                  <c:v>5395.7059417245018</c:v>
                </c:pt>
                <c:pt idx="21">
                  <c:v>4997.6679929894481</c:v>
                </c:pt>
                <c:pt idx="22">
                  <c:v>5185.5993170618603</c:v>
                </c:pt>
                <c:pt idx="23">
                  <c:v>5619.1518923465837</c:v>
                </c:pt>
                <c:pt idx="24">
                  <c:v>5382.5171107414017</c:v>
                </c:pt>
                <c:pt idx="25">
                  <c:v>5414.0745174810836</c:v>
                </c:pt>
                <c:pt idx="26">
                  <c:v>5469.1204460166091</c:v>
                </c:pt>
                <c:pt idx="27">
                  <c:v>5777.8428588299021</c:v>
                </c:pt>
                <c:pt idx="28">
                  <c:v>6075.9375370394546</c:v>
                </c:pt>
                <c:pt idx="29">
                  <c:v>5723.3209863736447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A5B-4AAC-9BA5-12CEB5C5FA45}"/>
            </c:ext>
          </c:extLst>
        </c:ser>
        <c:ser>
          <c:idx val="3"/>
          <c:order val="3"/>
          <c:tx>
            <c:strRef>
              <c:f>Agriculture!$B$5</c:f>
              <c:strCache>
                <c:ptCount val="1"/>
                <c:pt idx="0">
                  <c:v>3.G Liming</c:v>
                </c:pt>
              </c:strCache>
            </c:strRef>
          </c:tx>
          <c:invertIfNegative val="0"/>
          <c:cat>
            <c:numRef>
              <c:f>Agriculture!$C$1:$AF$1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Agriculture!$C$5:$AF$5</c:f>
              <c:numCache>
                <c:formatCode>#,##0.00_ ;\-#,##0.00\ </c:formatCode>
                <c:ptCount val="30"/>
                <c:pt idx="0">
                  <c:v>355.036</c:v>
                </c:pt>
                <c:pt idx="1">
                  <c:v>315.14515999999998</c:v>
                </c:pt>
                <c:pt idx="2">
                  <c:v>255.60083999999998</c:v>
                </c:pt>
                <c:pt idx="3">
                  <c:v>357.2998</c:v>
                </c:pt>
                <c:pt idx="4">
                  <c:v>269.64124000000004</c:v>
                </c:pt>
                <c:pt idx="5">
                  <c:v>494.59520000000003</c:v>
                </c:pt>
                <c:pt idx="6">
                  <c:v>484.03343999999993</c:v>
                </c:pt>
                <c:pt idx="7">
                  <c:v>423.48680000000002</c:v>
                </c:pt>
                <c:pt idx="8">
                  <c:v>305.58044000000001</c:v>
                </c:pt>
                <c:pt idx="9">
                  <c:v>383.22723999999999</c:v>
                </c:pt>
                <c:pt idx="10">
                  <c:v>366.38315999999998</c:v>
                </c:pt>
                <c:pt idx="11">
                  <c:v>385.28247999999996</c:v>
                </c:pt>
                <c:pt idx="12">
                  <c:v>273.89956000000001</c:v>
                </c:pt>
                <c:pt idx="13">
                  <c:v>386.76</c:v>
                </c:pt>
                <c:pt idx="14">
                  <c:v>240.79571999999996</c:v>
                </c:pt>
                <c:pt idx="15">
                  <c:v>266.73371999999995</c:v>
                </c:pt>
                <c:pt idx="16">
                  <c:v>254.85636</c:v>
                </c:pt>
                <c:pt idx="17">
                  <c:v>376.76671999999996</c:v>
                </c:pt>
                <c:pt idx="18">
                  <c:v>262.20744000000002</c:v>
                </c:pt>
                <c:pt idx="19">
                  <c:v>307.32239999999996</c:v>
                </c:pt>
                <c:pt idx="20">
                  <c:v>427.93387999999993</c:v>
                </c:pt>
                <c:pt idx="21">
                  <c:v>360.67856</c:v>
                </c:pt>
                <c:pt idx="22">
                  <c:v>229.39619999999999</c:v>
                </c:pt>
                <c:pt idx="23">
                  <c:v>515.69275999999991</c:v>
                </c:pt>
                <c:pt idx="24">
                  <c:v>391.07495680000005</c:v>
                </c:pt>
                <c:pt idx="25">
                  <c:v>401.14668</c:v>
                </c:pt>
                <c:pt idx="26">
                  <c:v>433.59667999999999</c:v>
                </c:pt>
                <c:pt idx="27">
                  <c:v>332.74647999999996</c:v>
                </c:pt>
                <c:pt idx="28">
                  <c:v>461.05708000000004</c:v>
                </c:pt>
                <c:pt idx="29">
                  <c:v>343.90247759999994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A5B-4AAC-9BA5-12CEB5C5FA45}"/>
            </c:ext>
          </c:extLst>
        </c:ser>
        <c:ser>
          <c:idx val="4"/>
          <c:order val="4"/>
          <c:tx>
            <c:strRef>
              <c:f>Agriculture!$B$6</c:f>
              <c:strCache>
                <c:ptCount val="1"/>
                <c:pt idx="0">
                  <c:v>3.H Urea Application</c:v>
                </c:pt>
              </c:strCache>
            </c:strRef>
          </c:tx>
          <c:invertIfNegative val="0"/>
          <c:cat>
            <c:numRef>
              <c:f>Agriculture!$C$1:$AF$1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Agriculture!$C$6:$AF$6</c:f>
              <c:numCache>
                <c:formatCode>#,##0.00_ ;\-#,##0.00\ </c:formatCode>
                <c:ptCount val="30"/>
                <c:pt idx="0">
                  <c:v>96.677023188405784</c:v>
                </c:pt>
                <c:pt idx="1">
                  <c:v>99.628382821946872</c:v>
                </c:pt>
                <c:pt idx="2">
                  <c:v>118.08579710144927</c:v>
                </c:pt>
                <c:pt idx="3">
                  <c:v>99.875217391304361</c:v>
                </c:pt>
                <c:pt idx="4">
                  <c:v>98.719420289855051</c:v>
                </c:pt>
                <c:pt idx="5">
                  <c:v>86.267101449275344</c:v>
                </c:pt>
                <c:pt idx="6">
                  <c:v>87.18695652173912</c:v>
                </c:pt>
                <c:pt idx="7">
                  <c:v>82.633913043478259</c:v>
                </c:pt>
                <c:pt idx="8">
                  <c:v>95.371594202898564</c:v>
                </c:pt>
                <c:pt idx="9">
                  <c:v>103.53391304347825</c:v>
                </c:pt>
                <c:pt idx="10">
                  <c:v>91.8436231884058</c:v>
                </c:pt>
                <c:pt idx="11">
                  <c:v>83.63666666666667</c:v>
                </c:pt>
                <c:pt idx="12">
                  <c:v>80.805362318840594</c:v>
                </c:pt>
                <c:pt idx="13">
                  <c:v>78.482608695652175</c:v>
                </c:pt>
                <c:pt idx="14">
                  <c:v>66.857681159420295</c:v>
                </c:pt>
                <c:pt idx="15">
                  <c:v>60.814599999999999</c:v>
                </c:pt>
                <c:pt idx="16">
                  <c:v>64.755533333333346</c:v>
                </c:pt>
                <c:pt idx="17">
                  <c:v>50.899933333333344</c:v>
                </c:pt>
                <c:pt idx="18">
                  <c:v>66.973133333333351</c:v>
                </c:pt>
                <c:pt idx="19">
                  <c:v>89.020800000000008</c:v>
                </c:pt>
                <c:pt idx="20">
                  <c:v>98.243200000000016</c:v>
                </c:pt>
                <c:pt idx="21">
                  <c:v>70.265799999999999</c:v>
                </c:pt>
                <c:pt idx="22">
                  <c:v>46.351066666666675</c:v>
                </c:pt>
                <c:pt idx="23">
                  <c:v>47.090266666666672</c:v>
                </c:pt>
                <c:pt idx="24">
                  <c:v>54.549733333333336</c:v>
                </c:pt>
                <c:pt idx="25">
                  <c:v>64.265666666666661</c:v>
                </c:pt>
                <c:pt idx="26">
                  <c:v>79.107600000000019</c:v>
                </c:pt>
                <c:pt idx="27">
                  <c:v>83.988666666666674</c:v>
                </c:pt>
                <c:pt idx="28">
                  <c:v>88.762666666666675</c:v>
                </c:pt>
                <c:pt idx="29">
                  <c:v>91.980533333333341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A5B-4AAC-9BA5-12CEB5C5FA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10614784"/>
        <c:axId val="410620672"/>
      </c:barChart>
      <c:catAx>
        <c:axId val="4106147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/>
            </a:pPr>
            <a:endParaRPr lang="en-US"/>
          </a:p>
        </c:txPr>
        <c:crossAx val="41062067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10620672"/>
        <c:scaling>
          <c:orientation val="minMax"/>
          <c:max val="2500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100"/>
                </a:pPr>
                <a:r>
                  <a:rPr lang="en-IE" sz="1100"/>
                  <a:t>kilotonnes CO</a:t>
                </a:r>
                <a:r>
                  <a:rPr lang="en-IE" sz="1100" baseline="-25000"/>
                  <a:t>2</a:t>
                </a:r>
                <a:r>
                  <a:rPr lang="en-IE" sz="1100"/>
                  <a:t> eq</a:t>
                </a:r>
              </a:p>
            </c:rich>
          </c:tx>
          <c:layout>
            <c:manualLayout>
              <c:xMode val="edge"/>
              <c:yMode val="edge"/>
              <c:x val="1.0995993921812414E-3"/>
              <c:y val="0.29394071503773889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000"/>
            </a:pPr>
            <a:endParaRPr lang="en-US"/>
          </a:p>
        </c:txPr>
        <c:crossAx val="410614784"/>
        <c:crosses val="autoZero"/>
        <c:crossBetween val="between"/>
      </c:valAx>
      <c:spPr>
        <a:noFill/>
        <a:ln>
          <a:solidFill>
            <a:sysClr val="windowText" lastClr="000000"/>
          </a:solidFill>
        </a:ln>
      </c:spPr>
    </c:plotArea>
    <c:legend>
      <c:legendPos val="b"/>
      <c:layout>
        <c:manualLayout>
          <c:xMode val="edge"/>
          <c:yMode val="edge"/>
          <c:x val="9.2297569444444449E-2"/>
          <c:y val="0.90600636511539201"/>
          <c:w val="0.85288715277777782"/>
          <c:h val="7.1518774883843894E-2"/>
        </c:manualLayout>
      </c:layout>
      <c:overlay val="0"/>
      <c:txPr>
        <a:bodyPr/>
        <a:lstStyle/>
        <a:p>
          <a:pPr>
            <a:defRPr sz="1100"/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printSettings>
    <c:headerFooter alignWithMargins="0"/>
    <c:pageMargins b="1" l="0.75000000000000322" r="0.75000000000000322" t="1" header="0.5" footer="0.5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2.1'!$B$4</c:f>
              <c:strCache>
                <c:ptCount val="1"/>
                <c:pt idx="0">
                  <c:v>Energy</c:v>
                </c:pt>
              </c:strCache>
            </c:strRef>
          </c:tx>
          <c:invertIfNegative val="0"/>
          <c:cat>
            <c:numRef>
              <c:f>'Figure 2.1'!$C$3:$AF$3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'Figure 2.1'!$C$4:$AF$4</c:f>
              <c:numCache>
                <c:formatCode>_-* #,##0_-;\-* #,##0_-;_-* "-"??_-;_-@_-</c:formatCode>
                <c:ptCount val="30"/>
                <c:pt idx="0">
                  <c:v>31023.690384918966</c:v>
                </c:pt>
                <c:pt idx="1">
                  <c:v>31876.187368840903</c:v>
                </c:pt>
                <c:pt idx="2">
                  <c:v>31766.363756862618</c:v>
                </c:pt>
                <c:pt idx="3">
                  <c:v>31944.81250334136</c:v>
                </c:pt>
                <c:pt idx="4">
                  <c:v>32913.51956248832</c:v>
                </c:pt>
                <c:pt idx="5">
                  <c:v>33825.090760565188</c:v>
                </c:pt>
                <c:pt idx="6">
                  <c:v>35441.439655081616</c:v>
                </c:pt>
                <c:pt idx="7">
                  <c:v>36550.869404379402</c:v>
                </c:pt>
                <c:pt idx="8">
                  <c:v>38768.920559144768</c:v>
                </c:pt>
                <c:pt idx="9">
                  <c:v>40181.417565669108</c:v>
                </c:pt>
                <c:pt idx="10">
                  <c:v>42491.738789773757</c:v>
                </c:pt>
                <c:pt idx="11">
                  <c:v>44599.60531016365</c:v>
                </c:pt>
                <c:pt idx="12">
                  <c:v>43379.042287522316</c:v>
                </c:pt>
                <c:pt idx="13">
                  <c:v>44013.927359340902</c:v>
                </c:pt>
                <c:pt idx="14">
                  <c:v>43812.145548558459</c:v>
                </c:pt>
                <c:pt idx="15">
                  <c:v>45716.920296932782</c:v>
                </c:pt>
                <c:pt idx="16">
                  <c:v>45231.748936405522</c:v>
                </c:pt>
                <c:pt idx="17">
                  <c:v>45164.667614510807</c:v>
                </c:pt>
                <c:pt idx="18">
                  <c:v>45272.526369067637</c:v>
                </c:pt>
                <c:pt idx="19">
                  <c:v>40799.283398390362</c:v>
                </c:pt>
                <c:pt idx="20">
                  <c:v>40473.418241163512</c:v>
                </c:pt>
                <c:pt idx="21">
                  <c:v>36970.518015679452</c:v>
                </c:pt>
                <c:pt idx="22">
                  <c:v>37031.455382931948</c:v>
                </c:pt>
                <c:pt idx="23">
                  <c:v>35878.264454591088</c:v>
                </c:pt>
                <c:pt idx="24">
                  <c:v>35245.637997645434</c:v>
                </c:pt>
                <c:pt idx="25">
                  <c:v>36820.799759750145</c:v>
                </c:pt>
                <c:pt idx="26">
                  <c:v>38135.786779771828</c:v>
                </c:pt>
                <c:pt idx="27">
                  <c:v>37120.027439487589</c:v>
                </c:pt>
                <c:pt idx="28">
                  <c:v>37030.034055620585</c:v>
                </c:pt>
                <c:pt idx="29">
                  <c:v>35209.063218097974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EA-414A-A961-860AC37EA749}"/>
            </c:ext>
          </c:extLst>
        </c:ser>
        <c:ser>
          <c:idx val="1"/>
          <c:order val="1"/>
          <c:tx>
            <c:strRef>
              <c:f>'Figure 2.1'!$B$5</c:f>
              <c:strCache>
                <c:ptCount val="1"/>
                <c:pt idx="0">
                  <c:v>IPPU</c:v>
                </c:pt>
              </c:strCache>
            </c:strRef>
          </c:tx>
          <c:invertIfNegative val="0"/>
          <c:cat>
            <c:numRef>
              <c:f>'Figure 2.1'!$C$3:$AF$3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'Figure 2.1'!$C$5:$AF$5</c:f>
              <c:numCache>
                <c:formatCode>_-* #,##0_-;\-* #,##0_-;_-* "-"??_-;_-@_-</c:formatCode>
                <c:ptCount val="30"/>
                <c:pt idx="0">
                  <c:v>3309.1613021159696</c:v>
                </c:pt>
                <c:pt idx="1">
                  <c:v>3011.4141608237223</c:v>
                </c:pt>
                <c:pt idx="2">
                  <c:v>2937.9437558338623</c:v>
                </c:pt>
                <c:pt idx="3">
                  <c:v>2945.2812713888788</c:v>
                </c:pt>
                <c:pt idx="4">
                  <c:v>3226.8608233571917</c:v>
                </c:pt>
                <c:pt idx="5">
                  <c:v>3217.4130741955196</c:v>
                </c:pt>
                <c:pt idx="6">
                  <c:v>3399.4497308266318</c:v>
                </c:pt>
                <c:pt idx="7">
                  <c:v>3862.3945361454216</c:v>
                </c:pt>
                <c:pt idx="8">
                  <c:v>3666.0559178852104</c:v>
                </c:pt>
                <c:pt idx="9">
                  <c:v>3774.386096262203</c:v>
                </c:pt>
                <c:pt idx="10">
                  <c:v>4558.3066011243009</c:v>
                </c:pt>
                <c:pt idx="11">
                  <c:v>4602.5019195424093</c:v>
                </c:pt>
                <c:pt idx="12">
                  <c:v>4074.8897194190008</c:v>
                </c:pt>
                <c:pt idx="13">
                  <c:v>3481.9573095427268</c:v>
                </c:pt>
                <c:pt idx="14">
                  <c:v>3667.0105212161188</c:v>
                </c:pt>
                <c:pt idx="15">
                  <c:v>3962.6157742007886</c:v>
                </c:pt>
                <c:pt idx="16">
                  <c:v>3891.1235168524613</c:v>
                </c:pt>
                <c:pt idx="17">
                  <c:v>3943.4809048872494</c:v>
                </c:pt>
                <c:pt idx="18">
                  <c:v>3661.5022762053859</c:v>
                </c:pt>
                <c:pt idx="19">
                  <c:v>2811.2797213952126</c:v>
                </c:pt>
                <c:pt idx="20">
                  <c:v>2594.697780111931</c:v>
                </c:pt>
                <c:pt idx="21">
                  <c:v>2482.6334758737112</c:v>
                </c:pt>
                <c:pt idx="22">
                  <c:v>2686.825675722509</c:v>
                </c:pt>
                <c:pt idx="23">
                  <c:v>2639.9317939511939</c:v>
                </c:pt>
                <c:pt idx="24">
                  <c:v>3057.7858937983065</c:v>
                </c:pt>
                <c:pt idx="25">
                  <c:v>3246.3449957144358</c:v>
                </c:pt>
                <c:pt idx="26">
                  <c:v>3474.6810172585228</c:v>
                </c:pt>
                <c:pt idx="27">
                  <c:v>3488.3476383455727</c:v>
                </c:pt>
                <c:pt idx="28">
                  <c:v>3235.9810138062248</c:v>
                </c:pt>
                <c:pt idx="29">
                  <c:v>3184.0305984590505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7EA-414A-A961-860AC37EA749}"/>
            </c:ext>
          </c:extLst>
        </c:ser>
        <c:ser>
          <c:idx val="2"/>
          <c:order val="2"/>
          <c:tx>
            <c:strRef>
              <c:f>'Figure 2.1'!$B$6</c:f>
              <c:strCache>
                <c:ptCount val="1"/>
                <c:pt idx="0">
                  <c:v>Agriculture </c:v>
                </c:pt>
              </c:strCache>
            </c:strRef>
          </c:tx>
          <c:invertIfNegative val="0"/>
          <c:cat>
            <c:numRef>
              <c:f>'Figure 2.1'!$C$3:$AF$3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'Figure 2.1'!$C$6:$AF$6</c:f>
              <c:numCache>
                <c:formatCode>_-* #,##0_-;\-* #,##0_-;_-* "-"??_-;_-@_-</c:formatCode>
                <c:ptCount val="30"/>
                <c:pt idx="0">
                  <c:v>18515.410940973507</c:v>
                </c:pt>
                <c:pt idx="1">
                  <c:v>18689.852697233484</c:v>
                </c:pt>
                <c:pt idx="2">
                  <c:v>18793.993351738231</c:v>
                </c:pt>
                <c:pt idx="3">
                  <c:v>19101.570806568368</c:v>
                </c:pt>
                <c:pt idx="4">
                  <c:v>19281.828603306549</c:v>
                </c:pt>
                <c:pt idx="5">
                  <c:v>19869.198251088434</c:v>
                </c:pt>
                <c:pt idx="6">
                  <c:v>20355.395512253996</c:v>
                </c:pt>
                <c:pt idx="7">
                  <c:v>20515.263091493736</c:v>
                </c:pt>
                <c:pt idx="8">
                  <c:v>21031.91199670656</c:v>
                </c:pt>
                <c:pt idx="9">
                  <c:v>20766.359176809336</c:v>
                </c:pt>
                <c:pt idx="10">
                  <c:v>19915.894114444771</c:v>
                </c:pt>
                <c:pt idx="11">
                  <c:v>19679.748819762346</c:v>
                </c:pt>
                <c:pt idx="12">
                  <c:v>19458.881270769783</c:v>
                </c:pt>
                <c:pt idx="13">
                  <c:v>19771.420720568669</c:v>
                </c:pt>
                <c:pt idx="14">
                  <c:v>19420.287568253494</c:v>
                </c:pt>
                <c:pt idx="15">
                  <c:v>19292.835852066295</c:v>
                </c:pt>
                <c:pt idx="16">
                  <c:v>19169.535837853873</c:v>
                </c:pt>
                <c:pt idx="17">
                  <c:v>18634.584188705296</c:v>
                </c:pt>
                <c:pt idx="18">
                  <c:v>18503.624984901784</c:v>
                </c:pt>
                <c:pt idx="19">
                  <c:v>18224.164235678512</c:v>
                </c:pt>
                <c:pt idx="20">
                  <c:v>18349.927516176209</c:v>
                </c:pt>
                <c:pt idx="21">
                  <c:v>17718.487330676617</c:v>
                </c:pt>
                <c:pt idx="22">
                  <c:v>18527.156202435657</c:v>
                </c:pt>
                <c:pt idx="23">
                  <c:v>19356.014150292565</c:v>
                </c:pt>
                <c:pt idx="24">
                  <c:v>18876.041004266324</c:v>
                </c:pt>
                <c:pt idx="25">
                  <c:v>19410.889622774797</c:v>
                </c:pt>
                <c:pt idx="26">
                  <c:v>19899.815916982501</c:v>
                </c:pt>
                <c:pt idx="27">
                  <c:v>20567.79804551477</c:v>
                </c:pt>
                <c:pt idx="28">
                  <c:v>21351.150252449028</c:v>
                </c:pt>
                <c:pt idx="29">
                  <c:v>20479.695597940183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7EA-414A-A961-860AC37EA749}"/>
            </c:ext>
          </c:extLst>
        </c:ser>
        <c:ser>
          <c:idx val="3"/>
          <c:order val="3"/>
          <c:tx>
            <c:strRef>
              <c:f>'Figure 2.1'!$B$7</c:f>
              <c:strCache>
                <c:ptCount val="1"/>
                <c:pt idx="0">
                  <c:v>Waste </c:v>
                </c:pt>
              </c:strCache>
            </c:strRef>
          </c:tx>
          <c:invertIfNegative val="0"/>
          <c:cat>
            <c:numRef>
              <c:f>'Figure 2.1'!$C$3:$AF$3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'Figure 2.1'!$C$7:$AF$7</c:f>
              <c:numCache>
                <c:formatCode>_-* #,##0_-;\-* #,##0_-;_-* "-"??_-;_-@_-</c:formatCode>
                <c:ptCount val="30"/>
                <c:pt idx="0">
                  <c:v>1552.053617690967</c:v>
                </c:pt>
                <c:pt idx="1">
                  <c:v>1632.811365232481</c:v>
                </c:pt>
                <c:pt idx="2">
                  <c:v>1698.2299225574204</c:v>
                </c:pt>
                <c:pt idx="3">
                  <c:v>1748.2816571592587</c:v>
                </c:pt>
                <c:pt idx="4">
                  <c:v>1792.8493340275652</c:v>
                </c:pt>
                <c:pt idx="5">
                  <c:v>1829.1780952628817</c:v>
                </c:pt>
                <c:pt idx="6">
                  <c:v>1708.4830322402095</c:v>
                </c:pt>
                <c:pt idx="7">
                  <c:v>1432.6262505012096</c:v>
                </c:pt>
                <c:pt idx="8">
                  <c:v>1475.5765436871579</c:v>
                </c:pt>
                <c:pt idx="9">
                  <c:v>1480.7046945341845</c:v>
                </c:pt>
                <c:pt idx="10">
                  <c:v>1492.7703645905121</c:v>
                </c:pt>
                <c:pt idx="11">
                  <c:v>1605.3489199626404</c:v>
                </c:pt>
                <c:pt idx="12">
                  <c:v>1710.2325565770898</c:v>
                </c:pt>
                <c:pt idx="13">
                  <c:v>1765.4681984593715</c:v>
                </c:pt>
                <c:pt idx="14">
                  <c:v>1485.103587838471</c:v>
                </c:pt>
                <c:pt idx="15">
                  <c:v>1291.9683880384277</c:v>
                </c:pt>
                <c:pt idx="16">
                  <c:v>1328.1757520911426</c:v>
                </c:pt>
                <c:pt idx="17">
                  <c:v>848.8355258913881</c:v>
                </c:pt>
                <c:pt idx="18">
                  <c:v>693.80354289533193</c:v>
                </c:pt>
                <c:pt idx="19">
                  <c:v>521.64707443401562</c:v>
                </c:pt>
                <c:pt idx="20">
                  <c:v>531.37075488942594</c:v>
                </c:pt>
                <c:pt idx="21">
                  <c:v>621.94477695799128</c:v>
                </c:pt>
                <c:pt idx="22">
                  <c:v>539.69888971898365</c:v>
                </c:pt>
                <c:pt idx="23">
                  <c:v>696.3728651465176</c:v>
                </c:pt>
                <c:pt idx="24">
                  <c:v>883.10286494537797</c:v>
                </c:pt>
                <c:pt idx="25">
                  <c:v>953.91866311629394</c:v>
                </c:pt>
                <c:pt idx="26">
                  <c:v>964.85361846438741</c:v>
                </c:pt>
                <c:pt idx="27">
                  <c:v>938.68775867053364</c:v>
                </c:pt>
                <c:pt idx="28">
                  <c:v>908.848647802399</c:v>
                </c:pt>
                <c:pt idx="29">
                  <c:v>904.85020272249324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7EA-414A-A961-860AC37EA7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14852992"/>
        <c:axId val="414854528"/>
      </c:barChart>
      <c:catAx>
        <c:axId val="4148529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414854528"/>
        <c:crosses val="autoZero"/>
        <c:auto val="1"/>
        <c:lblAlgn val="ctr"/>
        <c:lblOffset val="100"/>
        <c:noMultiLvlLbl val="0"/>
      </c:catAx>
      <c:valAx>
        <c:axId val="41485452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100"/>
                </a:pPr>
                <a:r>
                  <a:rPr lang="en-IE" sz="1100"/>
                  <a:t>kilotonnes CO</a:t>
                </a:r>
                <a:r>
                  <a:rPr lang="en-IE" sz="1100" baseline="-25000"/>
                  <a:t>2</a:t>
                </a:r>
                <a:r>
                  <a:rPr lang="en-IE" sz="1100"/>
                  <a:t> eq</a:t>
                </a:r>
              </a:p>
            </c:rich>
          </c:tx>
          <c:layout>
            <c:manualLayout>
              <c:xMode val="edge"/>
              <c:yMode val="edge"/>
              <c:x val="0"/>
              <c:y val="0.27796198586708265"/>
            </c:manualLayout>
          </c:layout>
          <c:overlay val="0"/>
        </c:title>
        <c:numFmt formatCode="_-* #,##0_-;\-* #,##0_-;_-* &quot;-&quot;??_-;_-@_-" sourceLinked="1"/>
        <c:majorTickMark val="out"/>
        <c:minorTickMark val="none"/>
        <c:tickLblPos val="nextTo"/>
        <c:crossAx val="414852992"/>
        <c:crosses val="autoZero"/>
        <c:crossBetween val="between"/>
      </c:valAx>
      <c:spPr>
        <a:noFill/>
        <a:ln>
          <a:solidFill>
            <a:schemeClr val="tx1"/>
          </a:solidFill>
        </a:ln>
      </c:spPr>
    </c:plotArea>
    <c:legend>
      <c:legendPos val="b"/>
      <c:layout>
        <c:manualLayout>
          <c:xMode val="edge"/>
          <c:yMode val="edge"/>
          <c:x val="0.13605570065813688"/>
          <c:y val="0.9062465802637576"/>
          <c:w val="0.79072868621532066"/>
          <c:h val="7.0395759082589562E-2"/>
        </c:manualLayout>
      </c:layout>
      <c:overlay val="0"/>
      <c:txPr>
        <a:bodyPr/>
        <a:lstStyle/>
        <a:p>
          <a:pPr>
            <a:defRPr sz="1100"/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>
          <a:latin typeface="+mn-lt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3465398782893967E-2"/>
          <c:y val="4.7207155963715115E-2"/>
          <c:w val="0.94103129069909508"/>
          <c:h val="0.7844065910020061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Agriculture!$B$13</c:f>
              <c:strCache>
                <c:ptCount val="1"/>
                <c:pt idx="0">
                  <c:v> CH4 </c:v>
                </c:pt>
              </c:strCache>
            </c:strRef>
          </c:tx>
          <c:invertIfNegative val="0"/>
          <c:cat>
            <c:numRef>
              <c:f>Agriculture!$C$1:$AF$1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Agriculture!$C$13:$AF$13</c:f>
              <c:numCache>
                <c:formatCode>#,##0.00_ ;\-#,##0.00\ </c:formatCode>
                <c:ptCount val="30"/>
                <c:pt idx="0">
                  <c:v>11754.218612989251</c:v>
                </c:pt>
                <c:pt idx="1">
                  <c:v>11981.107962661434</c:v>
                </c:pt>
                <c:pt idx="2">
                  <c:v>12202.535745307116</c:v>
                </c:pt>
                <c:pt idx="3">
                  <c:v>12308.559164755068</c:v>
                </c:pt>
                <c:pt idx="4">
                  <c:v>12339.854376874644</c:v>
                </c:pt>
                <c:pt idx="5">
                  <c:v>12452.805500552011</c:v>
                </c:pt>
                <c:pt idx="6">
                  <c:v>12897.004620925843</c:v>
                </c:pt>
                <c:pt idx="7">
                  <c:v>13275.916388077263</c:v>
                </c:pt>
                <c:pt idx="8">
                  <c:v>13538.110098160414</c:v>
                </c:pt>
                <c:pt idx="9">
                  <c:v>13200.83861271257</c:v>
                </c:pt>
                <c:pt idx="10">
                  <c:v>12700.793783995281</c:v>
                </c:pt>
                <c:pt idx="11">
                  <c:v>12730.12339709606</c:v>
                </c:pt>
                <c:pt idx="12">
                  <c:v>12681.684275040587</c:v>
                </c:pt>
                <c:pt idx="13">
                  <c:v>12709.786335617773</c:v>
                </c:pt>
                <c:pt idx="14">
                  <c:v>12634.16720148322</c:v>
                </c:pt>
                <c:pt idx="15">
                  <c:v>12630.593661212582</c:v>
                </c:pt>
                <c:pt idx="16">
                  <c:v>12726.081285365168</c:v>
                </c:pt>
                <c:pt idx="17">
                  <c:v>12324.847033136444</c:v>
                </c:pt>
                <c:pt idx="18">
                  <c:v>12336.555394996951</c:v>
                </c:pt>
                <c:pt idx="19">
                  <c:v>12148.980468424554</c:v>
                </c:pt>
                <c:pt idx="20">
                  <c:v>11897.082334627667</c:v>
                </c:pt>
                <c:pt idx="21">
                  <c:v>11765.037971715125</c:v>
                </c:pt>
                <c:pt idx="22">
                  <c:v>12483.940787922709</c:v>
                </c:pt>
                <c:pt idx="23">
                  <c:v>12597.481304299386</c:v>
                </c:pt>
                <c:pt idx="24">
                  <c:v>12504.327806012403</c:v>
                </c:pt>
                <c:pt idx="25">
                  <c:v>12959.67556569069</c:v>
                </c:pt>
                <c:pt idx="26">
                  <c:v>13330.27447519051</c:v>
                </c:pt>
                <c:pt idx="27">
                  <c:v>13764.997237709949</c:v>
                </c:pt>
                <c:pt idx="28">
                  <c:v>14082.928634838541</c:v>
                </c:pt>
                <c:pt idx="29">
                  <c:v>13723.479980196755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AC-4900-A25D-C4645396FBC6}"/>
            </c:ext>
          </c:extLst>
        </c:ser>
        <c:ser>
          <c:idx val="1"/>
          <c:order val="1"/>
          <c:tx>
            <c:strRef>
              <c:f>Agriculture!$B$14</c:f>
              <c:strCache>
                <c:ptCount val="1"/>
                <c:pt idx="0">
                  <c:v> N2O </c:v>
                </c:pt>
              </c:strCache>
            </c:strRef>
          </c:tx>
          <c:invertIfNegative val="0"/>
          <c:cat>
            <c:numRef>
              <c:f>Agriculture!$C$1:$AF$1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Agriculture!$C$14:$AF$14</c:f>
              <c:numCache>
                <c:formatCode>#,##0.00_ ;\-#,##0.00\ </c:formatCode>
                <c:ptCount val="30"/>
                <c:pt idx="0">
                  <c:v>6309.4793047958474</c:v>
                </c:pt>
                <c:pt idx="1">
                  <c:v>6293.9711917501063</c:v>
                </c:pt>
                <c:pt idx="2">
                  <c:v>6217.7709693296702</c:v>
                </c:pt>
                <c:pt idx="3">
                  <c:v>6335.8366244219924</c:v>
                </c:pt>
                <c:pt idx="4">
                  <c:v>6573.6135661420531</c:v>
                </c:pt>
                <c:pt idx="5">
                  <c:v>6835.5304490871467</c:v>
                </c:pt>
                <c:pt idx="6">
                  <c:v>6887.1704948064107</c:v>
                </c:pt>
                <c:pt idx="7">
                  <c:v>6733.2259903729973</c:v>
                </c:pt>
                <c:pt idx="8">
                  <c:v>7092.8498643432486</c:v>
                </c:pt>
                <c:pt idx="9">
                  <c:v>7078.7594110532882</c:v>
                </c:pt>
                <c:pt idx="10">
                  <c:v>6756.8735472610833</c:v>
                </c:pt>
                <c:pt idx="11">
                  <c:v>6480.7062759996188</c:v>
                </c:pt>
                <c:pt idx="12">
                  <c:v>6422.4920734103544</c:v>
                </c:pt>
                <c:pt idx="13">
                  <c:v>6596.3917762552446</c:v>
                </c:pt>
                <c:pt idx="14">
                  <c:v>6478.4669656108572</c:v>
                </c:pt>
                <c:pt idx="15">
                  <c:v>6334.6938708537155</c:v>
                </c:pt>
                <c:pt idx="16">
                  <c:v>6123.8426591553743</c:v>
                </c:pt>
                <c:pt idx="17">
                  <c:v>5882.0705022355187</c:v>
                </c:pt>
                <c:pt idx="18">
                  <c:v>5837.8890165714984</c:v>
                </c:pt>
                <c:pt idx="19">
                  <c:v>5678.8405672539584</c:v>
                </c:pt>
                <c:pt idx="20">
                  <c:v>5926.6681015485392</c:v>
                </c:pt>
                <c:pt idx="21">
                  <c:v>5522.5049989614945</c:v>
                </c:pt>
                <c:pt idx="22">
                  <c:v>5767.4681478462853</c:v>
                </c:pt>
                <c:pt idx="23">
                  <c:v>6195.7498193265092</c:v>
                </c:pt>
                <c:pt idx="24">
                  <c:v>5926.0885081205888</c:v>
                </c:pt>
                <c:pt idx="25">
                  <c:v>5985.801710417436</c:v>
                </c:pt>
                <c:pt idx="26">
                  <c:v>6056.8371617919911</c:v>
                </c:pt>
                <c:pt idx="27">
                  <c:v>6386.0656611381501</c:v>
                </c:pt>
                <c:pt idx="28">
                  <c:v>6718.4018709438215</c:v>
                </c:pt>
                <c:pt idx="29">
                  <c:v>6320.332606810096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AC-4900-A25D-C4645396FBC6}"/>
            </c:ext>
          </c:extLst>
        </c:ser>
        <c:ser>
          <c:idx val="2"/>
          <c:order val="2"/>
          <c:tx>
            <c:strRef>
              <c:f>Agriculture!$B$15</c:f>
              <c:strCache>
                <c:ptCount val="1"/>
                <c:pt idx="0">
                  <c:v> CO2 </c:v>
                </c:pt>
              </c:strCache>
            </c:strRef>
          </c:tx>
          <c:invertIfNegative val="0"/>
          <c:cat>
            <c:numRef>
              <c:f>Agriculture!$C$1:$AF$1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Agriculture!$C$15:$AF$15</c:f>
              <c:numCache>
                <c:formatCode>#,##0.00_ ;\-#,##0.00\ </c:formatCode>
                <c:ptCount val="30"/>
                <c:pt idx="0">
                  <c:v>451.71302318840577</c:v>
                </c:pt>
                <c:pt idx="1">
                  <c:v>414.77354282194688</c:v>
                </c:pt>
                <c:pt idx="2">
                  <c:v>373.68663710144926</c:v>
                </c:pt>
                <c:pt idx="3">
                  <c:v>457.17501739130438</c:v>
                </c:pt>
                <c:pt idx="4">
                  <c:v>368.3606602898551</c:v>
                </c:pt>
                <c:pt idx="5">
                  <c:v>580.86230144927538</c:v>
                </c:pt>
                <c:pt idx="6">
                  <c:v>571.22039652173908</c:v>
                </c:pt>
                <c:pt idx="7">
                  <c:v>506.1207130434783</c:v>
                </c:pt>
                <c:pt idx="8">
                  <c:v>400.95203420289857</c:v>
                </c:pt>
                <c:pt idx="9">
                  <c:v>486.76115304347826</c:v>
                </c:pt>
                <c:pt idx="10">
                  <c:v>458.22678318840576</c:v>
                </c:pt>
                <c:pt idx="11">
                  <c:v>468.91914666666662</c:v>
                </c:pt>
                <c:pt idx="12">
                  <c:v>354.7049223188406</c:v>
                </c:pt>
                <c:pt idx="13">
                  <c:v>465.24260869565217</c:v>
                </c:pt>
                <c:pt idx="14">
                  <c:v>307.65340115942024</c:v>
                </c:pt>
                <c:pt idx="15">
                  <c:v>327.54831999999993</c:v>
                </c:pt>
                <c:pt idx="16">
                  <c:v>319.61189333333334</c:v>
                </c:pt>
                <c:pt idx="17">
                  <c:v>427.66665333333333</c:v>
                </c:pt>
                <c:pt idx="18">
                  <c:v>329.18057333333337</c:v>
                </c:pt>
                <c:pt idx="19">
                  <c:v>396.34319999999997</c:v>
                </c:pt>
                <c:pt idx="20">
                  <c:v>526.17707999999993</c:v>
                </c:pt>
                <c:pt idx="21">
                  <c:v>430.94436000000002</c:v>
                </c:pt>
                <c:pt idx="22">
                  <c:v>275.74726666666669</c:v>
                </c:pt>
                <c:pt idx="23">
                  <c:v>562.78302666666661</c:v>
                </c:pt>
                <c:pt idx="24">
                  <c:v>445.62469013333339</c:v>
                </c:pt>
                <c:pt idx="25">
                  <c:v>465.41234666666668</c:v>
                </c:pt>
                <c:pt idx="26">
                  <c:v>512.70428000000004</c:v>
                </c:pt>
                <c:pt idx="27">
                  <c:v>416.73514666666665</c:v>
                </c:pt>
                <c:pt idx="28">
                  <c:v>549.81974666666667</c:v>
                </c:pt>
                <c:pt idx="29">
                  <c:v>435.88301093333325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4AC-4900-A25D-C4645396FB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10614784"/>
        <c:axId val="410620672"/>
      </c:barChart>
      <c:catAx>
        <c:axId val="4106147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/>
            </a:pPr>
            <a:endParaRPr lang="en-US"/>
          </a:p>
        </c:txPr>
        <c:crossAx val="41062067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10620672"/>
        <c:scaling>
          <c:orientation val="minMax"/>
          <c:max val="2500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100"/>
                </a:pPr>
                <a:r>
                  <a:rPr lang="en-IE" sz="1100"/>
                  <a:t>kilotonnes CO</a:t>
                </a:r>
                <a:r>
                  <a:rPr lang="en-IE" sz="1100" baseline="-25000"/>
                  <a:t>2</a:t>
                </a:r>
                <a:r>
                  <a:rPr lang="en-IE" sz="1100"/>
                  <a:t> eq</a:t>
                </a:r>
              </a:p>
            </c:rich>
          </c:tx>
          <c:layout>
            <c:manualLayout>
              <c:xMode val="edge"/>
              <c:yMode val="edge"/>
              <c:x val="1.0995993921812414E-3"/>
              <c:y val="0.29394071503773889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000"/>
            </a:pPr>
            <a:endParaRPr lang="en-US"/>
          </a:p>
        </c:txPr>
        <c:crossAx val="410614784"/>
        <c:crosses val="autoZero"/>
        <c:crossBetween val="between"/>
      </c:valAx>
      <c:spPr>
        <a:noFill/>
        <a:ln>
          <a:solidFill>
            <a:sysClr val="windowText" lastClr="000000"/>
          </a:solidFill>
        </a:ln>
      </c:spPr>
    </c:plotArea>
    <c:legend>
      <c:legendPos val="b"/>
      <c:layout>
        <c:manualLayout>
          <c:xMode val="edge"/>
          <c:yMode val="edge"/>
          <c:x val="9.2297569444444449E-2"/>
          <c:y val="0.90600636511539201"/>
          <c:w val="0.85288715277777782"/>
          <c:h val="7.1518774883843894E-2"/>
        </c:manualLayout>
      </c:layout>
      <c:overlay val="0"/>
      <c:txPr>
        <a:bodyPr/>
        <a:lstStyle/>
        <a:p>
          <a:pPr>
            <a:defRPr sz="1100"/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printSettings>
    <c:headerFooter alignWithMargins="0"/>
    <c:pageMargins b="1" l="0.75000000000000322" r="0.75000000000000322" t="1" header="0.5" footer="0.5"/>
    <c:pageSetup paperSize="9" orientation="landscape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6.5363540083805308E-2"/>
          <c:y val="3.2949149716677478E-2"/>
          <c:w val="0.91671731822995806"/>
          <c:h val="0.8292257408706660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 2.10 LULUCF'!$B$3</c:f>
              <c:strCache>
                <c:ptCount val="1"/>
                <c:pt idx="0">
                  <c:v>A.  Forest land</c:v>
                </c:pt>
              </c:strCache>
            </c:strRef>
          </c:tx>
          <c:invertIfNegative val="0"/>
          <c:cat>
            <c:numRef>
              <c:f>'Fig 2.10 LULUCF'!$C$1:$AF$1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'Fig 2.10 LULUCF'!$C$3:$AF$3</c:f>
              <c:numCache>
                <c:formatCode>#,##0.00</c:formatCode>
                <c:ptCount val="30"/>
                <c:pt idx="0">
                  <c:v>-3711.0566924867499</c:v>
                </c:pt>
                <c:pt idx="1">
                  <c:v>-3848.7731068481644</c:v>
                </c:pt>
                <c:pt idx="2">
                  <c:v>-3262.6149185287227</c:v>
                </c:pt>
                <c:pt idx="3">
                  <c:v>-3488.6301010366569</c:v>
                </c:pt>
                <c:pt idx="4">
                  <c:v>-3085.2485126190941</c:v>
                </c:pt>
                <c:pt idx="5">
                  <c:v>-2741.5820869547633</c:v>
                </c:pt>
                <c:pt idx="6">
                  <c:v>-2547.7277751310321</c:v>
                </c:pt>
                <c:pt idx="7">
                  <c:v>-3451.8109486259782</c:v>
                </c:pt>
                <c:pt idx="8">
                  <c:v>-3002.1887045086669</c:v>
                </c:pt>
                <c:pt idx="9">
                  <c:v>-2925.7716200743712</c:v>
                </c:pt>
                <c:pt idx="10">
                  <c:v>-1968.7889876207491</c:v>
                </c:pt>
                <c:pt idx="11">
                  <c:v>-2212.3367656983751</c:v>
                </c:pt>
                <c:pt idx="12">
                  <c:v>-2197.9744437418167</c:v>
                </c:pt>
                <c:pt idx="13">
                  <c:v>-2363.8323124626559</c:v>
                </c:pt>
                <c:pt idx="14">
                  <c:v>-3205.973991940235</c:v>
                </c:pt>
                <c:pt idx="15">
                  <c:v>-2984.5482482785346</c:v>
                </c:pt>
                <c:pt idx="16">
                  <c:v>-3244.6512502365754</c:v>
                </c:pt>
                <c:pt idx="17">
                  <c:v>-2976.3468414638087</c:v>
                </c:pt>
                <c:pt idx="18">
                  <c:v>-4225.4699956777749</c:v>
                </c:pt>
                <c:pt idx="19">
                  <c:v>-4049.7343294912962</c:v>
                </c:pt>
                <c:pt idx="20">
                  <c:v>-3690.3826100151718</c:v>
                </c:pt>
                <c:pt idx="21">
                  <c:v>-3751.8740017619002</c:v>
                </c:pt>
                <c:pt idx="22">
                  <c:v>-4495.05342431589</c:v>
                </c:pt>
                <c:pt idx="23">
                  <c:v>-5289.6015445760377</c:v>
                </c:pt>
                <c:pt idx="24">
                  <c:v>-4070.3709513137692</c:v>
                </c:pt>
                <c:pt idx="25">
                  <c:v>-4851.1331258709315</c:v>
                </c:pt>
                <c:pt idx="26">
                  <c:v>-4218.7949463832401</c:v>
                </c:pt>
                <c:pt idx="27">
                  <c:v>-3601.163684333636</c:v>
                </c:pt>
                <c:pt idx="28">
                  <c:v>-3964.5411282501832</c:v>
                </c:pt>
                <c:pt idx="29">
                  <c:v>-4433.6867310122334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76-4401-83BB-AC9947D4ABE5}"/>
            </c:ext>
          </c:extLst>
        </c:ser>
        <c:ser>
          <c:idx val="1"/>
          <c:order val="1"/>
          <c:tx>
            <c:strRef>
              <c:f>'Fig 2.10 LULUCF'!$B$4</c:f>
              <c:strCache>
                <c:ptCount val="1"/>
                <c:pt idx="0">
                  <c:v>B.  Cropland</c:v>
                </c:pt>
              </c:strCache>
            </c:strRef>
          </c:tx>
          <c:invertIfNegative val="0"/>
          <c:cat>
            <c:numRef>
              <c:f>'Fig 2.10 LULUCF'!$C$1:$AF$1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'Fig 2.10 LULUCF'!$C$4:$AF$4</c:f>
              <c:numCache>
                <c:formatCode>#,##0.00</c:formatCode>
                <c:ptCount val="30"/>
                <c:pt idx="0">
                  <c:v>20.30634464402987</c:v>
                </c:pt>
                <c:pt idx="1">
                  <c:v>85.095172814169132</c:v>
                </c:pt>
                <c:pt idx="2">
                  <c:v>58.10876676988704</c:v>
                </c:pt>
                <c:pt idx="3">
                  <c:v>24.69327016244841</c:v>
                </c:pt>
                <c:pt idx="4">
                  <c:v>64.013313967958837</c:v>
                </c:pt>
                <c:pt idx="5">
                  <c:v>88.847321143575854</c:v>
                </c:pt>
                <c:pt idx="6">
                  <c:v>41.702041040752057</c:v>
                </c:pt>
                <c:pt idx="7">
                  <c:v>95.264035897489634</c:v>
                </c:pt>
                <c:pt idx="8">
                  <c:v>21.800745772980338</c:v>
                </c:pt>
                <c:pt idx="9">
                  <c:v>125.63998750232751</c:v>
                </c:pt>
                <c:pt idx="10">
                  <c:v>74.238208332911029</c:v>
                </c:pt>
                <c:pt idx="11">
                  <c:v>258.96377456890161</c:v>
                </c:pt>
                <c:pt idx="12">
                  <c:v>258.59696842627733</c:v>
                </c:pt>
                <c:pt idx="13">
                  <c:v>146.93334330324231</c:v>
                </c:pt>
                <c:pt idx="14">
                  <c:v>148.51637129941275</c:v>
                </c:pt>
                <c:pt idx="15">
                  <c:v>102.56417087254398</c:v>
                </c:pt>
                <c:pt idx="16">
                  <c:v>-0.84584306650140995</c:v>
                </c:pt>
                <c:pt idx="17">
                  <c:v>70.693178213160394</c:v>
                </c:pt>
                <c:pt idx="18">
                  <c:v>249.35512877495256</c:v>
                </c:pt>
                <c:pt idx="19">
                  <c:v>13.36725667421072</c:v>
                </c:pt>
                <c:pt idx="20">
                  <c:v>-74.379184933356839</c:v>
                </c:pt>
                <c:pt idx="21">
                  <c:v>44.848083877926051</c:v>
                </c:pt>
                <c:pt idx="22">
                  <c:v>101.60044464064728</c:v>
                </c:pt>
                <c:pt idx="23">
                  <c:v>39.264167787819297</c:v>
                </c:pt>
                <c:pt idx="24">
                  <c:v>1.6869817298580401</c:v>
                </c:pt>
                <c:pt idx="25">
                  <c:v>-9.4559773005731103</c:v>
                </c:pt>
                <c:pt idx="26">
                  <c:v>-42.967287159748352</c:v>
                </c:pt>
                <c:pt idx="27">
                  <c:v>-43.19472459537932</c:v>
                </c:pt>
                <c:pt idx="28">
                  <c:v>-129.26469763908526</c:v>
                </c:pt>
                <c:pt idx="29">
                  <c:v>-110.12414225200612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76-4401-83BB-AC9947D4ABE5}"/>
            </c:ext>
          </c:extLst>
        </c:ser>
        <c:ser>
          <c:idx val="2"/>
          <c:order val="2"/>
          <c:tx>
            <c:strRef>
              <c:f>'Fig 2.10 LULUCF'!$B$5</c:f>
              <c:strCache>
                <c:ptCount val="1"/>
                <c:pt idx="0">
                  <c:v>C.  Grassland</c:v>
                </c:pt>
              </c:strCache>
            </c:strRef>
          </c:tx>
          <c:invertIfNegative val="0"/>
          <c:cat>
            <c:numRef>
              <c:f>'Fig 2.10 LULUCF'!$C$1:$AF$1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'Fig 2.10 LULUCF'!$C$5:$AF$5</c:f>
              <c:numCache>
                <c:formatCode>#,##0.00</c:formatCode>
                <c:ptCount val="30"/>
                <c:pt idx="0">
                  <c:v>7249.4424779401716</c:v>
                </c:pt>
                <c:pt idx="1">
                  <c:v>7357.3863813646149</c:v>
                </c:pt>
                <c:pt idx="2">
                  <c:v>6767.5177897042968</c:v>
                </c:pt>
                <c:pt idx="3">
                  <c:v>6411.2777295244941</c:v>
                </c:pt>
                <c:pt idx="4">
                  <c:v>6258.204045674137</c:v>
                </c:pt>
                <c:pt idx="5">
                  <c:v>6462.5224715649483</c:v>
                </c:pt>
                <c:pt idx="6">
                  <c:v>6120.4108135341694</c:v>
                </c:pt>
                <c:pt idx="7">
                  <c:v>6523.5781954196009</c:v>
                </c:pt>
                <c:pt idx="8">
                  <c:v>6252.9931228300247</c:v>
                </c:pt>
                <c:pt idx="9">
                  <c:v>6186.1653753757482</c:v>
                </c:pt>
                <c:pt idx="10">
                  <c:v>6843.8373557369323</c:v>
                </c:pt>
                <c:pt idx="11">
                  <c:v>6722.1874058797921</c:v>
                </c:pt>
                <c:pt idx="12">
                  <c:v>7100.3291770546466</c:v>
                </c:pt>
                <c:pt idx="13">
                  <c:v>6797.4197682805734</c:v>
                </c:pt>
                <c:pt idx="14">
                  <c:v>6466.844846293071</c:v>
                </c:pt>
                <c:pt idx="15">
                  <c:v>6745.6515015494242</c:v>
                </c:pt>
                <c:pt idx="16">
                  <c:v>6601.7076817591524</c:v>
                </c:pt>
                <c:pt idx="17">
                  <c:v>6608.3975072494377</c:v>
                </c:pt>
                <c:pt idx="18">
                  <c:v>6855.9333904486466</c:v>
                </c:pt>
                <c:pt idx="19">
                  <c:v>7036.2392986495497</c:v>
                </c:pt>
                <c:pt idx="20">
                  <c:v>6933.8966091418124</c:v>
                </c:pt>
                <c:pt idx="21">
                  <c:v>6906.3291553873441</c:v>
                </c:pt>
                <c:pt idx="22">
                  <c:v>7048.8151211704298</c:v>
                </c:pt>
                <c:pt idx="23">
                  <c:v>7429.1678149350746</c:v>
                </c:pt>
                <c:pt idx="24">
                  <c:v>6930.4332132254967</c:v>
                </c:pt>
                <c:pt idx="25">
                  <c:v>6923.3604963171565</c:v>
                </c:pt>
                <c:pt idx="26">
                  <c:v>6949.2445063846317</c:v>
                </c:pt>
                <c:pt idx="27">
                  <c:v>6966.5813409989014</c:v>
                </c:pt>
                <c:pt idx="28">
                  <c:v>7022.164027441534</c:v>
                </c:pt>
                <c:pt idx="29">
                  <c:v>7013.962570217569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076-4401-83BB-AC9947D4ABE5}"/>
            </c:ext>
          </c:extLst>
        </c:ser>
        <c:ser>
          <c:idx val="3"/>
          <c:order val="3"/>
          <c:tx>
            <c:strRef>
              <c:f>'Fig 2.10 LULUCF'!$B$6</c:f>
              <c:strCache>
                <c:ptCount val="1"/>
                <c:pt idx="0">
                  <c:v>D.  Wetlands</c:v>
                </c:pt>
              </c:strCache>
            </c:strRef>
          </c:tx>
          <c:invertIfNegative val="0"/>
          <c:cat>
            <c:numRef>
              <c:f>'Fig 2.10 LULUCF'!$C$1:$AF$1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'Fig 2.10 LULUCF'!$C$6:$AF$6</c:f>
              <c:numCache>
                <c:formatCode>#,##0.00</c:formatCode>
                <c:ptCount val="30"/>
                <c:pt idx="0">
                  <c:v>1897.7976789307072</c:v>
                </c:pt>
                <c:pt idx="1">
                  <c:v>1713.5157334761418</c:v>
                </c:pt>
                <c:pt idx="2">
                  <c:v>1595.8154992744142</c:v>
                </c:pt>
                <c:pt idx="3">
                  <c:v>2162.5764819204228</c:v>
                </c:pt>
                <c:pt idx="4">
                  <c:v>2003.4385755514866</c:v>
                </c:pt>
                <c:pt idx="5">
                  <c:v>2417.664833172465</c:v>
                </c:pt>
                <c:pt idx="6">
                  <c:v>2300.6996144869381</c:v>
                </c:pt>
                <c:pt idx="7">
                  <c:v>2041.0905099351194</c:v>
                </c:pt>
                <c:pt idx="8">
                  <c:v>1798.7887226688072</c:v>
                </c:pt>
                <c:pt idx="9">
                  <c:v>1767.1736690400683</c:v>
                </c:pt>
                <c:pt idx="10">
                  <c:v>1791.9506329435526</c:v>
                </c:pt>
                <c:pt idx="11">
                  <c:v>3206.8132860969977</c:v>
                </c:pt>
                <c:pt idx="12">
                  <c:v>2296.603915136624</c:v>
                </c:pt>
                <c:pt idx="13">
                  <c:v>3337.855671153186</c:v>
                </c:pt>
                <c:pt idx="14">
                  <c:v>2721.3401217751293</c:v>
                </c:pt>
                <c:pt idx="15">
                  <c:v>2789.3436666508801</c:v>
                </c:pt>
                <c:pt idx="16">
                  <c:v>2362.6104337227616</c:v>
                </c:pt>
                <c:pt idx="17">
                  <c:v>2474.2985737287167</c:v>
                </c:pt>
                <c:pt idx="18">
                  <c:v>2084.072125253314</c:v>
                </c:pt>
                <c:pt idx="19">
                  <c:v>1914.6529441125813</c:v>
                </c:pt>
                <c:pt idx="20">
                  <c:v>3514.8123379680601</c:v>
                </c:pt>
                <c:pt idx="21">
                  <c:v>2839.3764146212507</c:v>
                </c:pt>
                <c:pt idx="22">
                  <c:v>2081.3569184424055</c:v>
                </c:pt>
                <c:pt idx="23">
                  <c:v>2861.599586877805</c:v>
                </c:pt>
                <c:pt idx="24">
                  <c:v>3653.3629161473414</c:v>
                </c:pt>
                <c:pt idx="25">
                  <c:v>4046.5280757972664</c:v>
                </c:pt>
                <c:pt idx="26">
                  <c:v>2899.7291079158917</c:v>
                </c:pt>
                <c:pt idx="27">
                  <c:v>3802.346763555297</c:v>
                </c:pt>
                <c:pt idx="28">
                  <c:v>2461.9858810654746</c:v>
                </c:pt>
                <c:pt idx="29">
                  <c:v>2331.5418868163256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076-4401-83BB-AC9947D4ABE5}"/>
            </c:ext>
          </c:extLst>
        </c:ser>
        <c:ser>
          <c:idx val="4"/>
          <c:order val="4"/>
          <c:tx>
            <c:strRef>
              <c:f>'Fig 2.10 LULUCF'!$B$7</c:f>
              <c:strCache>
                <c:ptCount val="1"/>
                <c:pt idx="0">
                  <c:v>E.  Settlements </c:v>
                </c:pt>
              </c:strCache>
            </c:strRef>
          </c:tx>
          <c:invertIfNegative val="0"/>
          <c:cat>
            <c:numRef>
              <c:f>'Fig 2.10 LULUCF'!$C$1:$AF$1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'Fig 2.10 LULUCF'!$C$7:$AF$7</c:f>
              <c:numCache>
                <c:formatCode>#,##0.00</c:formatCode>
                <c:ptCount val="30"/>
                <c:pt idx="0">
                  <c:v>86.749654401493714</c:v>
                </c:pt>
                <c:pt idx="1">
                  <c:v>76.319715225920405</c:v>
                </c:pt>
                <c:pt idx="2">
                  <c:v>90.849535162825305</c:v>
                </c:pt>
                <c:pt idx="3">
                  <c:v>77.992283942728008</c:v>
                </c:pt>
                <c:pt idx="4">
                  <c:v>112.91643221602513</c:v>
                </c:pt>
                <c:pt idx="5">
                  <c:v>119.3702394944993</c:v>
                </c:pt>
                <c:pt idx="6">
                  <c:v>136.04548040770635</c:v>
                </c:pt>
                <c:pt idx="7">
                  <c:v>150.82885501722771</c:v>
                </c:pt>
                <c:pt idx="8">
                  <c:v>166.94134670799698</c:v>
                </c:pt>
                <c:pt idx="9">
                  <c:v>183.0488197916446</c:v>
                </c:pt>
                <c:pt idx="10">
                  <c:v>212.09808487472759</c:v>
                </c:pt>
                <c:pt idx="11">
                  <c:v>276.45198772032086</c:v>
                </c:pt>
                <c:pt idx="12">
                  <c:v>268.42715861303287</c:v>
                </c:pt>
                <c:pt idx="13">
                  <c:v>332.10100769903875</c:v>
                </c:pt>
                <c:pt idx="14">
                  <c:v>363.29976522692726</c:v>
                </c:pt>
                <c:pt idx="15">
                  <c:v>391.39701087400374</c:v>
                </c:pt>
                <c:pt idx="16">
                  <c:v>477.89118031466592</c:v>
                </c:pt>
                <c:pt idx="17">
                  <c:v>597.31915102672269</c:v>
                </c:pt>
                <c:pt idx="18">
                  <c:v>499.04140581320615</c:v>
                </c:pt>
                <c:pt idx="19">
                  <c:v>302.34042286478399</c:v>
                </c:pt>
                <c:pt idx="20">
                  <c:v>315.09909587848261</c:v>
                </c:pt>
                <c:pt idx="21">
                  <c:v>126.46503509822335</c:v>
                </c:pt>
                <c:pt idx="22">
                  <c:v>322.77612724799451</c:v>
                </c:pt>
                <c:pt idx="23">
                  <c:v>134.0776102506353</c:v>
                </c:pt>
                <c:pt idx="24">
                  <c:v>122.96371032205198</c:v>
                </c:pt>
                <c:pt idx="25">
                  <c:v>138.46189595231968</c:v>
                </c:pt>
                <c:pt idx="26">
                  <c:v>143.84096174553369</c:v>
                </c:pt>
                <c:pt idx="27">
                  <c:v>175.82194192025796</c:v>
                </c:pt>
                <c:pt idx="28">
                  <c:v>169.7725438146654</c:v>
                </c:pt>
                <c:pt idx="29">
                  <c:v>209.83997125614451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076-4401-83BB-AC9947D4ABE5}"/>
            </c:ext>
          </c:extLst>
        </c:ser>
        <c:ser>
          <c:idx val="5"/>
          <c:order val="5"/>
          <c:tx>
            <c:strRef>
              <c:f>'Fig 2.10 LULUCF'!$B$8</c:f>
              <c:strCache>
                <c:ptCount val="1"/>
                <c:pt idx="0">
                  <c:v>F.  Other land</c:v>
                </c:pt>
              </c:strCache>
            </c:strRef>
          </c:tx>
          <c:invertIfNegative val="0"/>
          <c:cat>
            <c:numRef>
              <c:f>'Fig 2.10 LULUCF'!$C$1:$AF$1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'Fig 2.10 LULUCF'!$C$8:$AF$8</c:f>
              <c:numCache>
                <c:formatCode>#,##0.00</c:formatCode>
                <c:ptCount val="30"/>
                <c:pt idx="0">
                  <c:v>0.88720521155219001</c:v>
                </c:pt>
                <c:pt idx="1">
                  <c:v>0.97162864012546002</c:v>
                </c:pt>
                <c:pt idx="2">
                  <c:v>1.05605206869576</c:v>
                </c:pt>
                <c:pt idx="3">
                  <c:v>1.1404754972690301</c:v>
                </c:pt>
                <c:pt idx="4">
                  <c:v>1.2248989258393199</c:v>
                </c:pt>
                <c:pt idx="5">
                  <c:v>23.409380413821388</c:v>
                </c:pt>
                <c:pt idx="6">
                  <c:v>29.835965975724061</c:v>
                </c:pt>
                <c:pt idx="7">
                  <c:v>32.39169340429634</c:v>
                </c:pt>
                <c:pt idx="8">
                  <c:v>34.947420832868623</c:v>
                </c:pt>
                <c:pt idx="9">
                  <c:v>37.503148261437921</c:v>
                </c:pt>
                <c:pt idx="10">
                  <c:v>54.586338374226962</c:v>
                </c:pt>
                <c:pt idx="11">
                  <c:v>59.875575324952571</c:v>
                </c:pt>
                <c:pt idx="12">
                  <c:v>62.267679324950578</c:v>
                </c:pt>
                <c:pt idx="13">
                  <c:v>64.659783324951576</c:v>
                </c:pt>
                <c:pt idx="14">
                  <c:v>67.051887324952574</c:v>
                </c:pt>
                <c:pt idx="15">
                  <c:v>69.443991324950545</c:v>
                </c:pt>
                <c:pt idx="16">
                  <c:v>1487.7164259047624</c:v>
                </c:pt>
                <c:pt idx="17">
                  <c:v>46.863092571427728</c:v>
                </c:pt>
                <c:pt idx="18">
                  <c:v>70.733547746034034</c:v>
                </c:pt>
                <c:pt idx="19">
                  <c:v>62.212806857142581</c:v>
                </c:pt>
                <c:pt idx="20">
                  <c:v>62.128383428572292</c:v>
                </c:pt>
                <c:pt idx="21">
                  <c:v>62.043959999999018</c:v>
                </c:pt>
                <c:pt idx="22">
                  <c:v>61.959536571428721</c:v>
                </c:pt>
                <c:pt idx="23">
                  <c:v>61.875113142858432</c:v>
                </c:pt>
                <c:pt idx="24">
                  <c:v>61.875113142858432</c:v>
                </c:pt>
                <c:pt idx="25">
                  <c:v>59.234962285712882</c:v>
                </c:pt>
                <c:pt idx="26">
                  <c:v>56.679234857143577</c:v>
                </c:pt>
                <c:pt idx="27">
                  <c:v>54.123507428571301</c:v>
                </c:pt>
                <c:pt idx="28">
                  <c:v>51.567779900666679</c:v>
                </c:pt>
                <c:pt idx="29">
                  <c:v>49.019253734796983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076-4401-83BB-AC9947D4ABE5}"/>
            </c:ext>
          </c:extLst>
        </c:ser>
        <c:ser>
          <c:idx val="6"/>
          <c:order val="6"/>
          <c:tx>
            <c:strRef>
              <c:f>'Fig 2.10 LULUCF'!$B$9</c:f>
              <c:strCache>
                <c:ptCount val="1"/>
                <c:pt idx="0">
                  <c:v>G.  Harvested wood products</c:v>
                </c:pt>
              </c:strCache>
            </c:strRef>
          </c:tx>
          <c:invertIfNegative val="0"/>
          <c:cat>
            <c:numRef>
              <c:f>'Fig 2.10 LULUCF'!$C$1:$AF$1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'Fig 2.10 LULUCF'!$C$9:$AF$9</c:f>
              <c:numCache>
                <c:formatCode>#,##0.00</c:formatCode>
                <c:ptCount val="30"/>
                <c:pt idx="0">
                  <c:v>-413.04346724561293</c:v>
                </c:pt>
                <c:pt idx="1">
                  <c:v>-409.63256329952986</c:v>
                </c:pt>
                <c:pt idx="2">
                  <c:v>-560.58435398918311</c:v>
                </c:pt>
                <c:pt idx="3">
                  <c:v>-586.39636072434257</c:v>
                </c:pt>
                <c:pt idx="4">
                  <c:v>-645.75661766327653</c:v>
                </c:pt>
                <c:pt idx="5">
                  <c:v>-679.6987194214139</c:v>
                </c:pt>
                <c:pt idx="6">
                  <c:v>-789.71736236649281</c:v>
                </c:pt>
                <c:pt idx="7">
                  <c:v>-793.8755872269578</c:v>
                </c:pt>
                <c:pt idx="8">
                  <c:v>-903.22609308217091</c:v>
                </c:pt>
                <c:pt idx="9">
                  <c:v>-887.08728427460323</c:v>
                </c:pt>
                <c:pt idx="10">
                  <c:v>-1123.2520265120611</c:v>
                </c:pt>
                <c:pt idx="11">
                  <c:v>-1115.954720834636</c:v>
                </c:pt>
                <c:pt idx="12">
                  <c:v>-953.41024676874827</c:v>
                </c:pt>
                <c:pt idx="13">
                  <c:v>-1181.8684799605053</c:v>
                </c:pt>
                <c:pt idx="14">
                  <c:v>-1090.4073620610397</c:v>
                </c:pt>
                <c:pt idx="15">
                  <c:v>-1129.6709814516839</c:v>
                </c:pt>
                <c:pt idx="16">
                  <c:v>-1273.9201060138962</c:v>
                </c:pt>
                <c:pt idx="17">
                  <c:v>-1198.271990624979</c:v>
                </c:pt>
                <c:pt idx="18">
                  <c:v>-688.15705012966407</c:v>
                </c:pt>
                <c:pt idx="19">
                  <c:v>-708.48601724181174</c:v>
                </c:pt>
                <c:pt idx="20">
                  <c:v>-818.73005337671043</c:v>
                </c:pt>
                <c:pt idx="21">
                  <c:v>-741.72471574150427</c:v>
                </c:pt>
                <c:pt idx="22">
                  <c:v>-668.59050040934176</c:v>
                </c:pt>
                <c:pt idx="23">
                  <c:v>-662.32814564099601</c:v>
                </c:pt>
                <c:pt idx="24">
                  <c:v>-763.17068152749141</c:v>
                </c:pt>
                <c:pt idx="25">
                  <c:v>-728.72017483065918</c:v>
                </c:pt>
                <c:pt idx="26">
                  <c:v>-803.69997277670166</c:v>
                </c:pt>
                <c:pt idx="27">
                  <c:v>-868.83218682149072</c:v>
                </c:pt>
                <c:pt idx="28">
                  <c:v>-825.65706507089385</c:v>
                </c:pt>
                <c:pt idx="29">
                  <c:v>-617.93320245022664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076-4401-83BB-AC9947D4AB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3949184"/>
        <c:axId val="183951360"/>
      </c:barChart>
      <c:lineChart>
        <c:grouping val="standard"/>
        <c:varyColors val="0"/>
        <c:ser>
          <c:idx val="7"/>
          <c:order val="7"/>
          <c:tx>
            <c:strRef>
              <c:f>'Fig 2.10 LULUCF'!$B$2</c:f>
              <c:strCache>
                <c:ptCount val="1"/>
                <c:pt idx="0">
                  <c:v>Total LULUCF </c:v>
                </c:pt>
              </c:strCache>
            </c:strRef>
          </c:tx>
          <c:spPr>
            <a:ln>
              <a:solidFill>
                <a:sysClr val="windowText" lastClr="000000"/>
              </a:solidFill>
            </a:ln>
          </c:spPr>
          <c:marker>
            <c:symbol val="none"/>
          </c:marker>
          <c:cat>
            <c:numRef>
              <c:f>'Fig 2.10 LULUCF'!$C$1:$Q$1</c:f>
              <c:numCache>
                <c:formatCode>General</c:formatCode>
                <c:ptCount val="1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</c:numCache>
            </c:numRef>
          </c:cat>
          <c:val>
            <c:numRef>
              <c:f>'Fig 2.10 LULUCF'!$C$2:$AF$2</c:f>
              <c:numCache>
                <c:formatCode>#,##0.00</c:formatCode>
                <c:ptCount val="30"/>
                <c:pt idx="0">
                  <c:v>5131.0832013955924</c:v>
                </c:pt>
                <c:pt idx="1">
                  <c:v>4974.8829613732778</c:v>
                </c:pt>
                <c:pt idx="2">
                  <c:v>4690.1483704622133</c:v>
                </c:pt>
                <c:pt idx="3">
                  <c:v>4602.6537792863628</c:v>
                </c:pt>
                <c:pt idx="4">
                  <c:v>4708.7921360530763</c:v>
                </c:pt>
                <c:pt idx="5">
                  <c:v>5690.5334394131332</c:v>
                </c:pt>
                <c:pt idx="6">
                  <c:v>5291.2487779477651</c:v>
                </c:pt>
                <c:pt idx="7">
                  <c:v>4597.4667538207977</c:v>
                </c:pt>
                <c:pt idx="8">
                  <c:v>4370.0565612218397</c:v>
                </c:pt>
                <c:pt idx="9">
                  <c:v>4486.6720956222516</c:v>
                </c:pt>
                <c:pt idx="10">
                  <c:v>5884.6696061295406</c:v>
                </c:pt>
                <c:pt idx="11">
                  <c:v>7196.000543057954</c:v>
                </c:pt>
                <c:pt idx="12">
                  <c:v>6834.8402080449669</c:v>
                </c:pt>
                <c:pt idx="13">
                  <c:v>7133.2687813378316</c:v>
                </c:pt>
                <c:pt idx="14">
                  <c:v>5470.671637918218</c:v>
                </c:pt>
                <c:pt idx="15">
                  <c:v>5984.1811115415849</c:v>
                </c:pt>
                <c:pt idx="16">
                  <c:v>6410.5085223843689</c:v>
                </c:pt>
                <c:pt idx="17">
                  <c:v>5622.9526707006771</c:v>
                </c:pt>
                <c:pt idx="18">
                  <c:v>4845.5085522287145</c:v>
                </c:pt>
                <c:pt idx="19">
                  <c:v>4570.5923824251604</c:v>
                </c:pt>
                <c:pt idx="20">
                  <c:v>6242.4445780916876</c:v>
                </c:pt>
                <c:pt idx="21">
                  <c:v>5485.4639314813385</c:v>
                </c:pt>
                <c:pt idx="22">
                  <c:v>4452.8642233476739</c:v>
                </c:pt>
                <c:pt idx="23">
                  <c:v>4574.0546027771588</c:v>
                </c:pt>
                <c:pt idx="24">
                  <c:v>5936.7803017263459</c:v>
                </c:pt>
                <c:pt idx="25">
                  <c:v>5578.2761523502923</c:v>
                </c:pt>
                <c:pt idx="26">
                  <c:v>4984.0316045835107</c:v>
                </c:pt>
                <c:pt idx="27">
                  <c:v>6485.6829581525208</c:v>
                </c:pt>
                <c:pt idx="28">
                  <c:v>4786.0273412621782</c:v>
                </c:pt>
                <c:pt idx="29">
                  <c:v>4442.6196063103698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076-4401-83BB-AC9947D4AB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3949184"/>
        <c:axId val="183951360"/>
      </c:lineChart>
      <c:catAx>
        <c:axId val="1839491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83951360"/>
        <c:crosses val="autoZero"/>
        <c:auto val="1"/>
        <c:lblAlgn val="ctr"/>
        <c:lblOffset val="100"/>
        <c:noMultiLvlLbl val="0"/>
      </c:catAx>
      <c:valAx>
        <c:axId val="183951360"/>
        <c:scaling>
          <c:orientation val="minMax"/>
          <c:max val="12000"/>
          <c:min val="-600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100"/>
                </a:pPr>
                <a:r>
                  <a:rPr lang="en-IE" sz="1100"/>
                  <a:t>kilotonnes</a:t>
                </a:r>
                <a:r>
                  <a:rPr lang="en-IE" sz="1100" baseline="0"/>
                  <a:t> CO</a:t>
                </a:r>
                <a:r>
                  <a:rPr lang="en-IE" sz="1100" baseline="-25000"/>
                  <a:t>2</a:t>
                </a:r>
                <a:r>
                  <a:rPr lang="en-IE" sz="1100" baseline="0"/>
                  <a:t> eq</a:t>
                </a:r>
                <a:endParaRPr lang="en-IE" sz="1100"/>
              </a:p>
            </c:rich>
          </c:tx>
          <c:layout>
            <c:manualLayout>
              <c:xMode val="edge"/>
              <c:yMode val="edge"/>
              <c:x val="2.1833309534494711E-2"/>
              <c:y val="0.32259609348375867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200" baseline="0"/>
            </a:pPr>
            <a:endParaRPr lang="en-US"/>
          </a:p>
        </c:txPr>
        <c:crossAx val="183949184"/>
        <c:crosses val="autoZero"/>
        <c:crossBetween val="between"/>
      </c:valAx>
      <c:spPr>
        <a:noFill/>
        <a:ln>
          <a:solidFill>
            <a:schemeClr val="tx1"/>
          </a:solidFill>
        </a:ln>
      </c:spPr>
    </c:plotArea>
    <c:legend>
      <c:legendPos val="b"/>
      <c:layout>
        <c:manualLayout>
          <c:xMode val="edge"/>
          <c:yMode val="edge"/>
          <c:x val="7.476242764678942E-2"/>
          <c:y val="0.87608848228782943"/>
          <c:w val="0.90398425196850407"/>
          <c:h val="0.12265330470054879"/>
        </c:manualLayout>
      </c:layout>
      <c:overlay val="0"/>
      <c:spPr>
        <a:noFill/>
        <a:ln>
          <a:noFill/>
        </a:ln>
      </c:spPr>
      <c:txPr>
        <a:bodyPr/>
        <a:lstStyle/>
        <a:p>
          <a:pPr>
            <a:defRPr sz="1200"/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6811885577760878E-2"/>
          <c:y val="2.8293055555555554E-2"/>
          <c:w val="0.93829555075939741"/>
          <c:h val="0.8051099791979708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Waste!$B$2</c:f>
              <c:strCache>
                <c:ptCount val="1"/>
                <c:pt idx="0">
                  <c:v>5.A Solid Waste Disposal</c:v>
                </c:pt>
              </c:strCache>
            </c:strRef>
          </c:tx>
          <c:invertIfNegative val="0"/>
          <c:cat>
            <c:numRef>
              <c:f>Waste!$C$1:$AF$1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Waste!$C$2:$AF$2</c:f>
              <c:numCache>
                <c:formatCode>#,##0.00</c:formatCode>
                <c:ptCount val="30"/>
                <c:pt idx="0">
                  <c:v>1318.0750046457997</c:v>
                </c:pt>
                <c:pt idx="1">
                  <c:v>1398.5762396203297</c:v>
                </c:pt>
                <c:pt idx="2">
                  <c:v>1461.4329391711981</c:v>
                </c:pt>
                <c:pt idx="3">
                  <c:v>1510.5881268151277</c:v>
                </c:pt>
                <c:pt idx="4">
                  <c:v>1556.0660070268186</c:v>
                </c:pt>
                <c:pt idx="5">
                  <c:v>1592.759090270677</c:v>
                </c:pt>
                <c:pt idx="6">
                  <c:v>1471.8696106900713</c:v>
                </c:pt>
                <c:pt idx="7">
                  <c:v>1212.7245603159165</c:v>
                </c:pt>
                <c:pt idx="8">
                  <c:v>1263.4259964598352</c:v>
                </c:pt>
                <c:pt idx="9">
                  <c:v>1261.2873970377814</c:v>
                </c:pt>
                <c:pt idx="10">
                  <c:v>1268.1637358600644</c:v>
                </c:pt>
                <c:pt idx="11">
                  <c:v>1364.4710203505408</c:v>
                </c:pt>
                <c:pt idx="12">
                  <c:v>1437.6433897413656</c:v>
                </c:pt>
                <c:pt idx="13">
                  <c:v>1457.1351738766382</c:v>
                </c:pt>
                <c:pt idx="14">
                  <c:v>1190.8522842044663</c:v>
                </c:pt>
                <c:pt idx="15">
                  <c:v>1006.9985553870779</c:v>
                </c:pt>
                <c:pt idx="16">
                  <c:v>1049.2955470508382</c:v>
                </c:pt>
                <c:pt idx="17">
                  <c:v>615.99279973624368</c:v>
                </c:pt>
                <c:pt idx="18">
                  <c:v>463.84204329766396</c:v>
                </c:pt>
                <c:pt idx="19">
                  <c:v>284.8049081264104</c:v>
                </c:pt>
                <c:pt idx="20">
                  <c:v>278.64650733286254</c:v>
                </c:pt>
                <c:pt idx="21">
                  <c:v>381.56113356609893</c:v>
                </c:pt>
                <c:pt idx="22">
                  <c:v>302.79154765173917</c:v>
                </c:pt>
                <c:pt idx="23">
                  <c:v>460.96994317368149</c:v>
                </c:pt>
                <c:pt idx="24">
                  <c:v>648.10107072438586</c:v>
                </c:pt>
                <c:pt idx="25">
                  <c:v>726.92670538507707</c:v>
                </c:pt>
                <c:pt idx="26">
                  <c:v>749.56085926208698</c:v>
                </c:pt>
                <c:pt idx="27">
                  <c:v>717.90523816711902</c:v>
                </c:pt>
                <c:pt idx="28">
                  <c:v>692.70934488966407</c:v>
                </c:pt>
                <c:pt idx="29">
                  <c:v>676.87733096838372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65-446B-A583-E028F1F976A9}"/>
            </c:ext>
          </c:extLst>
        </c:ser>
        <c:ser>
          <c:idx val="1"/>
          <c:order val="1"/>
          <c:tx>
            <c:strRef>
              <c:f>Waste!$B$3</c:f>
              <c:strCache>
                <c:ptCount val="1"/>
                <c:pt idx="0">
                  <c:v>5.B Biological Treatment of Solid Waste</c:v>
                </c:pt>
              </c:strCache>
            </c:strRef>
          </c:tx>
          <c:invertIfNegative val="0"/>
          <c:cat>
            <c:numRef>
              <c:f>Waste!$C$1:$AF$1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Waste!$C$3:$AF$3</c:f>
              <c:numCache>
                <c:formatCode>#,##0.00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3.8134041600000002</c:v>
                </c:pt>
                <c:pt idx="12">
                  <c:v>5.8339097599999992</c:v>
                </c:pt>
                <c:pt idx="13">
                  <c:v>8.11426816</c:v>
                </c:pt>
                <c:pt idx="14">
                  <c:v>8.5036185599999996</c:v>
                </c:pt>
                <c:pt idx="15">
                  <c:v>13.767910399999996</c:v>
                </c:pt>
                <c:pt idx="16">
                  <c:v>13.70170368</c:v>
                </c:pt>
                <c:pt idx="17">
                  <c:v>12.484254719999999</c:v>
                </c:pt>
                <c:pt idx="18">
                  <c:v>16.44053504</c:v>
                </c:pt>
                <c:pt idx="19">
                  <c:v>21.072775680000003</c:v>
                </c:pt>
                <c:pt idx="20">
                  <c:v>46.173183999999999</c:v>
                </c:pt>
                <c:pt idx="21">
                  <c:v>52.424744959999998</c:v>
                </c:pt>
                <c:pt idx="22">
                  <c:v>44.81869056</c:v>
                </c:pt>
                <c:pt idx="23">
                  <c:v>46.481920000000002</c:v>
                </c:pt>
                <c:pt idx="24">
                  <c:v>47.388350640066797</c:v>
                </c:pt>
                <c:pt idx="25">
                  <c:v>38.280618933290398</c:v>
                </c:pt>
                <c:pt idx="26">
                  <c:v>43.129970603455341</c:v>
                </c:pt>
                <c:pt idx="27">
                  <c:v>45.165985978158083</c:v>
                </c:pt>
                <c:pt idx="28">
                  <c:v>44.366260075762547</c:v>
                </c:pt>
                <c:pt idx="29">
                  <c:v>44.366260075762547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765-446B-A583-E028F1F976A9}"/>
            </c:ext>
          </c:extLst>
        </c:ser>
        <c:ser>
          <c:idx val="2"/>
          <c:order val="2"/>
          <c:tx>
            <c:strRef>
              <c:f>Waste!$B$4</c:f>
              <c:strCache>
                <c:ptCount val="1"/>
                <c:pt idx="0">
                  <c:v>5.C Incineration and Open Burning of Waste</c:v>
                </c:pt>
              </c:strCache>
            </c:strRef>
          </c:tx>
          <c:invertIfNegative val="0"/>
          <c:cat>
            <c:numRef>
              <c:f>Waste!$C$1:$AF$1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Waste!$C$4:$AF$4</c:f>
              <c:numCache>
                <c:formatCode>#,##0.00</c:formatCode>
                <c:ptCount val="30"/>
                <c:pt idx="0">
                  <c:v>97.736151786130392</c:v>
                </c:pt>
                <c:pt idx="1">
                  <c:v>97.88220073267567</c:v>
                </c:pt>
                <c:pt idx="2">
                  <c:v>98.661941870663441</c:v>
                </c:pt>
                <c:pt idx="3">
                  <c:v>99.468783822381241</c:v>
                </c:pt>
                <c:pt idx="4">
                  <c:v>100.12485467596191</c:v>
                </c:pt>
                <c:pt idx="5">
                  <c:v>100.58957019165692</c:v>
                </c:pt>
                <c:pt idx="6">
                  <c:v>100.60733564856253</c:v>
                </c:pt>
                <c:pt idx="7">
                  <c:v>84.715535539400037</c:v>
                </c:pt>
                <c:pt idx="8">
                  <c:v>66.672424749708597</c:v>
                </c:pt>
                <c:pt idx="9">
                  <c:v>74.517421147256442</c:v>
                </c:pt>
                <c:pt idx="10">
                  <c:v>79.509677802036663</c:v>
                </c:pt>
                <c:pt idx="11">
                  <c:v>88.680468027773983</c:v>
                </c:pt>
                <c:pt idx="12">
                  <c:v>114.68022125461589</c:v>
                </c:pt>
                <c:pt idx="13">
                  <c:v>161.65310805525169</c:v>
                </c:pt>
                <c:pt idx="14">
                  <c:v>149.25923145124153</c:v>
                </c:pt>
                <c:pt idx="15">
                  <c:v>132.47789078977465</c:v>
                </c:pt>
                <c:pt idx="16">
                  <c:v>130.08429556349773</c:v>
                </c:pt>
                <c:pt idx="17">
                  <c:v>84.018016119658313</c:v>
                </c:pt>
                <c:pt idx="18">
                  <c:v>69.062305825140754</c:v>
                </c:pt>
                <c:pt idx="19">
                  <c:v>70.554009255619121</c:v>
                </c:pt>
                <c:pt idx="20">
                  <c:v>62.094445437770624</c:v>
                </c:pt>
                <c:pt idx="21">
                  <c:v>44.997079427955946</c:v>
                </c:pt>
                <c:pt idx="22">
                  <c:v>48.316555502888967</c:v>
                </c:pt>
                <c:pt idx="23">
                  <c:v>45.162599811442291</c:v>
                </c:pt>
                <c:pt idx="24">
                  <c:v>41.683204244454295</c:v>
                </c:pt>
                <c:pt idx="25">
                  <c:v>42.425007001546412</c:v>
                </c:pt>
                <c:pt idx="26">
                  <c:v>25.043533748889661</c:v>
                </c:pt>
                <c:pt idx="27">
                  <c:v>27.46370472051537</c:v>
                </c:pt>
                <c:pt idx="28">
                  <c:v>23.906869479934141</c:v>
                </c:pt>
                <c:pt idx="29">
                  <c:v>32.526827276451471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765-446B-A583-E028F1F976A9}"/>
            </c:ext>
          </c:extLst>
        </c:ser>
        <c:ser>
          <c:idx val="3"/>
          <c:order val="3"/>
          <c:tx>
            <c:strRef>
              <c:f>Waste!$B$5</c:f>
              <c:strCache>
                <c:ptCount val="1"/>
                <c:pt idx="0">
                  <c:v>5.D Wastewater Treatment and Discharge</c:v>
                </c:pt>
              </c:strCache>
            </c:strRef>
          </c:tx>
          <c:invertIfNegative val="0"/>
          <c:cat>
            <c:numRef>
              <c:f>Waste!$C$1:$AF$1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Waste!$C$5:$AF$5</c:f>
              <c:numCache>
                <c:formatCode>#,##0.00</c:formatCode>
                <c:ptCount val="30"/>
                <c:pt idx="0">
                  <c:v>136.24246125903687</c:v>
                </c:pt>
                <c:pt idx="1">
                  <c:v>136.35292487947538</c:v>
                </c:pt>
                <c:pt idx="2">
                  <c:v>138.1350415155589</c:v>
                </c:pt>
                <c:pt idx="3">
                  <c:v>138.22474652174972</c:v>
                </c:pt>
                <c:pt idx="4">
                  <c:v>136.65847232478484</c:v>
                </c:pt>
                <c:pt idx="5">
                  <c:v>135.82943480054763</c:v>
                </c:pt>
                <c:pt idx="6">
                  <c:v>136.00608590157566</c:v>
                </c:pt>
                <c:pt idx="7">
                  <c:v>135.18615464589334</c:v>
                </c:pt>
                <c:pt idx="8">
                  <c:v>145.47812247761419</c:v>
                </c:pt>
                <c:pt idx="9">
                  <c:v>144.89987634914675</c:v>
                </c:pt>
                <c:pt idx="10">
                  <c:v>145.09695092841093</c:v>
                </c:pt>
                <c:pt idx="11">
                  <c:v>148.38402742432575</c:v>
                </c:pt>
                <c:pt idx="12">
                  <c:v>152.07503582110829</c:v>
                </c:pt>
                <c:pt idx="13">
                  <c:v>138.56564836748166</c:v>
                </c:pt>
                <c:pt idx="14">
                  <c:v>136.48845362276316</c:v>
                </c:pt>
                <c:pt idx="15">
                  <c:v>138.72403146157541</c:v>
                </c:pt>
                <c:pt idx="16">
                  <c:v>135.0942057968067</c:v>
                </c:pt>
                <c:pt idx="17">
                  <c:v>136.34045531548622</c:v>
                </c:pt>
                <c:pt idx="18">
                  <c:v>144.45865873252731</c:v>
                </c:pt>
                <c:pt idx="19">
                  <c:v>145.21538137198615</c:v>
                </c:pt>
                <c:pt idx="20">
                  <c:v>144.45661811879282</c:v>
                </c:pt>
                <c:pt idx="21">
                  <c:v>142.9618190039364</c:v>
                </c:pt>
                <c:pt idx="22">
                  <c:v>143.77209600435555</c:v>
                </c:pt>
                <c:pt idx="23">
                  <c:v>143.7584021613938</c:v>
                </c:pt>
                <c:pt idx="24">
                  <c:v>145.930239336471</c:v>
                </c:pt>
                <c:pt idx="25">
                  <c:v>146.28633179638013</c:v>
                </c:pt>
                <c:pt idx="26">
                  <c:v>147.11925484995513</c:v>
                </c:pt>
                <c:pt idx="27">
                  <c:v>148.15282980474126</c:v>
                </c:pt>
                <c:pt idx="28">
                  <c:v>147.86617335703824</c:v>
                </c:pt>
                <c:pt idx="29">
                  <c:v>151.07978440189544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765-446B-A583-E028F1F976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11698688"/>
        <c:axId val="411700224"/>
      </c:barChart>
      <c:catAx>
        <c:axId val="4116986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/>
            </a:pPr>
            <a:endParaRPr lang="en-US"/>
          </a:p>
        </c:txPr>
        <c:crossAx val="4117002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1170022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100"/>
                </a:pPr>
                <a:r>
                  <a:rPr lang="en-IE" sz="1100"/>
                  <a:t>kilotonnes CO</a:t>
                </a:r>
                <a:r>
                  <a:rPr lang="en-IE" sz="1100" baseline="-25000"/>
                  <a:t>2</a:t>
                </a:r>
                <a:r>
                  <a:rPr lang="en-IE" sz="1100"/>
                  <a:t> eq</a:t>
                </a:r>
              </a:p>
            </c:rich>
          </c:tx>
          <c:layout>
            <c:manualLayout>
              <c:xMode val="edge"/>
              <c:yMode val="edge"/>
              <c:x val="1.5005208333333337E-3"/>
              <c:y val="0.27154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000"/>
            </a:pPr>
            <a:endParaRPr lang="en-US"/>
          </a:p>
        </c:txPr>
        <c:crossAx val="411698688"/>
        <c:crosses val="autoZero"/>
        <c:crossBetween val="between"/>
      </c:valAx>
      <c:spPr>
        <a:noFill/>
        <a:ln>
          <a:solidFill>
            <a:sysClr val="windowText" lastClr="000000"/>
          </a:solidFill>
        </a:ln>
      </c:spPr>
    </c:plotArea>
    <c:legend>
      <c:legendPos val="b"/>
      <c:layout>
        <c:manualLayout>
          <c:xMode val="edge"/>
          <c:yMode val="edge"/>
          <c:x val="9.5260916818812963E-2"/>
          <c:y val="0.89365725625094283"/>
          <c:w val="0.88162321582629477"/>
          <c:h val="0.10061805555555556"/>
        </c:manualLayout>
      </c:layout>
      <c:overlay val="0"/>
      <c:spPr>
        <a:ln>
          <a:noFill/>
        </a:ln>
      </c:spPr>
      <c:txPr>
        <a:bodyPr/>
        <a:lstStyle/>
        <a:p>
          <a:pPr>
            <a:defRPr sz="1100"/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printSettings>
    <c:headerFooter alignWithMargins="0"/>
    <c:pageMargins b="1" l="0.75000000000000322" r="0.75000000000000322" t="1" header="0.5" footer="0.5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1"/>
          <c:order val="1"/>
          <c:tx>
            <c:strRef>
              <c:f>'Fig 9.1 Indirect CO2'!$A$1</c:f>
              <c:strCache>
                <c:ptCount val="1"/>
                <c:pt idx="0">
                  <c:v>NMVOC (kt)</c:v>
                </c:pt>
              </c:strCache>
            </c:strRef>
          </c:tx>
          <c:invertIfNegative val="0"/>
          <c:cat>
            <c:numRef>
              <c:f>'Fig 9.1 Indirect CO2'!$B$1:$AE$1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'Fig 9.1 Indirect CO2'!$B$12:$AE$12</c:f>
              <c:numCache>
                <c:formatCode>0.000</c:formatCode>
                <c:ptCount val="30"/>
                <c:pt idx="0">
                  <c:v>33.016829804970271</c:v>
                </c:pt>
                <c:pt idx="1">
                  <c:v>33.038635587162489</c:v>
                </c:pt>
                <c:pt idx="2">
                  <c:v>33.207771737250624</c:v>
                </c:pt>
                <c:pt idx="3">
                  <c:v>33.39035370747294</c:v>
                </c:pt>
                <c:pt idx="4">
                  <c:v>33.983255867643855</c:v>
                </c:pt>
                <c:pt idx="5">
                  <c:v>34.139097304901043</c:v>
                </c:pt>
                <c:pt idx="6">
                  <c:v>34.182129417704765</c:v>
                </c:pt>
                <c:pt idx="7">
                  <c:v>34.443523841340379</c:v>
                </c:pt>
                <c:pt idx="8">
                  <c:v>34.834037390148666</c:v>
                </c:pt>
                <c:pt idx="9">
                  <c:v>33.582208623161918</c:v>
                </c:pt>
                <c:pt idx="10">
                  <c:v>31.398778073683232</c:v>
                </c:pt>
                <c:pt idx="11">
                  <c:v>32.967562783333818</c:v>
                </c:pt>
                <c:pt idx="12">
                  <c:v>35.917422564564724</c:v>
                </c:pt>
                <c:pt idx="13">
                  <c:v>36.219783998931959</c:v>
                </c:pt>
                <c:pt idx="14">
                  <c:v>37.242663560355609</c:v>
                </c:pt>
                <c:pt idx="15">
                  <c:v>36.812526730399007</c:v>
                </c:pt>
                <c:pt idx="16">
                  <c:v>39.192312595518999</c:v>
                </c:pt>
                <c:pt idx="17">
                  <c:v>40.506026850908583</c:v>
                </c:pt>
                <c:pt idx="18">
                  <c:v>37.828407826599403</c:v>
                </c:pt>
                <c:pt idx="19">
                  <c:v>37.532564679855803</c:v>
                </c:pt>
                <c:pt idx="20">
                  <c:v>37.799884508383457</c:v>
                </c:pt>
                <c:pt idx="21">
                  <c:v>37.613138856937667</c:v>
                </c:pt>
                <c:pt idx="22">
                  <c:v>39.488774929140632</c:v>
                </c:pt>
                <c:pt idx="23">
                  <c:v>40.796418603024179</c:v>
                </c:pt>
                <c:pt idx="24">
                  <c:v>38.219328815312949</c:v>
                </c:pt>
                <c:pt idx="25">
                  <c:v>38.840879834257962</c:v>
                </c:pt>
                <c:pt idx="26">
                  <c:v>40.092606052282221</c:v>
                </c:pt>
                <c:pt idx="27">
                  <c:v>45.503093563628369</c:v>
                </c:pt>
                <c:pt idx="28">
                  <c:v>46.59755258952157</c:v>
                </c:pt>
                <c:pt idx="29">
                  <c:v>48.169151039064246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0D7-42B5-8362-965FC2D2C8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22382720"/>
        <c:axId val="225124736"/>
      </c:barChart>
      <c:lineChart>
        <c:grouping val="standard"/>
        <c:varyColors val="0"/>
        <c:ser>
          <c:idx val="0"/>
          <c:order val="0"/>
          <c:tx>
            <c:v>Indirect CO2</c:v>
          </c:tx>
          <c:spPr>
            <a:ln>
              <a:solidFill>
                <a:schemeClr val="tx1"/>
              </a:solidFill>
            </a:ln>
          </c:spPr>
          <c:marker>
            <c:symbol val="none"/>
          </c:marker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/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('Fig 9.1 Indirect CO2'!$B$1:$Z$1,'Fig 9.1 Indirect CO2'!$AA$1:$AB$1)</c:f>
              <c:numCache>
                <c:formatCode>General</c:formatCode>
                <c:ptCount val="27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</c:numCache>
            </c:numRef>
          </c:cat>
          <c:val>
            <c:numRef>
              <c:f>'Fig 9.1 Indirect CO2'!$B$26:$AE$26</c:f>
              <c:numCache>
                <c:formatCode>0.000</c:formatCode>
                <c:ptCount val="30"/>
                <c:pt idx="0">
                  <c:v>72.637025570934583</c:v>
                </c:pt>
                <c:pt idx="1">
                  <c:v>72.684998291757466</c:v>
                </c:pt>
                <c:pt idx="2">
                  <c:v>73.057097821951373</c:v>
                </c:pt>
                <c:pt idx="3">
                  <c:v>73.458778156440459</c:v>
                </c:pt>
                <c:pt idx="4">
                  <c:v>74.763162908816469</c:v>
                </c:pt>
                <c:pt idx="5">
                  <c:v>75.106014070782294</c:v>
                </c:pt>
                <c:pt idx="6">
                  <c:v>75.200684718950498</c:v>
                </c:pt>
                <c:pt idx="7">
                  <c:v>75.775752450948829</c:v>
                </c:pt>
                <c:pt idx="8">
                  <c:v>76.634882258327067</c:v>
                </c:pt>
                <c:pt idx="9">
                  <c:v>73.880858970956211</c:v>
                </c:pt>
                <c:pt idx="10">
                  <c:v>69.077311762103108</c:v>
                </c:pt>
                <c:pt idx="11">
                  <c:v>72.528638123334389</c:v>
                </c:pt>
                <c:pt idx="12">
                  <c:v>79.018329642042389</c:v>
                </c:pt>
                <c:pt idx="13">
                  <c:v>79.683524797650307</c:v>
                </c:pt>
                <c:pt idx="14">
                  <c:v>81.933859832782332</c:v>
                </c:pt>
                <c:pt idx="15">
                  <c:v>80.987558806877786</c:v>
                </c:pt>
                <c:pt idx="16">
                  <c:v>86.223087710141783</c:v>
                </c:pt>
                <c:pt idx="17">
                  <c:v>89.113259071998897</c:v>
                </c:pt>
                <c:pt idx="18">
                  <c:v>83.222497218518669</c:v>
                </c:pt>
                <c:pt idx="19">
                  <c:v>82.571642295682764</c:v>
                </c:pt>
                <c:pt idx="20">
                  <c:v>83.159745918443605</c:v>
                </c:pt>
                <c:pt idx="21">
                  <c:v>82.748905485262867</c:v>
                </c:pt>
                <c:pt idx="22">
                  <c:v>86.875304844109394</c:v>
                </c:pt>
                <c:pt idx="23">
                  <c:v>89.752120926653191</c:v>
                </c:pt>
                <c:pt idx="24">
                  <c:v>84.082523393688462</c:v>
                </c:pt>
                <c:pt idx="25">
                  <c:v>85.44993563536751</c:v>
                </c:pt>
                <c:pt idx="26">
                  <c:v>88.20373331502087</c:v>
                </c:pt>
                <c:pt idx="27">
                  <c:v>100.10680583998241</c:v>
                </c:pt>
                <c:pt idx="28">
                  <c:v>102.51461569694743</c:v>
                </c:pt>
                <c:pt idx="29">
                  <c:v>105.97213228594134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0D7-42B5-8362-965FC2D2C8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5128832"/>
        <c:axId val="225126656"/>
      </c:lineChart>
      <c:catAx>
        <c:axId val="2223827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00"/>
            </a:pPr>
            <a:endParaRPr lang="en-US"/>
          </a:p>
        </c:txPr>
        <c:crossAx val="225124736"/>
        <c:crosses val="autoZero"/>
        <c:auto val="1"/>
        <c:lblAlgn val="ctr"/>
        <c:lblOffset val="100"/>
        <c:noMultiLvlLbl val="0"/>
      </c:catAx>
      <c:valAx>
        <c:axId val="225124736"/>
        <c:scaling>
          <c:orientation val="minMax"/>
          <c:min val="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IE"/>
                  <a:t>NMVOC kilotonnes</a:t>
                </a:r>
              </a:p>
            </c:rich>
          </c:tx>
          <c:overlay val="0"/>
        </c:title>
        <c:numFmt formatCode="0.00" sourceLinked="0"/>
        <c:majorTickMark val="out"/>
        <c:minorTickMark val="none"/>
        <c:tickLblPos val="nextTo"/>
        <c:txPr>
          <a:bodyPr/>
          <a:lstStyle/>
          <a:p>
            <a:pPr>
              <a:defRPr sz="1000"/>
            </a:pPr>
            <a:endParaRPr lang="en-US"/>
          </a:p>
        </c:txPr>
        <c:crossAx val="222382720"/>
        <c:crosses val="autoZero"/>
        <c:crossBetween val="between"/>
      </c:valAx>
      <c:valAx>
        <c:axId val="225126656"/>
        <c:scaling>
          <c:orientation val="minMax"/>
          <c:max val="115"/>
          <c:min val="0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IE"/>
                  <a:t>Indirect CO</a:t>
                </a:r>
                <a:r>
                  <a:rPr lang="en-IE" baseline="-25000"/>
                  <a:t>2</a:t>
                </a:r>
                <a:r>
                  <a:rPr lang="en-IE"/>
                  <a:t> kilotonnes</a:t>
                </a:r>
              </a:p>
            </c:rich>
          </c:tx>
          <c:overlay val="0"/>
        </c:title>
        <c:numFmt formatCode="0.00" sourceLinked="0"/>
        <c:majorTickMark val="out"/>
        <c:minorTickMark val="none"/>
        <c:tickLblPos val="nextTo"/>
        <c:txPr>
          <a:bodyPr/>
          <a:lstStyle/>
          <a:p>
            <a:pPr>
              <a:defRPr sz="1000">
                <a:solidFill>
                  <a:sysClr val="windowText" lastClr="000000"/>
                </a:solidFill>
              </a:defRPr>
            </a:pPr>
            <a:endParaRPr lang="en-US"/>
          </a:p>
        </c:txPr>
        <c:crossAx val="225128832"/>
        <c:crosses val="max"/>
        <c:crossBetween val="between"/>
      </c:valAx>
      <c:catAx>
        <c:axId val="22512883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25126656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tx1"/>
          </a:solidFill>
        </a:ln>
      </c:spPr>
    </c:plotArea>
    <c:legend>
      <c:legendPos val="b"/>
      <c:overlay val="0"/>
      <c:txPr>
        <a:bodyPr/>
        <a:lstStyle/>
        <a:p>
          <a:pPr>
            <a:defRPr sz="1000"/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1"/>
          <c:order val="0"/>
          <c:tx>
            <c:strRef>
              <c:f>'Fig 9.1 Indirect CO2'!$A$2</c:f>
              <c:strCache>
                <c:ptCount val="1"/>
                <c:pt idx="0">
                  <c:v>2D3a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'Fig 9.1 Indirect CO2'!$B$1:$AE$1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'Fig 9.1 Indirect CO2'!$B$2:$AE$2</c:f>
              <c:numCache>
                <c:formatCode>0.000</c:formatCode>
                <c:ptCount val="30"/>
                <c:pt idx="0">
                  <c:v>7.9266138000000019</c:v>
                </c:pt>
                <c:pt idx="1">
                  <c:v>7.9716076999999981</c:v>
                </c:pt>
                <c:pt idx="2">
                  <c:v>8.0367245</c:v>
                </c:pt>
                <c:pt idx="3">
                  <c:v>8.0810400999999992</c:v>
                </c:pt>
                <c:pt idx="4">
                  <c:v>8.1077199000000011</c:v>
                </c:pt>
                <c:pt idx="5">
                  <c:v>8.142539300000001</c:v>
                </c:pt>
                <c:pt idx="6">
                  <c:v>8.1986120999999983</c:v>
                </c:pt>
                <c:pt idx="7">
                  <c:v>8.2849823000000011</c:v>
                </c:pt>
                <c:pt idx="8">
                  <c:v>8.372709099999998</c:v>
                </c:pt>
                <c:pt idx="9">
                  <c:v>8.4597575999999997</c:v>
                </c:pt>
                <c:pt idx="10">
                  <c:v>8.5680595000000004</c:v>
                </c:pt>
                <c:pt idx="11">
                  <c:v>8.698519199999998</c:v>
                </c:pt>
                <c:pt idx="12">
                  <c:v>8.8567891999999979</c:v>
                </c:pt>
                <c:pt idx="13">
                  <c:v>8.9985538999999992</c:v>
                </c:pt>
                <c:pt idx="14">
                  <c:v>9.1461971999999978</c:v>
                </c:pt>
                <c:pt idx="15">
                  <c:v>9.3465218000000032</c:v>
                </c:pt>
                <c:pt idx="16">
                  <c:v>9.5705868999999986</c:v>
                </c:pt>
                <c:pt idx="17">
                  <c:v>9.8936838000000034</c:v>
                </c:pt>
                <c:pt idx="18">
                  <c:v>10.140811100000002</c:v>
                </c:pt>
                <c:pt idx="19">
                  <c:v>10.250017399999999</c:v>
                </c:pt>
                <c:pt idx="20">
                  <c:v>10.298402800000003</c:v>
                </c:pt>
                <c:pt idx="21">
                  <c:v>10.343848899999999</c:v>
                </c:pt>
                <c:pt idx="22">
                  <c:v>10.367589399999998</c:v>
                </c:pt>
                <c:pt idx="23">
                  <c:v>10.384999100000002</c:v>
                </c:pt>
                <c:pt idx="24">
                  <c:v>10.422305600000001</c:v>
                </c:pt>
                <c:pt idx="25">
                  <c:v>10.480639399999999</c:v>
                </c:pt>
                <c:pt idx="26">
                  <c:v>10.766576764999998</c:v>
                </c:pt>
                <c:pt idx="27">
                  <c:v>10.817917291999997</c:v>
                </c:pt>
                <c:pt idx="28">
                  <c:v>10.869257818999998</c:v>
                </c:pt>
                <c:pt idx="29">
                  <c:v>11.127511500000001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5D6-48EE-8BEF-94BB70EF4412}"/>
            </c:ext>
          </c:extLst>
        </c:ser>
        <c:ser>
          <c:idx val="2"/>
          <c:order val="1"/>
          <c:tx>
            <c:strRef>
              <c:f>'Fig 9.1 Indirect CO2'!$A$3</c:f>
              <c:strCache>
                <c:ptCount val="1"/>
                <c:pt idx="0">
                  <c:v>2D3b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'Fig 9.1 Indirect CO2'!$B$1:$AE$1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'Fig 9.1 Indirect CO2'!$B$3:$AE$3</c:f>
              <c:numCache>
                <c:formatCode>0.000</c:formatCode>
                <c:ptCount val="30"/>
                <c:pt idx="0">
                  <c:v>3.5200000000000002E-2</c:v>
                </c:pt>
                <c:pt idx="1">
                  <c:v>3.5200000000000002E-2</c:v>
                </c:pt>
                <c:pt idx="2">
                  <c:v>3.5200000000000002E-2</c:v>
                </c:pt>
                <c:pt idx="3">
                  <c:v>3.5200000000000002E-2</c:v>
                </c:pt>
                <c:pt idx="4">
                  <c:v>3.04E-2</c:v>
                </c:pt>
                <c:pt idx="5">
                  <c:v>2.7199999999999998E-2</c:v>
                </c:pt>
                <c:pt idx="6">
                  <c:v>3.3599999999999998E-2</c:v>
                </c:pt>
                <c:pt idx="7">
                  <c:v>3.8399999999999997E-2</c:v>
                </c:pt>
                <c:pt idx="8">
                  <c:v>3.8399999999999997E-2</c:v>
                </c:pt>
                <c:pt idx="9">
                  <c:v>4.1599999999999998E-2</c:v>
                </c:pt>
                <c:pt idx="10">
                  <c:v>4.6399999999999997E-2</c:v>
                </c:pt>
                <c:pt idx="11">
                  <c:v>4.9599999999999998E-2</c:v>
                </c:pt>
                <c:pt idx="12">
                  <c:v>5.1200000000000002E-2</c:v>
                </c:pt>
                <c:pt idx="13">
                  <c:v>5.28E-2</c:v>
                </c:pt>
                <c:pt idx="14">
                  <c:v>5.4399999999999997E-2</c:v>
                </c:pt>
                <c:pt idx="15">
                  <c:v>5.4399999999999997E-2</c:v>
                </c:pt>
                <c:pt idx="16">
                  <c:v>5.6000000000000001E-2</c:v>
                </c:pt>
                <c:pt idx="17">
                  <c:v>5.28E-2</c:v>
                </c:pt>
                <c:pt idx="18">
                  <c:v>4.48E-2</c:v>
                </c:pt>
                <c:pt idx="19">
                  <c:v>5.28E-2</c:v>
                </c:pt>
                <c:pt idx="20">
                  <c:v>3.6799999999999999E-2</c:v>
                </c:pt>
                <c:pt idx="21">
                  <c:v>2.8799999999999999E-2</c:v>
                </c:pt>
                <c:pt idx="22">
                  <c:v>3.04E-2</c:v>
                </c:pt>
                <c:pt idx="23">
                  <c:v>2.8799999999999999E-2</c:v>
                </c:pt>
                <c:pt idx="24">
                  <c:v>2.8799999999999999E-2</c:v>
                </c:pt>
                <c:pt idx="25">
                  <c:v>3.04E-2</c:v>
                </c:pt>
                <c:pt idx="26">
                  <c:v>3.04E-2</c:v>
                </c:pt>
                <c:pt idx="27">
                  <c:v>3.3599999999999998E-2</c:v>
                </c:pt>
                <c:pt idx="28">
                  <c:v>3.2799999999999996E-2</c:v>
                </c:pt>
                <c:pt idx="29">
                  <c:v>3.2000000000000001E-2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5D6-48EE-8BEF-94BB70EF4412}"/>
            </c:ext>
          </c:extLst>
        </c:ser>
        <c:ser>
          <c:idx val="3"/>
          <c:order val="2"/>
          <c:tx>
            <c:strRef>
              <c:f>'Fig 9.1 Indirect CO2'!$A$4</c:f>
              <c:strCache>
                <c:ptCount val="1"/>
                <c:pt idx="0">
                  <c:v>2D3d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'Fig 9.1 Indirect CO2'!$B$1:$AE$1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'Fig 9.1 Indirect CO2'!$B$4:$AE$4</c:f>
              <c:numCache>
                <c:formatCode>0.000</c:formatCode>
                <c:ptCount val="30"/>
                <c:pt idx="0">
                  <c:v>6.7423521827284665</c:v>
                </c:pt>
                <c:pt idx="1">
                  <c:v>6.5648178173856433</c:v>
                </c:pt>
                <c:pt idx="2">
                  <c:v>6.5292813479484275</c:v>
                </c:pt>
                <c:pt idx="3">
                  <c:v>6.5455772365364338</c:v>
                </c:pt>
                <c:pt idx="4">
                  <c:v>6.5814719628691023</c:v>
                </c:pt>
                <c:pt idx="5">
                  <c:v>6.5601727662456728</c:v>
                </c:pt>
                <c:pt idx="6">
                  <c:v>6.5666182287011994</c:v>
                </c:pt>
                <c:pt idx="7">
                  <c:v>6.703903669595582</c:v>
                </c:pt>
                <c:pt idx="8">
                  <c:v>6.7370093333235026</c:v>
                </c:pt>
                <c:pt idx="9">
                  <c:v>6.6167900212902584</c:v>
                </c:pt>
                <c:pt idx="10">
                  <c:v>6.3148006780219674</c:v>
                </c:pt>
                <c:pt idx="11">
                  <c:v>6.406569295849172</c:v>
                </c:pt>
                <c:pt idx="12">
                  <c:v>6.4021256079778945</c:v>
                </c:pt>
                <c:pt idx="13">
                  <c:v>6.0792496107618916</c:v>
                </c:pt>
                <c:pt idx="14">
                  <c:v>6.1957725099383714</c:v>
                </c:pt>
                <c:pt idx="15">
                  <c:v>6.2382448014589009</c:v>
                </c:pt>
                <c:pt idx="16">
                  <c:v>6.3784643918627744</c:v>
                </c:pt>
                <c:pt idx="17">
                  <c:v>6.5744224041248076</c:v>
                </c:pt>
                <c:pt idx="18">
                  <c:v>5.4315053811776739</c:v>
                </c:pt>
                <c:pt idx="19">
                  <c:v>4.2592449404879584</c:v>
                </c:pt>
                <c:pt idx="20">
                  <c:v>3.3728790851105521</c:v>
                </c:pt>
                <c:pt idx="21">
                  <c:v>3.3944577108437342</c:v>
                </c:pt>
                <c:pt idx="22">
                  <c:v>3.2589372655050308</c:v>
                </c:pt>
                <c:pt idx="23">
                  <c:v>3.4019868829015056</c:v>
                </c:pt>
                <c:pt idx="24">
                  <c:v>3.8001530180868359</c:v>
                </c:pt>
                <c:pt idx="25">
                  <c:v>3.368698501049471</c:v>
                </c:pt>
                <c:pt idx="26">
                  <c:v>2.811203410816618</c:v>
                </c:pt>
                <c:pt idx="27">
                  <c:v>2.6628051798606354</c:v>
                </c:pt>
                <c:pt idx="28">
                  <c:v>2.5827405077468177</c:v>
                </c:pt>
                <c:pt idx="29">
                  <c:v>2.4266105674114855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5D6-48EE-8BEF-94BB70EF4412}"/>
            </c:ext>
          </c:extLst>
        </c:ser>
        <c:ser>
          <c:idx val="4"/>
          <c:order val="3"/>
          <c:tx>
            <c:strRef>
              <c:f>'Fig 9.1 Indirect CO2'!$A$5</c:f>
              <c:strCache>
                <c:ptCount val="1"/>
                <c:pt idx="0">
                  <c:v>2D3e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'Fig 9.1 Indirect CO2'!$B$1:$AE$1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'Fig 9.1 Indirect CO2'!$B$5:$AE$5</c:f>
              <c:numCache>
                <c:formatCode>0.000</c:formatCode>
                <c:ptCount val="30"/>
                <c:pt idx="0">
                  <c:v>1.7434660603806977</c:v>
                </c:pt>
                <c:pt idx="1">
                  <c:v>1.7434660603806977</c:v>
                </c:pt>
                <c:pt idx="2">
                  <c:v>1.7434660603806977</c:v>
                </c:pt>
                <c:pt idx="3">
                  <c:v>1.7434660603806977</c:v>
                </c:pt>
                <c:pt idx="4">
                  <c:v>2.248291397626847</c:v>
                </c:pt>
                <c:pt idx="5">
                  <c:v>2.3877057716193071</c:v>
                </c:pt>
                <c:pt idx="6">
                  <c:v>2.528666564664523</c:v>
                </c:pt>
                <c:pt idx="7">
                  <c:v>2.2382220843835063</c:v>
                </c:pt>
                <c:pt idx="8">
                  <c:v>1.6286645629562577</c:v>
                </c:pt>
                <c:pt idx="9">
                  <c:v>0.64367729101302884</c:v>
                </c:pt>
                <c:pt idx="10">
                  <c:v>0.84707331036779931</c:v>
                </c:pt>
                <c:pt idx="11">
                  <c:v>1.3072191053139905</c:v>
                </c:pt>
                <c:pt idx="12">
                  <c:v>1.7028495841570683</c:v>
                </c:pt>
                <c:pt idx="13">
                  <c:v>1.1603397420313075</c:v>
                </c:pt>
                <c:pt idx="14">
                  <c:v>1.0350486416928026</c:v>
                </c:pt>
                <c:pt idx="15">
                  <c:v>0.95334251845766382</c:v>
                </c:pt>
                <c:pt idx="16">
                  <c:v>1.6738262067775989</c:v>
                </c:pt>
                <c:pt idx="17">
                  <c:v>1.5567972721265981</c:v>
                </c:pt>
                <c:pt idx="18">
                  <c:v>1.5308939908441783</c:v>
                </c:pt>
                <c:pt idx="19">
                  <c:v>0.78869986411318938</c:v>
                </c:pt>
                <c:pt idx="20">
                  <c:v>0.88544904284371151</c:v>
                </c:pt>
                <c:pt idx="21">
                  <c:v>0.92537592686429648</c:v>
                </c:pt>
                <c:pt idx="22">
                  <c:v>1.0043117483286959</c:v>
                </c:pt>
                <c:pt idx="23">
                  <c:v>0.79461539605909359</c:v>
                </c:pt>
                <c:pt idx="24">
                  <c:v>0.88526584971621791</c:v>
                </c:pt>
                <c:pt idx="25">
                  <c:v>0.68619759877865316</c:v>
                </c:pt>
                <c:pt idx="26">
                  <c:v>0.88541172750853736</c:v>
                </c:pt>
                <c:pt idx="27">
                  <c:v>1.1891161442070863</c:v>
                </c:pt>
                <c:pt idx="28">
                  <c:v>1.7083301797253534</c:v>
                </c:pt>
                <c:pt idx="29">
                  <c:v>1.6751122841461352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5D6-48EE-8BEF-94BB70EF4412}"/>
            </c:ext>
          </c:extLst>
        </c:ser>
        <c:ser>
          <c:idx val="5"/>
          <c:order val="4"/>
          <c:tx>
            <c:strRef>
              <c:f>'Fig 9.1 Indirect CO2'!$A$6</c:f>
              <c:strCache>
                <c:ptCount val="1"/>
                <c:pt idx="0">
                  <c:v>2D3f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'Fig 9.1 Indirect CO2'!$B$1:$AE$1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'Fig 9.1 Indirect CO2'!$B$6:$AE$6</c:f>
              <c:numCache>
                <c:formatCode>0.000</c:formatCode>
                <c:ptCount val="30"/>
                <c:pt idx="0">
                  <c:v>0.28175948300671838</c:v>
                </c:pt>
                <c:pt idx="1">
                  <c:v>0.28175948300671838</c:v>
                </c:pt>
                <c:pt idx="2">
                  <c:v>0.28175948300671838</c:v>
                </c:pt>
                <c:pt idx="3">
                  <c:v>0.28185454946935334</c:v>
                </c:pt>
                <c:pt idx="4">
                  <c:v>0.33549705188560247</c:v>
                </c:pt>
                <c:pt idx="5">
                  <c:v>0.27030741416411125</c:v>
                </c:pt>
                <c:pt idx="6">
                  <c:v>0.20101678436698187</c:v>
                </c:pt>
                <c:pt idx="7">
                  <c:v>0.17873745849869035</c:v>
                </c:pt>
                <c:pt idx="8">
                  <c:v>0.12558654976422426</c:v>
                </c:pt>
                <c:pt idx="9">
                  <c:v>0.10777784938878966</c:v>
                </c:pt>
                <c:pt idx="10">
                  <c:v>8.9969149013355051E-2</c:v>
                </c:pt>
                <c:pt idx="11">
                  <c:v>8.2332581003815769E-2</c:v>
                </c:pt>
                <c:pt idx="12">
                  <c:v>6.9446050954792421E-2</c:v>
                </c:pt>
                <c:pt idx="13">
                  <c:v>6.9103624058130531E-2</c:v>
                </c:pt>
                <c:pt idx="14">
                  <c:v>5.1725537232196743E-2</c:v>
                </c:pt>
                <c:pt idx="15">
                  <c:v>8.5336222553039229E-2</c:v>
                </c:pt>
                <c:pt idx="16">
                  <c:v>0.12393195550829916</c:v>
                </c:pt>
                <c:pt idx="17">
                  <c:v>0.10545122280325137</c:v>
                </c:pt>
                <c:pt idx="18">
                  <c:v>9.3233931480158752E-2</c:v>
                </c:pt>
                <c:pt idx="19">
                  <c:v>6.2851440546750598E-2</c:v>
                </c:pt>
                <c:pt idx="20">
                  <c:v>5.3367310024411252E-2</c:v>
                </c:pt>
                <c:pt idx="21">
                  <c:v>5.7507626442388438E-2</c:v>
                </c:pt>
                <c:pt idx="22">
                  <c:v>7.4657819593848998E-2</c:v>
                </c:pt>
                <c:pt idx="23">
                  <c:v>5.7258467901273188E-2</c:v>
                </c:pt>
                <c:pt idx="24">
                  <c:v>6.8529159940169018E-2</c:v>
                </c:pt>
                <c:pt idx="25">
                  <c:v>4.4074250583222965E-2</c:v>
                </c:pt>
                <c:pt idx="26">
                  <c:v>6.2176753650032945E-2</c:v>
                </c:pt>
                <c:pt idx="27">
                  <c:v>6.4420037180226403E-2</c:v>
                </c:pt>
                <c:pt idx="28">
                  <c:v>7.1612565603261388E-2</c:v>
                </c:pt>
                <c:pt idx="29">
                  <c:v>5.7540227384279906E-2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5D6-48EE-8BEF-94BB70EF4412}"/>
            </c:ext>
          </c:extLst>
        </c:ser>
        <c:ser>
          <c:idx val="6"/>
          <c:order val="5"/>
          <c:tx>
            <c:strRef>
              <c:f>'Fig 9.1 Indirect CO2'!$A$7</c:f>
              <c:strCache>
                <c:ptCount val="1"/>
                <c:pt idx="0">
                  <c:v>2D3g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'Fig 9.1 Indirect CO2'!$B$1:$AE$1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'Fig 9.1 Indirect CO2'!$B$7:$AE$7</c:f>
              <c:numCache>
                <c:formatCode>0.000</c:formatCode>
                <c:ptCount val="30"/>
                <c:pt idx="0">
                  <c:v>3.0231237200000001</c:v>
                </c:pt>
                <c:pt idx="1">
                  <c:v>3.0231237200000001</c:v>
                </c:pt>
                <c:pt idx="2">
                  <c:v>3.0231237200000001</c:v>
                </c:pt>
                <c:pt idx="3">
                  <c:v>3.0231237200000001</c:v>
                </c:pt>
                <c:pt idx="4">
                  <c:v>3.0231237200000001</c:v>
                </c:pt>
                <c:pt idx="5">
                  <c:v>3.0243837200000003</c:v>
                </c:pt>
                <c:pt idx="6">
                  <c:v>3.0243837200000003</c:v>
                </c:pt>
                <c:pt idx="7">
                  <c:v>3.0243837200000003</c:v>
                </c:pt>
                <c:pt idx="8">
                  <c:v>3.0243837200000003</c:v>
                </c:pt>
                <c:pt idx="9">
                  <c:v>2.87303351625</c:v>
                </c:pt>
                <c:pt idx="10">
                  <c:v>2.7856559143750004</c:v>
                </c:pt>
                <c:pt idx="11">
                  <c:v>2.6467436134375002</c:v>
                </c:pt>
                <c:pt idx="12">
                  <c:v>2.4733607067187497</c:v>
                </c:pt>
                <c:pt idx="13">
                  <c:v>2.5004784225000001</c:v>
                </c:pt>
                <c:pt idx="14">
                  <c:v>2.3421441646666668</c:v>
                </c:pt>
                <c:pt idx="15">
                  <c:v>1.1885504406904761</c:v>
                </c:pt>
                <c:pt idx="16">
                  <c:v>1.2465753491309528</c:v>
                </c:pt>
                <c:pt idx="17">
                  <c:v>1.4701011376250004</c:v>
                </c:pt>
                <c:pt idx="18">
                  <c:v>1.4898095262857147</c:v>
                </c:pt>
                <c:pt idx="19">
                  <c:v>1.8877270201111112</c:v>
                </c:pt>
                <c:pt idx="20">
                  <c:v>0.998733078809524</c:v>
                </c:pt>
                <c:pt idx="21">
                  <c:v>1.1494117775384614</c:v>
                </c:pt>
                <c:pt idx="22">
                  <c:v>1.2243004483809525</c:v>
                </c:pt>
                <c:pt idx="23">
                  <c:v>1.2480271400000003</c:v>
                </c:pt>
                <c:pt idx="24">
                  <c:v>1.0824496299999999</c:v>
                </c:pt>
                <c:pt idx="25">
                  <c:v>0.98550109422222221</c:v>
                </c:pt>
                <c:pt idx="26">
                  <c:v>1.1682469520000001</c:v>
                </c:pt>
                <c:pt idx="27">
                  <c:v>1.2427428428</c:v>
                </c:pt>
                <c:pt idx="28">
                  <c:v>1.2304755855999998</c:v>
                </c:pt>
                <c:pt idx="29">
                  <c:v>0.82981297368599982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5D6-48EE-8BEF-94BB70EF4412}"/>
            </c:ext>
          </c:extLst>
        </c:ser>
        <c:ser>
          <c:idx val="7"/>
          <c:order val="6"/>
          <c:tx>
            <c:strRef>
              <c:f>'Fig 9.1 Indirect CO2'!$A$8</c:f>
              <c:strCache>
                <c:ptCount val="1"/>
                <c:pt idx="0">
                  <c:v>2D3h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'Fig 9.1 Indirect CO2'!$B$1:$AE$1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'Fig 9.1 Indirect CO2'!$B$8:$AE$8</c:f>
              <c:numCache>
                <c:formatCode>0.000</c:formatCode>
                <c:ptCount val="30"/>
                <c:pt idx="0">
                  <c:v>2.9119999999999999</c:v>
                </c:pt>
                <c:pt idx="1">
                  <c:v>2.9119999999999999</c:v>
                </c:pt>
                <c:pt idx="2">
                  <c:v>2.9119999999999999</c:v>
                </c:pt>
                <c:pt idx="3">
                  <c:v>2.9119999999999999</c:v>
                </c:pt>
                <c:pt idx="4">
                  <c:v>2.9119999999999999</c:v>
                </c:pt>
                <c:pt idx="5">
                  <c:v>2.9119999999999999</c:v>
                </c:pt>
                <c:pt idx="6">
                  <c:v>2.9119999999999999</c:v>
                </c:pt>
                <c:pt idx="7">
                  <c:v>2.9119999999999999</c:v>
                </c:pt>
                <c:pt idx="8">
                  <c:v>2.9119999999999999</c:v>
                </c:pt>
                <c:pt idx="9">
                  <c:v>2.267983333333333</c:v>
                </c:pt>
                <c:pt idx="10">
                  <c:v>1.9459749999999998</c:v>
                </c:pt>
                <c:pt idx="11">
                  <c:v>1.784970833333333</c:v>
                </c:pt>
                <c:pt idx="12">
                  <c:v>1.7044687499999998</c:v>
                </c:pt>
                <c:pt idx="13">
                  <c:v>1.6642177083333329</c:v>
                </c:pt>
                <c:pt idx="14">
                  <c:v>1.6239666666666666</c:v>
                </c:pt>
                <c:pt idx="15">
                  <c:v>2.1259833333333331</c:v>
                </c:pt>
                <c:pt idx="16">
                  <c:v>2.6280000000000001</c:v>
                </c:pt>
                <c:pt idx="17">
                  <c:v>2.1181533333333333</c:v>
                </c:pt>
                <c:pt idx="18">
                  <c:v>1.3932814000000002</c:v>
                </c:pt>
                <c:pt idx="19">
                  <c:v>2.3603589999999999</c:v>
                </c:pt>
                <c:pt idx="20">
                  <c:v>2.4743800000000005</c:v>
                </c:pt>
                <c:pt idx="21">
                  <c:v>1.7878270000000001</c:v>
                </c:pt>
                <c:pt idx="22">
                  <c:v>1.2172307142857142</c:v>
                </c:pt>
                <c:pt idx="23">
                  <c:v>1.2834865714285713</c:v>
                </c:pt>
                <c:pt idx="24">
                  <c:v>1.4004714285714286</c:v>
                </c:pt>
                <c:pt idx="25">
                  <c:v>1.4617100000000001</c:v>
                </c:pt>
                <c:pt idx="26">
                  <c:v>1.4682770000000001</c:v>
                </c:pt>
                <c:pt idx="27">
                  <c:v>1.2063778571428569</c:v>
                </c:pt>
                <c:pt idx="28">
                  <c:v>1.3679778571428571</c:v>
                </c:pt>
                <c:pt idx="29">
                  <c:v>0.98592857142857138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5D6-48EE-8BEF-94BB70EF4412}"/>
            </c:ext>
          </c:extLst>
        </c:ser>
        <c:ser>
          <c:idx val="8"/>
          <c:order val="7"/>
          <c:tx>
            <c:strRef>
              <c:f>'Fig 9.1 Indirect CO2'!$A$9</c:f>
              <c:strCache>
                <c:ptCount val="1"/>
                <c:pt idx="0">
                  <c:v>2D3i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'Fig 9.1 Indirect CO2'!$B$1:$AE$1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'Fig 9.1 Indirect CO2'!$B$9:$AE$9</c:f>
              <c:numCache>
                <c:formatCode>0.000</c:formatCode>
                <c:ptCount val="30"/>
                <c:pt idx="0">
                  <c:v>0.70122647421916851</c:v>
                </c:pt>
                <c:pt idx="1">
                  <c:v>0.7082398085302205</c:v>
                </c:pt>
                <c:pt idx="2">
                  <c:v>0.70445754946808781</c:v>
                </c:pt>
                <c:pt idx="3">
                  <c:v>0.69371315872838712</c:v>
                </c:pt>
                <c:pt idx="4">
                  <c:v>0.5299612395127089</c:v>
                </c:pt>
                <c:pt idx="5">
                  <c:v>0.49298950637351063</c:v>
                </c:pt>
                <c:pt idx="6">
                  <c:v>0.72650795394164436</c:v>
                </c:pt>
                <c:pt idx="7">
                  <c:v>1.6339334000000001</c:v>
                </c:pt>
                <c:pt idx="8">
                  <c:v>1.7044222499999999</c:v>
                </c:pt>
                <c:pt idx="9">
                  <c:v>1.8580146783333333</c:v>
                </c:pt>
                <c:pt idx="10">
                  <c:v>1.0108985016666665</c:v>
                </c:pt>
                <c:pt idx="11">
                  <c:v>2.4750331017499998</c:v>
                </c:pt>
                <c:pt idx="12">
                  <c:v>1.9488609518333333</c:v>
                </c:pt>
                <c:pt idx="13">
                  <c:v>0.92573880191666669</c:v>
                </c:pt>
                <c:pt idx="14">
                  <c:v>2.8747307429090911</c:v>
                </c:pt>
                <c:pt idx="15">
                  <c:v>3.1028779385000003</c:v>
                </c:pt>
                <c:pt idx="16">
                  <c:v>3.81041358475</c:v>
                </c:pt>
                <c:pt idx="17">
                  <c:v>5.1570212309999999</c:v>
                </c:pt>
                <c:pt idx="18">
                  <c:v>3.3464758366590912</c:v>
                </c:pt>
                <c:pt idx="19">
                  <c:v>2.1978787604999996</c:v>
                </c:pt>
                <c:pt idx="20">
                  <c:v>1.457140106</c:v>
                </c:pt>
                <c:pt idx="21">
                  <c:v>1.6201286510050001</c:v>
                </c:pt>
                <c:pt idx="22">
                  <c:v>1.500605148</c:v>
                </c:pt>
                <c:pt idx="23">
                  <c:v>1.1203010250833332</c:v>
                </c:pt>
                <c:pt idx="24">
                  <c:v>1.3792877712638891</c:v>
                </c:pt>
                <c:pt idx="25">
                  <c:v>1.421623179</c:v>
                </c:pt>
                <c:pt idx="26">
                  <c:v>1.36975239395</c:v>
                </c:pt>
                <c:pt idx="27">
                  <c:v>1.4280368645774999</c:v>
                </c:pt>
                <c:pt idx="28">
                  <c:v>1.7064335311898751</c:v>
                </c:pt>
                <c:pt idx="29">
                  <c:v>1.7482413004489439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5D6-48EE-8BEF-94BB70EF4412}"/>
            </c:ext>
          </c:extLst>
        </c:ser>
        <c:ser>
          <c:idx val="9"/>
          <c:order val="8"/>
          <c:tx>
            <c:strRef>
              <c:f>'Fig 9.1 Indirect CO2'!$A$10</c:f>
              <c:strCache>
                <c:ptCount val="1"/>
                <c:pt idx="0">
                  <c:v>2G4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'Fig 9.1 Indirect CO2'!$B$1:$AE$1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'Fig 9.1 Indirect CO2'!$B$10:$AE$10</c:f>
              <c:numCache>
                <c:formatCode>0.000</c:formatCode>
                <c:ptCount val="30"/>
                <c:pt idx="0">
                  <c:v>3.3876815764E-2</c:v>
                </c:pt>
                <c:pt idx="1">
                  <c:v>3.6533249521999996E-2</c:v>
                </c:pt>
                <c:pt idx="2">
                  <c:v>3.4829703589999997E-2</c:v>
                </c:pt>
                <c:pt idx="3">
                  <c:v>3.3392552226000002E-2</c:v>
                </c:pt>
                <c:pt idx="4">
                  <c:v>3.4548194186000011E-2</c:v>
                </c:pt>
                <c:pt idx="5">
                  <c:v>3.6832600133999992E-2</c:v>
                </c:pt>
                <c:pt idx="6">
                  <c:v>3.5375758439999995E-2</c:v>
                </c:pt>
                <c:pt idx="7">
                  <c:v>3.6167055847999993E-2</c:v>
                </c:pt>
                <c:pt idx="8">
                  <c:v>3.7032904018000003E-2</c:v>
                </c:pt>
                <c:pt idx="9">
                  <c:v>3.9544582329999994E-2</c:v>
                </c:pt>
                <c:pt idx="10">
                  <c:v>3.9405292212000002E-2</c:v>
                </c:pt>
                <c:pt idx="11">
                  <c:v>3.9097014703999997E-2</c:v>
                </c:pt>
                <c:pt idx="12">
                  <c:v>4.0342867003999999E-2</c:v>
                </c:pt>
                <c:pt idx="13">
                  <c:v>3.5692824178000002E-2</c:v>
                </c:pt>
                <c:pt idx="14">
                  <c:v>3.0673267438000001E-2</c:v>
                </c:pt>
                <c:pt idx="15">
                  <c:v>3.1594320647999996E-2</c:v>
                </c:pt>
                <c:pt idx="16">
                  <c:v>3.2118576863999992E-2</c:v>
                </c:pt>
                <c:pt idx="17">
                  <c:v>3.1042866051999997E-2</c:v>
                </c:pt>
                <c:pt idx="18">
                  <c:v>2.8461208841999996E-2</c:v>
                </c:pt>
                <c:pt idx="19">
                  <c:v>2.72493953424E-2</c:v>
                </c:pt>
                <c:pt idx="20">
                  <c:v>2.4383907173999998E-2</c:v>
                </c:pt>
                <c:pt idx="21">
                  <c:v>2.4621071046E-2</c:v>
                </c:pt>
                <c:pt idx="22">
                  <c:v>2.2587468283600001E-2</c:v>
                </c:pt>
                <c:pt idx="23">
                  <c:v>1.9685013550399998E-2</c:v>
                </c:pt>
                <c:pt idx="24">
                  <c:v>1.87240441344E-2</c:v>
                </c:pt>
                <c:pt idx="25">
                  <c:v>2.0200677798399999E-2</c:v>
                </c:pt>
                <c:pt idx="26">
                  <c:v>1.7030250511999998E-2</c:v>
                </c:pt>
                <c:pt idx="27">
                  <c:v>2.2001657286399998E-2</c:v>
                </c:pt>
                <c:pt idx="28">
                  <c:v>1.1156837331199999E-2</c:v>
                </c:pt>
                <c:pt idx="29">
                  <c:v>1.7243360310000001E-2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5D6-48EE-8BEF-94BB70EF4412}"/>
            </c:ext>
          </c:extLst>
        </c:ser>
        <c:ser>
          <c:idx val="10"/>
          <c:order val="9"/>
          <c:tx>
            <c:strRef>
              <c:f>'Fig 9.1 Indirect CO2'!$A$11</c:f>
              <c:strCache>
                <c:ptCount val="1"/>
                <c:pt idx="0">
                  <c:v>2H2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'Fig 9.1 Indirect CO2'!$B$1:$AE$1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'Fig 9.1 Indirect CO2'!$B$11:$AE$11</c:f>
              <c:numCache>
                <c:formatCode>0.000</c:formatCode>
                <c:ptCount val="30"/>
                <c:pt idx="0">
                  <c:v>9.6172112688712179</c:v>
                </c:pt>
                <c:pt idx="1">
                  <c:v>9.7618877483372088</c:v>
                </c:pt>
                <c:pt idx="2">
                  <c:v>9.9069293728566912</c:v>
                </c:pt>
                <c:pt idx="3">
                  <c:v>10.040986330132064</c:v>
                </c:pt>
                <c:pt idx="4">
                  <c:v>10.180242401563589</c:v>
                </c:pt>
                <c:pt idx="5">
                  <c:v>10.284966226364435</c:v>
                </c:pt>
                <c:pt idx="6">
                  <c:v>9.9553483075904214</c:v>
                </c:pt>
                <c:pt idx="7">
                  <c:v>9.3927941530146022</c:v>
                </c:pt>
                <c:pt idx="8">
                  <c:v>10.253828970086687</c:v>
                </c:pt>
                <c:pt idx="9">
                  <c:v>10.674029751223175</c:v>
                </c:pt>
                <c:pt idx="10">
                  <c:v>9.7505407280264436</c:v>
                </c:pt>
                <c:pt idx="11">
                  <c:v>9.47747803794201</c:v>
                </c:pt>
                <c:pt idx="12">
                  <c:v>12.667978845918887</c:v>
                </c:pt>
                <c:pt idx="13">
                  <c:v>14.733609365152631</c:v>
                </c:pt>
                <c:pt idx="14">
                  <c:v>13.888004829811811</c:v>
                </c:pt>
                <c:pt idx="15">
                  <c:v>13.685675354757587</c:v>
                </c:pt>
                <c:pt idx="16">
                  <c:v>13.672395630625374</c:v>
                </c:pt>
                <c:pt idx="17">
                  <c:v>13.546553583843592</c:v>
                </c:pt>
                <c:pt idx="18">
                  <c:v>14.329135451310577</c:v>
                </c:pt>
                <c:pt idx="19">
                  <c:v>15.645736858754397</c:v>
                </c:pt>
                <c:pt idx="20">
                  <c:v>18.198349178421253</c:v>
                </c:pt>
                <c:pt idx="21">
                  <c:v>18.281160193197788</c:v>
                </c:pt>
                <c:pt idx="22">
                  <c:v>20.788154916762792</c:v>
                </c:pt>
                <c:pt idx="23">
                  <c:v>22.457259006099999</c:v>
                </c:pt>
                <c:pt idx="24">
                  <c:v>19.1333423136</c:v>
                </c:pt>
                <c:pt idx="25">
                  <c:v>20.341835132825988</c:v>
                </c:pt>
                <c:pt idx="26">
                  <c:v>21.513530798845029</c:v>
                </c:pt>
                <c:pt idx="27">
                  <c:v>26.836075688573672</c:v>
                </c:pt>
                <c:pt idx="28">
                  <c:v>27.0167677061822</c:v>
                </c:pt>
                <c:pt idx="29">
                  <c:v>29.269150254248832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5D6-48EE-8BEF-94BB70EF44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51424992"/>
        <c:axId val="951425320"/>
      </c:barChart>
      <c:catAx>
        <c:axId val="951424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51425320"/>
        <c:crosses val="autoZero"/>
        <c:auto val="1"/>
        <c:lblAlgn val="ctr"/>
        <c:lblOffset val="100"/>
        <c:noMultiLvlLbl val="0"/>
      </c:catAx>
      <c:valAx>
        <c:axId val="951425320"/>
        <c:scaling>
          <c:orientation val="minMax"/>
          <c:max val="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51424992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layout>
        <c:manualLayout>
          <c:xMode val="edge"/>
          <c:yMode val="edge"/>
          <c:x val="0.10000002206765546"/>
          <c:y val="0.9423873297889046"/>
          <c:w val="0.80487789198313187"/>
          <c:h val="5.44162236130740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6980952025546576E-2"/>
          <c:y val="2.9606719160104988E-2"/>
          <c:w val="0.95557151919991046"/>
          <c:h val="0.604922204724409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Trends!$B$2</c:f>
              <c:strCache>
                <c:ptCount val="1"/>
                <c:pt idx="0">
                  <c:v>1.A.1  Energy industries</c:v>
                </c:pt>
              </c:strCache>
            </c:strRef>
          </c:tx>
          <c:invertIfNegative val="0"/>
          <c:cat>
            <c:strRef>
              <c:f>Trends!$C$1:$AF$1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Trends!$C$2:$AF$2</c:f>
              <c:numCache>
                <c:formatCode>#,##0.00</c:formatCode>
                <c:ptCount val="30"/>
                <c:pt idx="0">
                  <c:v>11223.126727997158</c:v>
                </c:pt>
                <c:pt idx="1">
                  <c:v>11684.21616954801</c:v>
                </c:pt>
                <c:pt idx="2">
                  <c:v>12345.631586408672</c:v>
                </c:pt>
                <c:pt idx="3">
                  <c:v>12361.503535976541</c:v>
                </c:pt>
                <c:pt idx="4">
                  <c:v>12698.964605169616</c:v>
                </c:pt>
                <c:pt idx="5">
                  <c:v>13383.629051628215</c:v>
                </c:pt>
                <c:pt idx="6">
                  <c:v>14103.622705934598</c:v>
                </c:pt>
                <c:pt idx="7">
                  <c:v>14761.014389242522</c:v>
                </c:pt>
                <c:pt idx="8">
                  <c:v>15141.535204543825</c:v>
                </c:pt>
                <c:pt idx="9">
                  <c:v>15800.052247276677</c:v>
                </c:pt>
                <c:pt idx="10">
                  <c:v>16116.301209055913</c:v>
                </c:pt>
                <c:pt idx="11">
                  <c:v>17334.222532490629</c:v>
                </c:pt>
                <c:pt idx="12">
                  <c:v>16419.82729101825</c:v>
                </c:pt>
                <c:pt idx="13">
                  <c:v>15725.698454375983</c:v>
                </c:pt>
                <c:pt idx="14">
                  <c:v>15335.108711174187</c:v>
                </c:pt>
                <c:pt idx="15">
                  <c:v>15828.510080063286</c:v>
                </c:pt>
                <c:pt idx="16">
                  <c:v>15076.623744974208</c:v>
                </c:pt>
                <c:pt idx="17">
                  <c:v>14583.002672790353</c:v>
                </c:pt>
                <c:pt idx="18">
                  <c:v>14710.482840435316</c:v>
                </c:pt>
                <c:pt idx="19">
                  <c:v>13119.10895261969</c:v>
                </c:pt>
                <c:pt idx="20">
                  <c:v>13380.237649223262</c:v>
                </c:pt>
                <c:pt idx="21">
                  <c:v>11980.042900755834</c:v>
                </c:pt>
                <c:pt idx="22">
                  <c:v>12810.126722470795</c:v>
                </c:pt>
                <c:pt idx="23">
                  <c:v>11434.111674230386</c:v>
                </c:pt>
                <c:pt idx="24">
                  <c:v>11252.048327685388</c:v>
                </c:pt>
                <c:pt idx="25">
                  <c:v>11875.456076772898</c:v>
                </c:pt>
                <c:pt idx="26">
                  <c:v>12589.314856223216</c:v>
                </c:pt>
                <c:pt idx="27">
                  <c:v>11819.693814408549</c:v>
                </c:pt>
                <c:pt idx="28">
                  <c:v>10552.068846727849</c:v>
                </c:pt>
                <c:pt idx="29">
                  <c:v>9367.9953280659993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19-45F9-8463-B5BB076BE411}"/>
            </c:ext>
          </c:extLst>
        </c:ser>
        <c:ser>
          <c:idx val="1"/>
          <c:order val="1"/>
          <c:tx>
            <c:strRef>
              <c:f>Trends!$B$3</c:f>
              <c:strCache>
                <c:ptCount val="1"/>
                <c:pt idx="0">
                  <c:v>1.A.2  Manufacturing industries and construction</c:v>
                </c:pt>
              </c:strCache>
            </c:strRef>
          </c:tx>
          <c:invertIfNegative val="0"/>
          <c:cat>
            <c:strRef>
              <c:f>Trends!$C$1:$AF$1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Trends!$C$3:$AF$3</c:f>
              <c:numCache>
                <c:formatCode>#,##0.00</c:formatCode>
                <c:ptCount val="30"/>
                <c:pt idx="0">
                  <c:v>4097.8246571951686</c:v>
                </c:pt>
                <c:pt idx="1">
                  <c:v>4185.9692200247237</c:v>
                </c:pt>
                <c:pt idx="2">
                  <c:v>3862.6796578089397</c:v>
                </c:pt>
                <c:pt idx="3">
                  <c:v>4071.5974661162445</c:v>
                </c:pt>
                <c:pt idx="4">
                  <c:v>4312.1678188262131</c:v>
                </c:pt>
                <c:pt idx="5">
                  <c:v>4331.2989769779224</c:v>
                </c:pt>
                <c:pt idx="6">
                  <c:v>4198.387098738619</c:v>
                </c:pt>
                <c:pt idx="7">
                  <c:v>4541.4705513013851</c:v>
                </c:pt>
                <c:pt idx="8">
                  <c:v>4524.358152833317</c:v>
                </c:pt>
                <c:pt idx="9">
                  <c:v>4694.5944778590674</c:v>
                </c:pt>
                <c:pt idx="10">
                  <c:v>5479.7901103896802</c:v>
                </c:pt>
                <c:pt idx="11">
                  <c:v>5444.7030775496451</c:v>
                </c:pt>
                <c:pt idx="12">
                  <c:v>5107.658274909345</c:v>
                </c:pt>
                <c:pt idx="13">
                  <c:v>5221.7570730151629</c:v>
                </c:pt>
                <c:pt idx="14">
                  <c:v>5292.5142515755679</c:v>
                </c:pt>
                <c:pt idx="15">
                  <c:v>5471.8142700518538</c:v>
                </c:pt>
                <c:pt idx="16">
                  <c:v>5260.863542092452</c:v>
                </c:pt>
                <c:pt idx="17">
                  <c:v>5348.6656747575917</c:v>
                </c:pt>
                <c:pt idx="18">
                  <c:v>5158.2581586382066</c:v>
                </c:pt>
                <c:pt idx="19">
                  <c:v>4135.3775859970538</c:v>
                </c:pt>
                <c:pt idx="20">
                  <c:v>4164.4953133158961</c:v>
                </c:pt>
                <c:pt idx="21">
                  <c:v>3689.8780468680575</c:v>
                </c:pt>
                <c:pt idx="22">
                  <c:v>3757.1285209171733</c:v>
                </c:pt>
                <c:pt idx="23">
                  <c:v>3920.6308441800338</c:v>
                </c:pt>
                <c:pt idx="24">
                  <c:v>4179.1255884352422</c:v>
                </c:pt>
                <c:pt idx="25">
                  <c:v>4261.1194586546098</c:v>
                </c:pt>
                <c:pt idx="26">
                  <c:v>4352.2552640191889</c:v>
                </c:pt>
                <c:pt idx="27">
                  <c:v>4461.781947552694</c:v>
                </c:pt>
                <c:pt idx="28">
                  <c:v>4684.9169594240057</c:v>
                </c:pt>
                <c:pt idx="29">
                  <c:v>4589.2031287031723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319-45F9-8463-B5BB076BE411}"/>
            </c:ext>
          </c:extLst>
        </c:ser>
        <c:ser>
          <c:idx val="2"/>
          <c:order val="2"/>
          <c:tx>
            <c:strRef>
              <c:f>Trends!$B$4</c:f>
              <c:strCache>
                <c:ptCount val="1"/>
                <c:pt idx="0">
                  <c:v>1.A.3  Transport</c:v>
                </c:pt>
              </c:strCache>
            </c:strRef>
          </c:tx>
          <c:invertIfNegative val="0"/>
          <c:cat>
            <c:strRef>
              <c:f>Trends!$C$1:$AF$1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Trends!$C$4:$AF$4</c:f>
              <c:numCache>
                <c:formatCode>#,##0.00</c:formatCode>
                <c:ptCount val="30"/>
                <c:pt idx="0">
                  <c:v>5148.4434985780636</c:v>
                </c:pt>
                <c:pt idx="1">
                  <c:v>5328.9796285487446</c:v>
                </c:pt>
                <c:pt idx="2">
                  <c:v>5757.6940966485872</c:v>
                </c:pt>
                <c:pt idx="3">
                  <c:v>5734.42846702113</c:v>
                </c:pt>
                <c:pt idx="4">
                  <c:v>5986.4371118693207</c:v>
                </c:pt>
                <c:pt idx="5">
                  <c:v>6280.3359897314158</c:v>
                </c:pt>
                <c:pt idx="6">
                  <c:v>7334.5998000014924</c:v>
                </c:pt>
                <c:pt idx="7">
                  <c:v>7713.200774216496</c:v>
                </c:pt>
                <c:pt idx="8">
                  <c:v>9065.955495239803</c:v>
                </c:pt>
                <c:pt idx="9">
                  <c:v>9758.7842932715848</c:v>
                </c:pt>
                <c:pt idx="10">
                  <c:v>10802.311187767995</c:v>
                </c:pt>
                <c:pt idx="11">
                  <c:v>11325.90602420223</c:v>
                </c:pt>
                <c:pt idx="12">
                  <c:v>11518.698481029349</c:v>
                </c:pt>
                <c:pt idx="13">
                  <c:v>11720.564586038345</c:v>
                </c:pt>
                <c:pt idx="14">
                  <c:v>12438.857642145525</c:v>
                </c:pt>
                <c:pt idx="15">
                  <c:v>13147.971867264327</c:v>
                </c:pt>
                <c:pt idx="16">
                  <c:v>13825.682770177807</c:v>
                </c:pt>
                <c:pt idx="17">
                  <c:v>14411.614846901217</c:v>
                </c:pt>
                <c:pt idx="18">
                  <c:v>13681.36020794555</c:v>
                </c:pt>
                <c:pt idx="19">
                  <c:v>12461.382220154243</c:v>
                </c:pt>
                <c:pt idx="20">
                  <c:v>11545.356663145498</c:v>
                </c:pt>
                <c:pt idx="21">
                  <c:v>11235.627493134873</c:v>
                </c:pt>
                <c:pt idx="22">
                  <c:v>10847.131843397074</c:v>
                </c:pt>
                <c:pt idx="23">
                  <c:v>11081.880919665993</c:v>
                </c:pt>
                <c:pt idx="24">
                  <c:v>11365.830237442362</c:v>
                </c:pt>
                <c:pt idx="25">
                  <c:v>11833.684482799017</c:v>
                </c:pt>
                <c:pt idx="26">
                  <c:v>12316.461897778501</c:v>
                </c:pt>
                <c:pt idx="27">
                  <c:v>12036.989271019431</c:v>
                </c:pt>
                <c:pt idx="28">
                  <c:v>12236.994731157414</c:v>
                </c:pt>
                <c:pt idx="29">
                  <c:v>12199.803134681715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319-45F9-8463-B5BB076BE411}"/>
            </c:ext>
          </c:extLst>
        </c:ser>
        <c:ser>
          <c:idx val="3"/>
          <c:order val="3"/>
          <c:tx>
            <c:strRef>
              <c:f>Trends!$B$5</c:f>
              <c:strCache>
                <c:ptCount val="1"/>
                <c:pt idx="0">
                  <c:v>1.A.4  Other sectors</c:v>
                </c:pt>
              </c:strCache>
            </c:strRef>
          </c:tx>
          <c:invertIfNegative val="0"/>
          <c:cat>
            <c:strRef>
              <c:f>Trends!$C$1:$AF$1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Trends!$C$5:$AF$5</c:f>
              <c:numCache>
                <c:formatCode>#,##0.00</c:formatCode>
                <c:ptCount val="30"/>
                <c:pt idx="0">
                  <c:v>10449.875687715299</c:v>
                </c:pt>
                <c:pt idx="1">
                  <c:v>10582.015466285808</c:v>
                </c:pt>
                <c:pt idx="2">
                  <c:v>9710.0674385250804</c:v>
                </c:pt>
                <c:pt idx="3">
                  <c:v>9683.4171435563239</c:v>
                </c:pt>
                <c:pt idx="4">
                  <c:v>9823.4443638801913</c:v>
                </c:pt>
                <c:pt idx="5">
                  <c:v>9736.9582634378112</c:v>
                </c:pt>
                <c:pt idx="6">
                  <c:v>9711.8612313212652</c:v>
                </c:pt>
                <c:pt idx="7">
                  <c:v>9444.452475764976</c:v>
                </c:pt>
                <c:pt idx="8">
                  <c:v>9959.7169401367719</c:v>
                </c:pt>
                <c:pt idx="9">
                  <c:v>9811.4027440682876</c:v>
                </c:pt>
                <c:pt idx="10">
                  <c:v>10012.644149377007</c:v>
                </c:pt>
                <c:pt idx="11">
                  <c:v>10344.780313011268</c:v>
                </c:pt>
                <c:pt idx="12">
                  <c:v>10261.365329993218</c:v>
                </c:pt>
                <c:pt idx="13">
                  <c:v>10606.890196053409</c:v>
                </c:pt>
                <c:pt idx="14">
                  <c:v>10666.005267133018</c:v>
                </c:pt>
                <c:pt idx="15">
                  <c:v>11197.692960650646</c:v>
                </c:pt>
                <c:pt idx="16">
                  <c:v>10986.1661060853</c:v>
                </c:pt>
                <c:pt idx="17">
                  <c:v>10730.762449083244</c:v>
                </c:pt>
                <c:pt idx="18">
                  <c:v>11637.349508446148</c:v>
                </c:pt>
                <c:pt idx="19">
                  <c:v>11002.955886535403</c:v>
                </c:pt>
                <c:pt idx="20">
                  <c:v>11296.365052061095</c:v>
                </c:pt>
                <c:pt idx="21">
                  <c:v>9985.3710068232704</c:v>
                </c:pt>
                <c:pt idx="22">
                  <c:v>9539.0121828467472</c:v>
                </c:pt>
                <c:pt idx="23">
                  <c:v>9365.4657087677024</c:v>
                </c:pt>
                <c:pt idx="24">
                  <c:v>8376.7920669861105</c:v>
                </c:pt>
                <c:pt idx="25">
                  <c:v>8777.8857990871566</c:v>
                </c:pt>
                <c:pt idx="26">
                  <c:v>8804.2675530827546</c:v>
                </c:pt>
                <c:pt idx="27">
                  <c:v>8722.5970148838715</c:v>
                </c:pt>
                <c:pt idx="28">
                  <c:v>9475.6467018918756</c:v>
                </c:pt>
                <c:pt idx="29">
                  <c:v>8974.807297615891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319-45F9-8463-B5BB076BE411}"/>
            </c:ext>
          </c:extLst>
        </c:ser>
        <c:ser>
          <c:idx val="4"/>
          <c:order val="4"/>
          <c:tx>
            <c:strRef>
              <c:f>Trends!$B$6</c:f>
              <c:strCache>
                <c:ptCount val="1"/>
                <c:pt idx="0">
                  <c:v>1.B.1  Solid fuels</c:v>
                </c:pt>
              </c:strCache>
            </c:strRef>
          </c:tx>
          <c:invertIfNegative val="0"/>
          <c:cat>
            <c:strRef>
              <c:f>Trends!$C$1:$AF$1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Trends!$C$6:$AF$6</c:f>
              <c:numCache>
                <c:formatCode>#,##0.00</c:formatCode>
                <c:ptCount val="30"/>
                <c:pt idx="0">
                  <c:v>55.5565675</c:v>
                </c:pt>
                <c:pt idx="1">
                  <c:v>44.9343875</c:v>
                </c:pt>
                <c:pt idx="2">
                  <c:v>40.742197500000003</c:v>
                </c:pt>
                <c:pt idx="3">
                  <c:v>37.626564930550003</c:v>
                </c:pt>
                <c:pt idx="4">
                  <c:v>35.250374999999998</c:v>
                </c:pt>
                <c:pt idx="5">
                  <c:v>33.329819999999998</c:v>
                </c:pt>
                <c:pt idx="6">
                  <c:v>31.52149</c:v>
                </c:pt>
                <c:pt idx="7">
                  <c:v>30.141457500000001</c:v>
                </c:pt>
                <c:pt idx="8">
                  <c:v>28.960415000000001</c:v>
                </c:pt>
                <c:pt idx="9">
                  <c:v>27.913372500000001</c:v>
                </c:pt>
                <c:pt idx="10">
                  <c:v>27.020765000000001</c:v>
                </c:pt>
                <c:pt idx="11">
                  <c:v>26.188122499999999</c:v>
                </c:pt>
                <c:pt idx="12">
                  <c:v>25.424992499999998</c:v>
                </c:pt>
                <c:pt idx="13">
                  <c:v>24.746784999999999</c:v>
                </c:pt>
                <c:pt idx="14">
                  <c:v>24.148977500000001</c:v>
                </c:pt>
                <c:pt idx="15">
                  <c:v>23.546647499999999</c:v>
                </c:pt>
                <c:pt idx="16">
                  <c:v>23.0451525</c:v>
                </c:pt>
                <c:pt idx="17">
                  <c:v>22.527744999999999</c:v>
                </c:pt>
                <c:pt idx="18">
                  <c:v>22.07985</c:v>
                </c:pt>
                <c:pt idx="19">
                  <c:v>21.658754999999999</c:v>
                </c:pt>
                <c:pt idx="20">
                  <c:v>21.233137500000002</c:v>
                </c:pt>
                <c:pt idx="21">
                  <c:v>20.8656425</c:v>
                </c:pt>
                <c:pt idx="22">
                  <c:v>20.498147500000002</c:v>
                </c:pt>
                <c:pt idx="23">
                  <c:v>20.146564999999999</c:v>
                </c:pt>
                <c:pt idx="24">
                  <c:v>19.8371925</c:v>
                </c:pt>
                <c:pt idx="25">
                  <c:v>19.539210000000001</c:v>
                </c:pt>
                <c:pt idx="26">
                  <c:v>19.241227500000001</c:v>
                </c:pt>
                <c:pt idx="27">
                  <c:v>18.943245000000001</c:v>
                </c:pt>
                <c:pt idx="28">
                  <c:v>18.645262500000001</c:v>
                </c:pt>
                <c:pt idx="29">
                  <c:v>18.347280000000001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319-45F9-8463-B5BB076BE411}"/>
            </c:ext>
          </c:extLst>
        </c:ser>
        <c:ser>
          <c:idx val="5"/>
          <c:order val="5"/>
          <c:tx>
            <c:strRef>
              <c:f>Trends!$B$7</c:f>
              <c:strCache>
                <c:ptCount val="1"/>
                <c:pt idx="0">
                  <c:v>1.B.2  Oil and natural gas and other emissions from energy production</c:v>
                </c:pt>
              </c:strCache>
            </c:strRef>
          </c:tx>
          <c:invertIfNegative val="0"/>
          <c:cat>
            <c:strRef>
              <c:f>Trends!$C$1:$AF$1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Trends!$C$7:$AF$7</c:f>
              <c:numCache>
                <c:formatCode>#,##0.00</c:formatCode>
                <c:ptCount val="30"/>
                <c:pt idx="0">
                  <c:v>48.863245933266782</c:v>
                </c:pt>
                <c:pt idx="1">
                  <c:v>50.072496933624862</c:v>
                </c:pt>
                <c:pt idx="2">
                  <c:v>49.548779971350761</c:v>
                </c:pt>
                <c:pt idx="3">
                  <c:v>56.239325740575701</c:v>
                </c:pt>
                <c:pt idx="4">
                  <c:v>57.255287742992422</c:v>
                </c:pt>
                <c:pt idx="5">
                  <c:v>59.538658789821923</c:v>
                </c:pt>
                <c:pt idx="6">
                  <c:v>61.447329085645272</c:v>
                </c:pt>
                <c:pt idx="7">
                  <c:v>60.589756354022953</c:v>
                </c:pt>
                <c:pt idx="8">
                  <c:v>48.394351391054428</c:v>
                </c:pt>
                <c:pt idx="9">
                  <c:v>88.670430693474231</c:v>
                </c:pt>
                <c:pt idx="10">
                  <c:v>53.671368183159103</c:v>
                </c:pt>
                <c:pt idx="11">
                  <c:v>123.80524040986862</c:v>
                </c:pt>
                <c:pt idx="12">
                  <c:v>46.067918072157838</c:v>
                </c:pt>
                <c:pt idx="13">
                  <c:v>714.27026485798706</c:v>
                </c:pt>
                <c:pt idx="14">
                  <c:v>55.510699030152082</c:v>
                </c:pt>
                <c:pt idx="15">
                  <c:v>47.384471402667927</c:v>
                </c:pt>
                <c:pt idx="16">
                  <c:v>59.367620575771767</c:v>
                </c:pt>
                <c:pt idx="17">
                  <c:v>68.09422597840161</c:v>
                </c:pt>
                <c:pt idx="18">
                  <c:v>62.995803602420153</c:v>
                </c:pt>
                <c:pt idx="19">
                  <c:v>58.799998083977911</c:v>
                </c:pt>
                <c:pt idx="20">
                  <c:v>65.730425917768486</c:v>
                </c:pt>
                <c:pt idx="21">
                  <c:v>58.732925597422799</c:v>
                </c:pt>
                <c:pt idx="22">
                  <c:v>57.557965800143997</c:v>
                </c:pt>
                <c:pt idx="23">
                  <c:v>56.028742746976562</c:v>
                </c:pt>
                <c:pt idx="24">
                  <c:v>52.004584596337978</c:v>
                </c:pt>
                <c:pt idx="25">
                  <c:v>53.114732436471932</c:v>
                </c:pt>
                <c:pt idx="26">
                  <c:v>54.245981168162693</c:v>
                </c:pt>
                <c:pt idx="27">
                  <c:v>60.022146623052699</c:v>
                </c:pt>
                <c:pt idx="28">
                  <c:v>61.761553919453682</c:v>
                </c:pt>
                <c:pt idx="29">
                  <c:v>58.907049031201907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319-45F9-8463-B5BB076BE411}"/>
            </c:ext>
          </c:extLst>
        </c:ser>
        <c:ser>
          <c:idx val="7"/>
          <c:order val="6"/>
          <c:tx>
            <c:strRef>
              <c:f>Trends!$B$8</c:f>
              <c:strCache>
                <c:ptCount val="1"/>
                <c:pt idx="0">
                  <c:v>2.A  Mineral industry</c:v>
                </c:pt>
              </c:strCache>
            </c:strRef>
          </c:tx>
          <c:invertIfNegative val="0"/>
          <c:cat>
            <c:strRef>
              <c:f>Trends!$C$1:$AF$1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Trends!$C$8:$AF$8</c:f>
              <c:numCache>
                <c:formatCode>#,##0.00</c:formatCode>
                <c:ptCount val="30"/>
                <c:pt idx="0">
                  <c:v>1116.7254085014333</c:v>
                </c:pt>
                <c:pt idx="1">
                  <c:v>992.38939661731524</c:v>
                </c:pt>
                <c:pt idx="2">
                  <c:v>932.96808506651939</c:v>
                </c:pt>
                <c:pt idx="3">
                  <c:v>951.12593750870883</c:v>
                </c:pt>
                <c:pt idx="4">
                  <c:v>1081.7022655246876</c:v>
                </c:pt>
                <c:pt idx="5">
                  <c:v>1084.1810327260132</c:v>
                </c:pt>
                <c:pt idx="6">
                  <c:v>1198.387083175485</c:v>
                </c:pt>
                <c:pt idx="7">
                  <c:v>1384.9248481927566</c:v>
                </c:pt>
                <c:pt idx="8">
                  <c:v>1288.1260716317765</c:v>
                </c:pt>
                <c:pt idx="9">
                  <c:v>1353.709634567598</c:v>
                </c:pt>
                <c:pt idx="10">
                  <c:v>1908.7841314126661</c:v>
                </c:pt>
                <c:pt idx="11">
                  <c:v>2061.4371933464076</c:v>
                </c:pt>
                <c:pt idx="12">
                  <c:v>2063.3791229426015</c:v>
                </c:pt>
                <c:pt idx="13">
                  <c:v>2342.3181160836975</c:v>
                </c:pt>
                <c:pt idx="14">
                  <c:v>2507.0626593013171</c:v>
                </c:pt>
                <c:pt idx="15">
                  <c:v>2552.7953464691873</c:v>
                </c:pt>
                <c:pt idx="16">
                  <c:v>2538.7434105910074</c:v>
                </c:pt>
                <c:pt idx="17">
                  <c:v>2580.4341213620519</c:v>
                </c:pt>
                <c:pt idx="18">
                  <c:v>2301.5837453875524</c:v>
                </c:pt>
                <c:pt idx="19">
                  <c:v>1485.322669481403</c:v>
                </c:pt>
                <c:pt idx="20">
                  <c:v>1299.0484147465629</c:v>
                </c:pt>
                <c:pt idx="21">
                  <c:v>1167.2705389694756</c:v>
                </c:pt>
                <c:pt idx="22">
                  <c:v>1391.9677990924163</c:v>
                </c:pt>
                <c:pt idx="23">
                  <c:v>1301.6950015306572</c:v>
                </c:pt>
                <c:pt idx="24">
                  <c:v>1650.4531530457712</c:v>
                </c:pt>
                <c:pt idx="25">
                  <c:v>1830.3635214124336</c:v>
                </c:pt>
                <c:pt idx="26">
                  <c:v>1968.4013520332232</c:v>
                </c:pt>
                <c:pt idx="27">
                  <c:v>2039.8562560230894</c:v>
                </c:pt>
                <c:pt idx="28">
                  <c:v>2094.5489797619252</c:v>
                </c:pt>
                <c:pt idx="29">
                  <c:v>2057.6690466445225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319-45F9-8463-B5BB076BE411}"/>
            </c:ext>
          </c:extLst>
        </c:ser>
        <c:ser>
          <c:idx val="8"/>
          <c:order val="7"/>
          <c:tx>
            <c:strRef>
              <c:f>Trends!$B$9</c:f>
              <c:strCache>
                <c:ptCount val="1"/>
                <c:pt idx="0">
                  <c:v>2.B  Chemical industry</c:v>
                </c:pt>
              </c:strCache>
            </c:strRef>
          </c:tx>
          <c:invertIfNegative val="0"/>
          <c:cat>
            <c:strRef>
              <c:f>Trends!$C$1:$AF$1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Trends!$C$9:$AF$9</c:f>
              <c:numCache>
                <c:formatCode>#,##0.00</c:formatCode>
                <c:ptCount val="30"/>
                <c:pt idx="0">
                  <c:v>1985.553497839195</c:v>
                </c:pt>
                <c:pt idx="1">
                  <c:v>1811.31490092895</c:v>
                </c:pt>
                <c:pt idx="2">
                  <c:v>1784.5598679642201</c:v>
                </c:pt>
                <c:pt idx="3">
                  <c:v>1727.1851861620689</c:v>
                </c:pt>
                <c:pt idx="4">
                  <c:v>1837.6240166776099</c:v>
                </c:pt>
                <c:pt idx="5">
                  <c:v>1754.435682700223</c:v>
                </c:pt>
                <c:pt idx="6">
                  <c:v>1703.84885185394</c:v>
                </c:pt>
                <c:pt idx="7">
                  <c:v>1854.12295367253</c:v>
                </c:pt>
                <c:pt idx="8">
                  <c:v>1839.8040564006599</c:v>
                </c:pt>
                <c:pt idx="9">
                  <c:v>1723.8160338628061</c:v>
                </c:pt>
                <c:pt idx="10">
                  <c:v>1663.2983634614229</c:v>
                </c:pt>
                <c:pt idx="11">
                  <c:v>1602.9141868890499</c:v>
                </c:pt>
                <c:pt idx="12">
                  <c:v>1091.7655638550139</c:v>
                </c:pt>
                <c:pt idx="13">
                  <c:v>0.29746752765364998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319-45F9-8463-B5BB076BE411}"/>
            </c:ext>
          </c:extLst>
        </c:ser>
        <c:ser>
          <c:idx val="9"/>
          <c:order val="8"/>
          <c:tx>
            <c:strRef>
              <c:f>Trends!$B$10</c:f>
              <c:strCache>
                <c:ptCount val="1"/>
                <c:pt idx="0">
                  <c:v>2.C  Metal industry</c:v>
                </c:pt>
              </c:strCache>
            </c:strRef>
          </c:tx>
          <c:invertIfNegative val="0"/>
          <c:cat>
            <c:strRef>
              <c:f>Trends!$C$1:$AF$1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Trends!$C$10:$AF$10</c:f>
              <c:numCache>
                <c:formatCode>#,##0.00</c:formatCode>
                <c:ptCount val="30"/>
                <c:pt idx="0">
                  <c:v>26.08</c:v>
                </c:pt>
                <c:pt idx="1">
                  <c:v>23.44</c:v>
                </c:pt>
                <c:pt idx="2">
                  <c:v>20.56</c:v>
                </c:pt>
                <c:pt idx="3">
                  <c:v>26.08</c:v>
                </c:pt>
                <c:pt idx="4">
                  <c:v>21.28</c:v>
                </c:pt>
                <c:pt idx="5">
                  <c:v>24.8</c:v>
                </c:pt>
                <c:pt idx="6">
                  <c:v>27.28</c:v>
                </c:pt>
                <c:pt idx="7">
                  <c:v>26.96</c:v>
                </c:pt>
                <c:pt idx="8">
                  <c:v>28.64</c:v>
                </c:pt>
                <c:pt idx="9">
                  <c:v>26.8</c:v>
                </c:pt>
                <c:pt idx="10">
                  <c:v>28.8</c:v>
                </c:pt>
                <c:pt idx="11">
                  <c:v>12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319-45F9-8463-B5BB076BE411}"/>
            </c:ext>
          </c:extLst>
        </c:ser>
        <c:ser>
          <c:idx val="10"/>
          <c:order val="9"/>
          <c:tx>
            <c:strRef>
              <c:f>Trends!$B$11</c:f>
              <c:strCache>
                <c:ptCount val="1"/>
                <c:pt idx="0">
                  <c:v>2.D  Non-energy products from fuels and solvent use</c:v>
                </c:pt>
              </c:strCache>
            </c:strRef>
          </c:tx>
          <c:invertIfNegative val="0"/>
          <c:cat>
            <c:strRef>
              <c:f>Trends!$C$1:$AF$1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Trends!$C$11:$AF$11</c:f>
              <c:numCache>
                <c:formatCode>#,##0.00</c:formatCode>
                <c:ptCount val="30"/>
                <c:pt idx="0">
                  <c:v>93.63703811807045</c:v>
                </c:pt>
                <c:pt idx="1">
                  <c:v>81.693081629800545</c:v>
                </c:pt>
                <c:pt idx="2">
                  <c:v>81.797005387101976</c:v>
                </c:pt>
                <c:pt idx="3">
                  <c:v>80.348882995154867</c:v>
                </c:pt>
                <c:pt idx="4">
                  <c:v>82.172906197423629</c:v>
                </c:pt>
                <c:pt idx="5">
                  <c:v>72.767086506408646</c:v>
                </c:pt>
                <c:pt idx="6">
                  <c:v>89.342467188350227</c:v>
                </c:pt>
                <c:pt idx="7">
                  <c:v>83.168646341995796</c:v>
                </c:pt>
                <c:pt idx="8">
                  <c:v>80.443255226496746</c:v>
                </c:pt>
                <c:pt idx="9">
                  <c:v>80.973144163034192</c:v>
                </c:pt>
                <c:pt idx="10">
                  <c:v>133.35042157441205</c:v>
                </c:pt>
                <c:pt idx="11">
                  <c:v>90.223425108969224</c:v>
                </c:pt>
                <c:pt idx="12">
                  <c:v>85.649031704223404</c:v>
                </c:pt>
                <c:pt idx="13">
                  <c:v>86.176084151522915</c:v>
                </c:pt>
                <c:pt idx="14">
                  <c:v>94.578795657509374</c:v>
                </c:pt>
                <c:pt idx="15">
                  <c:v>145.62639489319477</c:v>
                </c:pt>
                <c:pt idx="16">
                  <c:v>105.21972960896865</c:v>
                </c:pt>
                <c:pt idx="17">
                  <c:v>119.10723141401598</c:v>
                </c:pt>
                <c:pt idx="18">
                  <c:v>101.04480728563857</c:v>
                </c:pt>
                <c:pt idx="19">
                  <c:v>99.680549915014041</c:v>
                </c:pt>
                <c:pt idx="20">
                  <c:v>87.025094774096374</c:v>
                </c:pt>
                <c:pt idx="21">
                  <c:v>88.562295710552206</c:v>
                </c:pt>
                <c:pt idx="22">
                  <c:v>85.377362253749126</c:v>
                </c:pt>
                <c:pt idx="23">
                  <c:v>88.625438410650261</c:v>
                </c:pt>
                <c:pt idx="24">
                  <c:v>92.056095552456128</c:v>
                </c:pt>
                <c:pt idx="25">
                  <c:v>94.304194563161445</c:v>
                </c:pt>
                <c:pt idx="26">
                  <c:v>95.8028252116397</c:v>
                </c:pt>
                <c:pt idx="27">
                  <c:v>100.30906456818593</c:v>
                </c:pt>
                <c:pt idx="28">
                  <c:v>101.38417644384474</c:v>
                </c:pt>
                <c:pt idx="29">
                  <c:v>101.46339986742251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319-45F9-8463-B5BB076BE411}"/>
            </c:ext>
          </c:extLst>
        </c:ser>
        <c:ser>
          <c:idx val="11"/>
          <c:order val="10"/>
          <c:tx>
            <c:strRef>
              <c:f>Trends!$B$12</c:f>
              <c:strCache>
                <c:ptCount val="1"/>
                <c:pt idx="0">
                  <c:v>2.E  Electronic industry</c:v>
                </c:pt>
              </c:strCache>
            </c:strRef>
          </c:tx>
          <c:invertIfNegative val="0"/>
          <c:cat>
            <c:strRef>
              <c:f>Trends!$C$1:$AF$1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Trends!$C$12:$AF$12</c:f>
              <c:numCache>
                <c:formatCode>#,##0.00</c:formatCode>
                <c:ptCount val="30"/>
                <c:pt idx="0">
                  <c:v>1.16777</c:v>
                </c:pt>
                <c:pt idx="1">
                  <c:v>15.146597</c:v>
                </c:pt>
                <c:pt idx="2">
                  <c:v>29.125423999999999</c:v>
                </c:pt>
                <c:pt idx="3">
                  <c:v>57.083078</c:v>
                </c:pt>
                <c:pt idx="4">
                  <c:v>85.040732000000006</c:v>
                </c:pt>
                <c:pt idx="5">
                  <c:v>145.3303733333334</c:v>
                </c:pt>
                <c:pt idx="6">
                  <c:v>201.00266000000002</c:v>
                </c:pt>
                <c:pt idx="7">
                  <c:v>258.20570666666669</c:v>
                </c:pt>
                <c:pt idx="8">
                  <c:v>138.04508899999993</c:v>
                </c:pt>
                <c:pt idx="9">
                  <c:v>286.00757666666658</c:v>
                </c:pt>
                <c:pt idx="10">
                  <c:v>491.70421900000002</c:v>
                </c:pt>
                <c:pt idx="11">
                  <c:v>424.70519000000002</c:v>
                </c:pt>
                <c:pt idx="12">
                  <c:v>344.12409000000002</c:v>
                </c:pt>
                <c:pt idx="13">
                  <c:v>393.08417279999998</c:v>
                </c:pt>
                <c:pt idx="14">
                  <c:v>285.75225999999998</c:v>
                </c:pt>
                <c:pt idx="15">
                  <c:v>310.1170459999999</c:v>
                </c:pt>
                <c:pt idx="16">
                  <c:v>249.4101845714286</c:v>
                </c:pt>
                <c:pt idx="17">
                  <c:v>238.86941142857131</c:v>
                </c:pt>
                <c:pt idx="18">
                  <c:v>179.8614371428572</c:v>
                </c:pt>
                <c:pt idx="19">
                  <c:v>107.3003385714286</c:v>
                </c:pt>
                <c:pt idx="20">
                  <c:v>68.18728285714279</c:v>
                </c:pt>
                <c:pt idx="21">
                  <c:v>41.132805714285738</c:v>
                </c:pt>
                <c:pt idx="22">
                  <c:v>31.546020317460268</c:v>
                </c:pt>
                <c:pt idx="23">
                  <c:v>34.62541079365085</c:v>
                </c:pt>
                <c:pt idx="24">
                  <c:v>20.26955740259751</c:v>
                </c:pt>
                <c:pt idx="25">
                  <c:v>46.844311948052102</c:v>
                </c:pt>
                <c:pt idx="26">
                  <c:v>57.042272756132881</c:v>
                </c:pt>
                <c:pt idx="27">
                  <c:v>67.077574487734395</c:v>
                </c:pt>
                <c:pt idx="28">
                  <c:v>77.72192898989897</c:v>
                </c:pt>
                <c:pt idx="29">
                  <c:v>92.849564170274135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319-45F9-8463-B5BB076BE411}"/>
            </c:ext>
          </c:extLst>
        </c:ser>
        <c:ser>
          <c:idx val="12"/>
          <c:order val="11"/>
          <c:tx>
            <c:strRef>
              <c:f>Trends!$B$13</c:f>
              <c:strCache>
                <c:ptCount val="1"/>
                <c:pt idx="0">
                  <c:v>2.F  Product uses as ODS substitutes</c:v>
                </c:pt>
              </c:strCache>
            </c:strRef>
          </c:tx>
          <c:invertIfNegative val="0"/>
          <c:cat>
            <c:strRef>
              <c:f>Trends!$C$1:$AF$1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Trends!$C$13:$AF$13</c:f>
              <c:numCache>
                <c:formatCode>#,##0.00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13.12763646839789</c:v>
                </c:pt>
                <c:pt idx="4">
                  <c:v>27.36594756059629</c:v>
                </c:pt>
                <c:pt idx="5">
                  <c:v>42.921022125879468</c:v>
                </c:pt>
                <c:pt idx="6">
                  <c:v>87.008595252078166</c:v>
                </c:pt>
                <c:pt idx="7">
                  <c:v>152.9124056645816</c:v>
                </c:pt>
                <c:pt idx="8">
                  <c:v>196.67620964603097</c:v>
                </c:pt>
                <c:pt idx="9">
                  <c:v>197.83292137976119</c:v>
                </c:pt>
                <c:pt idx="10">
                  <c:v>254.83700873994974</c:v>
                </c:pt>
                <c:pt idx="11">
                  <c:v>310.75996006410799</c:v>
                </c:pt>
                <c:pt idx="12">
                  <c:v>389.78351115558388</c:v>
                </c:pt>
                <c:pt idx="13">
                  <c:v>539.21943905229523</c:v>
                </c:pt>
                <c:pt idx="14">
                  <c:v>678.64822206251984</c:v>
                </c:pt>
                <c:pt idx="15">
                  <c:v>852.7248597335871</c:v>
                </c:pt>
                <c:pt idx="16">
                  <c:v>895.81779412664832</c:v>
                </c:pt>
                <c:pt idx="17">
                  <c:v>901.96414887643277</c:v>
                </c:pt>
                <c:pt idx="18">
                  <c:v>991.79209520131326</c:v>
                </c:pt>
                <c:pt idx="19">
                  <c:v>1024.7593140075346</c:v>
                </c:pt>
                <c:pt idx="20">
                  <c:v>1043.9465150205426</c:v>
                </c:pt>
                <c:pt idx="21">
                  <c:v>1081.1611485328224</c:v>
                </c:pt>
                <c:pt idx="22">
                  <c:v>1072.1537496781507</c:v>
                </c:pt>
                <c:pt idx="23">
                  <c:v>1102.9341580102005</c:v>
                </c:pt>
                <c:pt idx="24">
                  <c:v>1189.4256780797675</c:v>
                </c:pt>
                <c:pt idx="25">
                  <c:v>1165.6614313227467</c:v>
                </c:pt>
                <c:pt idx="26">
                  <c:v>1241.1951714545532</c:v>
                </c:pt>
                <c:pt idx="27">
                  <c:v>1156.1352845643883</c:v>
                </c:pt>
                <c:pt idx="28">
                  <c:v>840.52323705764422</c:v>
                </c:pt>
                <c:pt idx="29">
                  <c:v>813.15559371244274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319-45F9-8463-B5BB076BE411}"/>
            </c:ext>
          </c:extLst>
        </c:ser>
        <c:ser>
          <c:idx val="13"/>
          <c:order val="12"/>
          <c:tx>
            <c:strRef>
              <c:f>Trends!$B$14</c:f>
              <c:strCache>
                <c:ptCount val="1"/>
                <c:pt idx="0">
                  <c:v>2.G Other product manufacture and use </c:v>
                </c:pt>
              </c:strCache>
            </c:strRef>
          </c:tx>
          <c:invertIfNegative val="0"/>
          <c:cat>
            <c:strRef>
              <c:f>Trends!$C$1:$AF$1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Trends!$C$14:$AF$14</c:f>
              <c:numCache>
                <c:formatCode>#,##0.00</c:formatCode>
                <c:ptCount val="30"/>
                <c:pt idx="0">
                  <c:v>64.839722865824797</c:v>
                </c:pt>
                <c:pt idx="1">
                  <c:v>65.9540316013004</c:v>
                </c:pt>
                <c:pt idx="2">
                  <c:v>67.138128795841993</c:v>
                </c:pt>
                <c:pt idx="3">
                  <c:v>68.240380328281205</c:v>
                </c:pt>
                <c:pt idx="4">
                  <c:v>69.278422113333207</c:v>
                </c:pt>
                <c:pt idx="5">
                  <c:v>70.350951105670802</c:v>
                </c:pt>
                <c:pt idx="6">
                  <c:v>70.678307079996003</c:v>
                </c:pt>
                <c:pt idx="7">
                  <c:v>81.435828470333604</c:v>
                </c:pt>
                <c:pt idx="8">
                  <c:v>71.762812246051595</c:v>
                </c:pt>
                <c:pt idx="9">
                  <c:v>81.763920169605996</c:v>
                </c:pt>
                <c:pt idx="10">
                  <c:v>56.081267334302403</c:v>
                </c:pt>
                <c:pt idx="11">
                  <c:v>79.611512450472802</c:v>
                </c:pt>
                <c:pt idx="12">
                  <c:v>72.318846300660795</c:v>
                </c:pt>
                <c:pt idx="13">
                  <c:v>88.448089324159596</c:v>
                </c:pt>
                <c:pt idx="14">
                  <c:v>70.414973569279596</c:v>
                </c:pt>
                <c:pt idx="15">
                  <c:v>71.243641324449598</c:v>
                </c:pt>
                <c:pt idx="16">
                  <c:v>71.853127567036793</c:v>
                </c:pt>
                <c:pt idx="17">
                  <c:v>73.303573921722403</c:v>
                </c:pt>
                <c:pt idx="18">
                  <c:v>55.696093195208398</c:v>
                </c:pt>
                <c:pt idx="19">
                  <c:v>59.79622833067728</c:v>
                </c:pt>
                <c:pt idx="20">
                  <c:v>56.454104521150803</c:v>
                </c:pt>
                <c:pt idx="21">
                  <c:v>64.288134521497199</c:v>
                </c:pt>
                <c:pt idx="22">
                  <c:v>60.046803563879919</c:v>
                </c:pt>
                <c:pt idx="23">
                  <c:v>62.645815392622879</c:v>
                </c:pt>
                <c:pt idx="24">
                  <c:v>63.488056627831682</c:v>
                </c:pt>
                <c:pt idx="25">
                  <c:v>64.419499175872474</c:v>
                </c:pt>
                <c:pt idx="26">
                  <c:v>64.9096280454104</c:v>
                </c:pt>
                <c:pt idx="27">
                  <c:v>65.930092187294079</c:v>
                </c:pt>
                <c:pt idx="28">
                  <c:v>62.365802599216643</c:v>
                </c:pt>
                <c:pt idx="29">
                  <c:v>54.50086350123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319-45F9-8463-B5BB076BE411}"/>
            </c:ext>
          </c:extLst>
        </c:ser>
        <c:ser>
          <c:idx val="6"/>
          <c:order val="13"/>
          <c:tx>
            <c:strRef>
              <c:f>Trends!$B$15</c:f>
              <c:strCache>
                <c:ptCount val="1"/>
                <c:pt idx="0">
                  <c:v>2.H Other</c:v>
                </c:pt>
              </c:strCache>
            </c:strRef>
          </c:tx>
          <c:invertIfNegative val="0"/>
          <c:cat>
            <c:strRef>
              <c:f>Trends!$C$1:$AF$1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Trends!$C$15:$AF$15</c:f>
              <c:numCache>
                <c:formatCode>#,##0.00</c:formatCode>
                <c:ptCount val="30"/>
                <c:pt idx="0">
                  <c:v>21.15786479151668</c:v>
                </c:pt>
                <c:pt idx="1">
                  <c:v>21.47615304634186</c:v>
                </c:pt>
                <c:pt idx="2">
                  <c:v>21.79524462028472</c:v>
                </c:pt>
                <c:pt idx="3">
                  <c:v>22.090169926290539</c:v>
                </c:pt>
                <c:pt idx="4">
                  <c:v>22.39653328343989</c:v>
                </c:pt>
                <c:pt idx="5">
                  <c:v>22.626925698001759</c:v>
                </c:pt>
                <c:pt idx="6">
                  <c:v>21.901766276698929</c:v>
                </c:pt>
                <c:pt idx="7">
                  <c:v>20.664147136632121</c:v>
                </c:pt>
                <c:pt idx="8">
                  <c:v>22.558423734190711</c:v>
                </c:pt>
                <c:pt idx="9">
                  <c:v>23.48286545269098</c:v>
                </c:pt>
                <c:pt idx="10">
                  <c:v>21.451189601658179</c:v>
                </c:pt>
                <c:pt idx="11">
                  <c:v>20.850451683472421</c:v>
                </c:pt>
                <c:pt idx="12">
                  <c:v>27.86955346102155</c:v>
                </c:pt>
                <c:pt idx="13">
                  <c:v>32.413940603335782</c:v>
                </c:pt>
                <c:pt idx="14">
                  <c:v>30.553610625585989</c:v>
                </c:pt>
                <c:pt idx="15">
                  <c:v>30.10848578046669</c:v>
                </c:pt>
                <c:pt idx="16">
                  <c:v>30.079270387375821</c:v>
                </c:pt>
                <c:pt idx="17">
                  <c:v>29.802417884455888</c:v>
                </c:pt>
                <c:pt idx="18">
                  <c:v>31.524097992883259</c:v>
                </c:pt>
                <c:pt idx="19">
                  <c:v>34.420621089259669</c:v>
                </c:pt>
                <c:pt idx="20">
                  <c:v>40.036368192526737</c:v>
                </c:pt>
                <c:pt idx="21">
                  <c:v>40.218552425035121</c:v>
                </c:pt>
                <c:pt idx="22">
                  <c:v>45.733940816878153</c:v>
                </c:pt>
                <c:pt idx="23">
                  <c:v>49.405969813419993</c:v>
                </c:pt>
                <c:pt idx="24">
                  <c:v>42.093353089919987</c:v>
                </c:pt>
                <c:pt idx="25">
                  <c:v>44.752037292217182</c:v>
                </c:pt>
                <c:pt idx="26">
                  <c:v>47.329767757459059</c:v>
                </c:pt>
                <c:pt idx="27">
                  <c:v>59.039366514862067</c:v>
                </c:pt>
                <c:pt idx="28">
                  <c:v>59.436888953600842</c:v>
                </c:pt>
                <c:pt idx="29">
                  <c:v>64.392130559347422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A3-4EBB-BA7A-809ABF428CFA}"/>
            </c:ext>
          </c:extLst>
        </c:ser>
        <c:ser>
          <c:idx val="14"/>
          <c:order val="14"/>
          <c:tx>
            <c:strRef>
              <c:f>Trends!$B$16</c:f>
              <c:strCache>
                <c:ptCount val="1"/>
                <c:pt idx="0">
                  <c:v>3.A  Enteric fermentation</c:v>
                </c:pt>
              </c:strCache>
            </c:strRef>
          </c:tx>
          <c:invertIfNegative val="0"/>
          <c:cat>
            <c:strRef>
              <c:f>Trends!$C$1:$AF$1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Trends!$C$16:$AF$16</c:f>
              <c:numCache>
                <c:formatCode>#,##0.00</c:formatCode>
                <c:ptCount val="30"/>
                <c:pt idx="0">
                  <c:v>10466.066693626077</c:v>
                </c:pt>
                <c:pt idx="1">
                  <c:v>10660.54767851249</c:v>
                </c:pt>
                <c:pt idx="2">
                  <c:v>10852.00217283778</c:v>
                </c:pt>
                <c:pt idx="3">
                  <c:v>10942.326463158119</c:v>
                </c:pt>
                <c:pt idx="4">
                  <c:v>10976.466639185968</c:v>
                </c:pt>
                <c:pt idx="5">
                  <c:v>11085.93373541304</c:v>
                </c:pt>
                <c:pt idx="6">
                  <c:v>11470.212074696636</c:v>
                </c:pt>
                <c:pt idx="7">
                  <c:v>11811.870224809058</c:v>
                </c:pt>
                <c:pt idx="8">
                  <c:v>12040.368820094742</c:v>
                </c:pt>
                <c:pt idx="9">
                  <c:v>11742.651515125886</c:v>
                </c:pt>
                <c:pt idx="10">
                  <c:v>11295.770135360592</c:v>
                </c:pt>
                <c:pt idx="11">
                  <c:v>11308.710130901733</c:v>
                </c:pt>
                <c:pt idx="12">
                  <c:v>11264.603627702762</c:v>
                </c:pt>
                <c:pt idx="13">
                  <c:v>11302.743895659585</c:v>
                </c:pt>
                <c:pt idx="14">
                  <c:v>11241.255673611191</c:v>
                </c:pt>
                <c:pt idx="15">
                  <c:v>11217.330901472806</c:v>
                </c:pt>
                <c:pt idx="16">
                  <c:v>11304.710444586908</c:v>
                </c:pt>
                <c:pt idx="17">
                  <c:v>10951.34641536729</c:v>
                </c:pt>
                <c:pt idx="18">
                  <c:v>10964.90014598888</c:v>
                </c:pt>
                <c:pt idx="19">
                  <c:v>10789.133150387201</c:v>
                </c:pt>
                <c:pt idx="20">
                  <c:v>10554.669290296861</c:v>
                </c:pt>
                <c:pt idx="21">
                  <c:v>10419.329881054278</c:v>
                </c:pt>
                <c:pt idx="22">
                  <c:v>11043.027430425514</c:v>
                </c:pt>
                <c:pt idx="23">
                  <c:v>11144.523065171637</c:v>
                </c:pt>
                <c:pt idx="24">
                  <c:v>11063.691314453079</c:v>
                </c:pt>
                <c:pt idx="25">
                  <c:v>11463.65668811105</c:v>
                </c:pt>
                <c:pt idx="26">
                  <c:v>11789.939081336175</c:v>
                </c:pt>
                <c:pt idx="27">
                  <c:v>12182.619630922909</c:v>
                </c:pt>
                <c:pt idx="28">
                  <c:v>12464.637749988135</c:v>
                </c:pt>
                <c:pt idx="29">
                  <c:v>12151.210713769944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B319-45F9-8463-B5BB076BE411}"/>
            </c:ext>
          </c:extLst>
        </c:ser>
        <c:ser>
          <c:idx val="15"/>
          <c:order val="15"/>
          <c:tx>
            <c:strRef>
              <c:f>Trends!$B$17</c:f>
              <c:strCache>
                <c:ptCount val="1"/>
                <c:pt idx="0">
                  <c:v>3.B  Manure management</c:v>
                </c:pt>
              </c:strCache>
            </c:strRef>
          </c:tx>
          <c:invertIfNegative val="0"/>
          <c:cat>
            <c:strRef>
              <c:f>Trends!$C$1:$AF$1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Trends!$C$17:$AF$17</c:f>
              <c:numCache>
                <c:formatCode>#,##0.00</c:formatCode>
                <c:ptCount val="30"/>
                <c:pt idx="0">
                  <c:v>1777.1308627024177</c:v>
                </c:pt>
                <c:pt idx="1">
                  <c:v>1821.4541830278322</c:v>
                </c:pt>
                <c:pt idx="2">
                  <c:v>1860.5360266098769</c:v>
                </c:pt>
                <c:pt idx="3">
                  <c:v>1882.4311340193901</c:v>
                </c:pt>
                <c:pt idx="4">
                  <c:v>1884.2691482435639</c:v>
                </c:pt>
                <c:pt idx="5">
                  <c:v>1897.1892221876697</c:v>
                </c:pt>
                <c:pt idx="6">
                  <c:v>1981.2965712549742</c:v>
                </c:pt>
                <c:pt idx="7">
                  <c:v>2041.9383901455647</c:v>
                </c:pt>
                <c:pt idx="8">
                  <c:v>2090.1500776295948</c:v>
                </c:pt>
                <c:pt idx="9">
                  <c:v>2031.2795109728856</c:v>
                </c:pt>
                <c:pt idx="10">
                  <c:v>1954.9155202116478</c:v>
                </c:pt>
                <c:pt idx="11">
                  <c:v>1978.4320513923115</c:v>
                </c:pt>
                <c:pt idx="12">
                  <c:v>1979.5401129685547</c:v>
                </c:pt>
                <c:pt idx="13">
                  <c:v>1968.9557686899871</c:v>
                </c:pt>
                <c:pt idx="14">
                  <c:v>1944.667878528719</c:v>
                </c:pt>
                <c:pt idx="15">
                  <c:v>1986.7869316991573</c:v>
                </c:pt>
                <c:pt idx="16">
                  <c:v>2006.8924579545449</c:v>
                </c:pt>
                <c:pt idx="17">
                  <c:v>1927.3781054077049</c:v>
                </c:pt>
                <c:pt idx="18">
                  <c:v>1932.3779796721267</c:v>
                </c:pt>
                <c:pt idx="19">
                  <c:v>1911.7322322653185</c:v>
                </c:pt>
                <c:pt idx="20">
                  <c:v>1873.3752041548412</c:v>
                </c:pt>
                <c:pt idx="21">
                  <c:v>1870.545096632897</c:v>
                </c:pt>
                <c:pt idx="22">
                  <c:v>2022.7821882816168</c:v>
                </c:pt>
                <c:pt idx="23">
                  <c:v>2029.5561661076713</c:v>
                </c:pt>
                <c:pt idx="24">
                  <c:v>1984.2078889385139</c:v>
                </c:pt>
                <c:pt idx="25">
                  <c:v>2067.7460705159979</c:v>
                </c:pt>
                <c:pt idx="26">
                  <c:v>2128.0521096297116</c:v>
                </c:pt>
                <c:pt idx="27">
                  <c:v>2190.6004090952933</c:v>
                </c:pt>
                <c:pt idx="28">
                  <c:v>2260.7552187547794</c:v>
                </c:pt>
                <c:pt idx="29">
                  <c:v>2169.2808868632615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B319-45F9-8463-B5BB076BE411}"/>
            </c:ext>
          </c:extLst>
        </c:ser>
        <c:ser>
          <c:idx val="16"/>
          <c:order val="16"/>
          <c:tx>
            <c:strRef>
              <c:f>Trends!$B$18</c:f>
              <c:strCache>
                <c:ptCount val="1"/>
                <c:pt idx="0">
                  <c:v>3.D  Agricultural soils</c:v>
                </c:pt>
              </c:strCache>
            </c:strRef>
          </c:tx>
          <c:invertIfNegative val="0"/>
          <c:cat>
            <c:strRef>
              <c:f>Trends!$C$1:$AF$1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Trends!$C$18:$AF$18</c:f>
              <c:numCache>
                <c:formatCode>#,##0.00</c:formatCode>
                <c:ptCount val="30"/>
                <c:pt idx="0">
                  <c:v>5820.5003614565994</c:v>
                </c:pt>
                <c:pt idx="1">
                  <c:v>5793.0772928712213</c:v>
                </c:pt>
                <c:pt idx="2">
                  <c:v>5707.7685151891255</c:v>
                </c:pt>
                <c:pt idx="3">
                  <c:v>5819.6381919995529</c:v>
                </c:pt>
                <c:pt idx="4">
                  <c:v>6052.7321555871677</c:v>
                </c:pt>
                <c:pt idx="5">
                  <c:v>6305.2129920384532</c:v>
                </c:pt>
                <c:pt idx="6">
                  <c:v>6332.6664697806564</c:v>
                </c:pt>
                <c:pt idx="7">
                  <c:v>6155.3337634956497</c:v>
                </c:pt>
                <c:pt idx="8">
                  <c:v>6500.4410647793256</c:v>
                </c:pt>
                <c:pt idx="9">
                  <c:v>6505.6669976670883</c:v>
                </c:pt>
                <c:pt idx="10">
                  <c:v>6206.9816756841201</c:v>
                </c:pt>
                <c:pt idx="11">
                  <c:v>5923.6874908016271</c:v>
                </c:pt>
                <c:pt idx="12">
                  <c:v>5860.0326077796362</c:v>
                </c:pt>
                <c:pt idx="13">
                  <c:v>6034.478447523451</c:v>
                </c:pt>
                <c:pt idx="14">
                  <c:v>5926.7106149541632</c:v>
                </c:pt>
                <c:pt idx="15">
                  <c:v>5761.1696988943368</c:v>
                </c:pt>
                <c:pt idx="16">
                  <c:v>5538.3210419790848</c:v>
                </c:pt>
                <c:pt idx="17">
                  <c:v>5328.1930145969682</c:v>
                </c:pt>
                <c:pt idx="18">
                  <c:v>5277.1662859074449</c:v>
                </c:pt>
                <c:pt idx="19">
                  <c:v>5126.9556530259861</c:v>
                </c:pt>
                <c:pt idx="20">
                  <c:v>5395.7059417245046</c:v>
                </c:pt>
                <c:pt idx="21">
                  <c:v>4997.6679929894517</c:v>
                </c:pt>
                <c:pt idx="22">
                  <c:v>5185.5993170618603</c:v>
                </c:pt>
                <c:pt idx="23">
                  <c:v>5619.1518923465819</c:v>
                </c:pt>
                <c:pt idx="24">
                  <c:v>5382.5171107414017</c:v>
                </c:pt>
                <c:pt idx="25">
                  <c:v>5414.0745174810827</c:v>
                </c:pt>
                <c:pt idx="26">
                  <c:v>5469.1204460166064</c:v>
                </c:pt>
                <c:pt idx="27">
                  <c:v>5777.8428588298993</c:v>
                </c:pt>
                <c:pt idx="28">
                  <c:v>6075.9375370394546</c:v>
                </c:pt>
                <c:pt idx="29">
                  <c:v>5723.3209863736447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B319-45F9-8463-B5BB076BE411}"/>
            </c:ext>
          </c:extLst>
        </c:ser>
        <c:ser>
          <c:idx val="17"/>
          <c:order val="17"/>
          <c:tx>
            <c:strRef>
              <c:f>Trends!$B$19</c:f>
              <c:strCache>
                <c:ptCount val="1"/>
                <c:pt idx="0">
                  <c:v>3.G Liming</c:v>
                </c:pt>
              </c:strCache>
            </c:strRef>
          </c:tx>
          <c:invertIfNegative val="0"/>
          <c:cat>
            <c:strRef>
              <c:f>Trends!$C$1:$AF$1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Trends!$C$19:$AF$19</c:f>
              <c:numCache>
                <c:formatCode>#,##0.00</c:formatCode>
                <c:ptCount val="30"/>
                <c:pt idx="0">
                  <c:v>355.036</c:v>
                </c:pt>
                <c:pt idx="1">
                  <c:v>315.14515999999998</c:v>
                </c:pt>
                <c:pt idx="2">
                  <c:v>255.60083999999998</c:v>
                </c:pt>
                <c:pt idx="3">
                  <c:v>357.2998</c:v>
                </c:pt>
                <c:pt idx="4">
                  <c:v>269.64124000000004</c:v>
                </c:pt>
                <c:pt idx="5">
                  <c:v>494.59520000000003</c:v>
                </c:pt>
                <c:pt idx="6">
                  <c:v>484.03343999999993</c:v>
                </c:pt>
                <c:pt idx="7">
                  <c:v>423.48680000000002</c:v>
                </c:pt>
                <c:pt idx="8">
                  <c:v>305.58044000000001</c:v>
                </c:pt>
                <c:pt idx="9">
                  <c:v>383.22723999999999</c:v>
                </c:pt>
                <c:pt idx="10">
                  <c:v>366.38315999999998</c:v>
                </c:pt>
                <c:pt idx="11">
                  <c:v>385.28247999999996</c:v>
                </c:pt>
                <c:pt idx="12">
                  <c:v>273.89956000000001</c:v>
                </c:pt>
                <c:pt idx="13">
                  <c:v>386.76</c:v>
                </c:pt>
                <c:pt idx="14">
                  <c:v>240.79571999999996</c:v>
                </c:pt>
                <c:pt idx="15">
                  <c:v>266.73371999999995</c:v>
                </c:pt>
                <c:pt idx="16">
                  <c:v>254.85636</c:v>
                </c:pt>
                <c:pt idx="17">
                  <c:v>376.76671999999996</c:v>
                </c:pt>
                <c:pt idx="18">
                  <c:v>262.20744000000002</c:v>
                </c:pt>
                <c:pt idx="19">
                  <c:v>307.32239999999996</c:v>
                </c:pt>
                <c:pt idx="20">
                  <c:v>427.93387999999993</c:v>
                </c:pt>
                <c:pt idx="21">
                  <c:v>360.67856</c:v>
                </c:pt>
                <c:pt idx="22">
                  <c:v>229.39619999999999</c:v>
                </c:pt>
                <c:pt idx="23">
                  <c:v>515.69275999999991</c:v>
                </c:pt>
                <c:pt idx="24">
                  <c:v>391.07495680000005</c:v>
                </c:pt>
                <c:pt idx="25">
                  <c:v>401.14668</c:v>
                </c:pt>
                <c:pt idx="26">
                  <c:v>433.59667999999999</c:v>
                </c:pt>
                <c:pt idx="27">
                  <c:v>332.74647999999996</c:v>
                </c:pt>
                <c:pt idx="28">
                  <c:v>461.05708000000004</c:v>
                </c:pt>
                <c:pt idx="29">
                  <c:v>343.90247759999994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B319-45F9-8463-B5BB076BE411}"/>
            </c:ext>
          </c:extLst>
        </c:ser>
        <c:ser>
          <c:idx val="18"/>
          <c:order val="18"/>
          <c:tx>
            <c:strRef>
              <c:f>Trends!$B$20</c:f>
              <c:strCache>
                <c:ptCount val="1"/>
                <c:pt idx="0">
                  <c:v>3.H Urea application</c:v>
                </c:pt>
              </c:strCache>
            </c:strRef>
          </c:tx>
          <c:invertIfNegative val="0"/>
          <c:cat>
            <c:strRef>
              <c:f>Trends!$C$1:$AF$1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Trends!$C$20:$AF$20</c:f>
              <c:numCache>
                <c:formatCode>#,##0.00</c:formatCode>
                <c:ptCount val="30"/>
                <c:pt idx="0">
                  <c:v>96.677023188405784</c:v>
                </c:pt>
                <c:pt idx="1">
                  <c:v>99.628382821946872</c:v>
                </c:pt>
                <c:pt idx="2">
                  <c:v>118.08579710144927</c:v>
                </c:pt>
                <c:pt idx="3">
                  <c:v>99.875217391304361</c:v>
                </c:pt>
                <c:pt idx="4">
                  <c:v>98.719420289855051</c:v>
                </c:pt>
                <c:pt idx="5">
                  <c:v>86.267101449275344</c:v>
                </c:pt>
                <c:pt idx="6">
                  <c:v>87.18695652173912</c:v>
                </c:pt>
                <c:pt idx="7">
                  <c:v>82.633913043478259</c:v>
                </c:pt>
                <c:pt idx="8">
                  <c:v>95.371594202898564</c:v>
                </c:pt>
                <c:pt idx="9">
                  <c:v>103.53391304347825</c:v>
                </c:pt>
                <c:pt idx="10">
                  <c:v>91.8436231884058</c:v>
                </c:pt>
                <c:pt idx="11">
                  <c:v>83.63666666666667</c:v>
                </c:pt>
                <c:pt idx="12">
                  <c:v>80.805362318840594</c:v>
                </c:pt>
                <c:pt idx="13">
                  <c:v>78.482608695652175</c:v>
                </c:pt>
                <c:pt idx="14">
                  <c:v>66.857681159420295</c:v>
                </c:pt>
                <c:pt idx="15">
                  <c:v>60.814599999999999</c:v>
                </c:pt>
                <c:pt idx="16">
                  <c:v>64.755533333333346</c:v>
                </c:pt>
                <c:pt idx="17">
                  <c:v>50.899933333333337</c:v>
                </c:pt>
                <c:pt idx="18">
                  <c:v>66.973133333333351</c:v>
                </c:pt>
                <c:pt idx="19">
                  <c:v>89.020800000000008</c:v>
                </c:pt>
                <c:pt idx="20">
                  <c:v>98.243200000000016</c:v>
                </c:pt>
                <c:pt idx="21">
                  <c:v>70.265799999999999</c:v>
                </c:pt>
                <c:pt idx="22">
                  <c:v>46.351066666666682</c:v>
                </c:pt>
                <c:pt idx="23">
                  <c:v>47.090266666666672</c:v>
                </c:pt>
                <c:pt idx="24">
                  <c:v>54.549733333333343</c:v>
                </c:pt>
                <c:pt idx="25">
                  <c:v>64.265666666666661</c:v>
                </c:pt>
                <c:pt idx="26">
                  <c:v>79.107600000000019</c:v>
                </c:pt>
                <c:pt idx="27">
                  <c:v>83.988666666666674</c:v>
                </c:pt>
                <c:pt idx="28">
                  <c:v>88.762666666666675</c:v>
                </c:pt>
                <c:pt idx="29">
                  <c:v>91.980533333333341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B319-45F9-8463-B5BB076BE411}"/>
            </c:ext>
          </c:extLst>
        </c:ser>
        <c:ser>
          <c:idx val="19"/>
          <c:order val="19"/>
          <c:tx>
            <c:strRef>
              <c:f>Trends!$B$21</c:f>
              <c:strCache>
                <c:ptCount val="1"/>
                <c:pt idx="0">
                  <c:v>5.A  Solid waste disposal </c:v>
                </c:pt>
              </c:strCache>
            </c:strRef>
          </c:tx>
          <c:invertIfNegative val="0"/>
          <c:cat>
            <c:strRef>
              <c:f>Trends!$C$1:$AF$1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Trends!$C$21:$AF$21</c:f>
              <c:numCache>
                <c:formatCode>#,##0.00</c:formatCode>
                <c:ptCount val="30"/>
                <c:pt idx="0">
                  <c:v>1318.0750046457995</c:v>
                </c:pt>
                <c:pt idx="1">
                  <c:v>1398.5762396203297</c:v>
                </c:pt>
                <c:pt idx="2">
                  <c:v>1461.4329391711983</c:v>
                </c:pt>
                <c:pt idx="3">
                  <c:v>1510.5881268151277</c:v>
                </c:pt>
                <c:pt idx="4">
                  <c:v>1556.0660070268184</c:v>
                </c:pt>
                <c:pt idx="5">
                  <c:v>1592.759090270677</c:v>
                </c:pt>
                <c:pt idx="6">
                  <c:v>1471.8696106900713</c:v>
                </c:pt>
                <c:pt idx="7">
                  <c:v>1212.7245603159165</c:v>
                </c:pt>
                <c:pt idx="8">
                  <c:v>1263.4259964598352</c:v>
                </c:pt>
                <c:pt idx="9">
                  <c:v>1261.2873970377811</c:v>
                </c:pt>
                <c:pt idx="10">
                  <c:v>1268.1637358600644</c:v>
                </c:pt>
                <c:pt idx="11">
                  <c:v>1364.4710203505406</c:v>
                </c:pt>
                <c:pt idx="12">
                  <c:v>1437.6433897413656</c:v>
                </c:pt>
                <c:pt idx="13">
                  <c:v>1457.1351738766382</c:v>
                </c:pt>
                <c:pt idx="14">
                  <c:v>1190.8522842044661</c:v>
                </c:pt>
                <c:pt idx="15">
                  <c:v>1006.9985553870778</c:v>
                </c:pt>
                <c:pt idx="16">
                  <c:v>1049.295547050838</c:v>
                </c:pt>
                <c:pt idx="17">
                  <c:v>615.99279973624346</c:v>
                </c:pt>
                <c:pt idx="18">
                  <c:v>463.84204329766402</c:v>
                </c:pt>
                <c:pt idx="19">
                  <c:v>284.80490812641051</c:v>
                </c:pt>
                <c:pt idx="20">
                  <c:v>278.64650733286248</c:v>
                </c:pt>
                <c:pt idx="21">
                  <c:v>381.56113356609899</c:v>
                </c:pt>
                <c:pt idx="22">
                  <c:v>302.79154765173922</c:v>
                </c:pt>
                <c:pt idx="23">
                  <c:v>460.96994317368149</c:v>
                </c:pt>
                <c:pt idx="24">
                  <c:v>648.10107072438575</c:v>
                </c:pt>
                <c:pt idx="25">
                  <c:v>726.92670538507696</c:v>
                </c:pt>
                <c:pt idx="26">
                  <c:v>749.56085926208698</c:v>
                </c:pt>
                <c:pt idx="27">
                  <c:v>717.90523816711902</c:v>
                </c:pt>
                <c:pt idx="28">
                  <c:v>692.70934488966395</c:v>
                </c:pt>
                <c:pt idx="29">
                  <c:v>676.87733096838349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B319-45F9-8463-B5BB076BE411}"/>
            </c:ext>
          </c:extLst>
        </c:ser>
        <c:ser>
          <c:idx val="20"/>
          <c:order val="20"/>
          <c:tx>
            <c:strRef>
              <c:f>Trends!$B$22</c:f>
              <c:strCache>
                <c:ptCount val="1"/>
                <c:pt idx="0">
                  <c:v>5.B  Biological treatment of solid waste</c:v>
                </c:pt>
              </c:strCache>
            </c:strRef>
          </c:tx>
          <c:invertIfNegative val="0"/>
          <c:cat>
            <c:strRef>
              <c:f>Trends!$C$1:$AF$1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Trends!$C$22:$AF$22</c:f>
              <c:numCache>
                <c:formatCode>#,##0.00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3.8134041600000002</c:v>
                </c:pt>
                <c:pt idx="12">
                  <c:v>5.8339097600000001</c:v>
                </c:pt>
                <c:pt idx="13">
                  <c:v>8.11426816</c:v>
                </c:pt>
                <c:pt idx="14">
                  <c:v>8.5036185599999996</c:v>
                </c:pt>
                <c:pt idx="15">
                  <c:v>13.7679104</c:v>
                </c:pt>
                <c:pt idx="16">
                  <c:v>13.70170368</c:v>
                </c:pt>
                <c:pt idx="17">
                  <c:v>12.484254719999999</c:v>
                </c:pt>
                <c:pt idx="18">
                  <c:v>16.44053504</c:v>
                </c:pt>
                <c:pt idx="19">
                  <c:v>21.072775679999999</c:v>
                </c:pt>
                <c:pt idx="20">
                  <c:v>46.173183999999999</c:v>
                </c:pt>
                <c:pt idx="21">
                  <c:v>52.424744959999998</c:v>
                </c:pt>
                <c:pt idx="22">
                  <c:v>44.81869056</c:v>
                </c:pt>
                <c:pt idx="23">
                  <c:v>46.481920000000002</c:v>
                </c:pt>
                <c:pt idx="24">
                  <c:v>47.388350640066747</c:v>
                </c:pt>
                <c:pt idx="25">
                  <c:v>38.280618933290143</c:v>
                </c:pt>
                <c:pt idx="26">
                  <c:v>43.129970603455412</c:v>
                </c:pt>
                <c:pt idx="27">
                  <c:v>45.165985978158083</c:v>
                </c:pt>
                <c:pt idx="28">
                  <c:v>44.3662600757633</c:v>
                </c:pt>
                <c:pt idx="29">
                  <c:v>44.3662600757633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B319-45F9-8463-B5BB076BE411}"/>
            </c:ext>
          </c:extLst>
        </c:ser>
        <c:ser>
          <c:idx val="21"/>
          <c:order val="21"/>
          <c:tx>
            <c:strRef>
              <c:f>Trends!$B$23</c:f>
              <c:strCache>
                <c:ptCount val="1"/>
                <c:pt idx="0">
                  <c:v>5.C  Incineration and open burning of waste</c:v>
                </c:pt>
              </c:strCache>
            </c:strRef>
          </c:tx>
          <c:invertIfNegative val="0"/>
          <c:cat>
            <c:strRef>
              <c:f>Trends!$C$1:$AF$1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Trends!$C$23:$AF$23</c:f>
              <c:numCache>
                <c:formatCode>#,##0.00</c:formatCode>
                <c:ptCount val="30"/>
                <c:pt idx="0">
                  <c:v>97.736151786128858</c:v>
                </c:pt>
                <c:pt idx="1">
                  <c:v>97.882200732678115</c:v>
                </c:pt>
                <c:pt idx="2">
                  <c:v>98.66194187066273</c:v>
                </c:pt>
                <c:pt idx="3">
                  <c:v>99.468783822381468</c:v>
                </c:pt>
                <c:pt idx="4">
                  <c:v>100.12485467596187</c:v>
                </c:pt>
                <c:pt idx="5">
                  <c:v>100.58957019165533</c:v>
                </c:pt>
                <c:pt idx="6">
                  <c:v>100.60733564856417</c:v>
                </c:pt>
                <c:pt idx="7">
                  <c:v>84.715535539400264</c:v>
                </c:pt>
                <c:pt idx="8">
                  <c:v>66.672424749708398</c:v>
                </c:pt>
                <c:pt idx="9">
                  <c:v>74.517421147254737</c:v>
                </c:pt>
                <c:pt idx="10">
                  <c:v>79.509677802036535</c:v>
                </c:pt>
                <c:pt idx="11">
                  <c:v>88.680468027772207</c:v>
                </c:pt>
                <c:pt idx="12">
                  <c:v>114.68022125461793</c:v>
                </c:pt>
                <c:pt idx="13">
                  <c:v>161.65310805525445</c:v>
                </c:pt>
                <c:pt idx="14">
                  <c:v>149.25923145123917</c:v>
                </c:pt>
                <c:pt idx="15">
                  <c:v>132.47789078977445</c:v>
                </c:pt>
                <c:pt idx="16">
                  <c:v>130.08429556349836</c:v>
                </c:pt>
                <c:pt idx="17">
                  <c:v>84.018016119657105</c:v>
                </c:pt>
                <c:pt idx="18">
                  <c:v>69.062305825140953</c:v>
                </c:pt>
                <c:pt idx="19">
                  <c:v>70.554009255616933</c:v>
                </c:pt>
                <c:pt idx="20">
                  <c:v>62.094445437771242</c:v>
                </c:pt>
                <c:pt idx="21">
                  <c:v>44.997079427956308</c:v>
                </c:pt>
                <c:pt idx="22">
                  <c:v>48.316555502890047</c:v>
                </c:pt>
                <c:pt idx="23">
                  <c:v>45.162599811443158</c:v>
                </c:pt>
                <c:pt idx="24">
                  <c:v>41.683204244451971</c:v>
                </c:pt>
                <c:pt idx="25">
                  <c:v>42.425007001546831</c:v>
                </c:pt>
                <c:pt idx="26">
                  <c:v>25.043533748889661</c:v>
                </c:pt>
                <c:pt idx="27">
                  <c:v>27.463704720515828</c:v>
                </c:pt>
                <c:pt idx="28">
                  <c:v>23.906869479934699</c:v>
                </c:pt>
                <c:pt idx="29">
                  <c:v>32.526827276452032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B319-45F9-8463-B5BB076BE411}"/>
            </c:ext>
          </c:extLst>
        </c:ser>
        <c:ser>
          <c:idx val="22"/>
          <c:order val="22"/>
          <c:tx>
            <c:strRef>
              <c:f>Trends!$B$24</c:f>
              <c:strCache>
                <c:ptCount val="1"/>
                <c:pt idx="0">
                  <c:v>5.D  Waste water treatment and discharge</c:v>
                </c:pt>
              </c:strCache>
            </c:strRef>
          </c:tx>
          <c:invertIfNegative val="0"/>
          <c:cat>
            <c:strRef>
              <c:f>Trends!$C$1:$AF$1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Trends!$C$24:$AF$24</c:f>
              <c:numCache>
                <c:formatCode>#,##0.00</c:formatCode>
                <c:ptCount val="30"/>
                <c:pt idx="0">
                  <c:v>136.24246125903738</c:v>
                </c:pt>
                <c:pt idx="1">
                  <c:v>136.35292487947666</c:v>
                </c:pt>
                <c:pt idx="2">
                  <c:v>138.13504151556018</c:v>
                </c:pt>
                <c:pt idx="3">
                  <c:v>138.22474652174898</c:v>
                </c:pt>
                <c:pt idx="4">
                  <c:v>136.65847232478515</c:v>
                </c:pt>
                <c:pt idx="5">
                  <c:v>135.82943480054854</c:v>
                </c:pt>
                <c:pt idx="6">
                  <c:v>136.00608590157535</c:v>
                </c:pt>
                <c:pt idx="7">
                  <c:v>135.18615464589246</c:v>
                </c:pt>
                <c:pt idx="8">
                  <c:v>145.47812247761425</c:v>
                </c:pt>
                <c:pt idx="9">
                  <c:v>144.89987634914635</c:v>
                </c:pt>
                <c:pt idx="10">
                  <c:v>145.09695092840957</c:v>
                </c:pt>
                <c:pt idx="11">
                  <c:v>148.38402742432575</c:v>
                </c:pt>
                <c:pt idx="12">
                  <c:v>152.07503582110826</c:v>
                </c:pt>
                <c:pt idx="13">
                  <c:v>138.56564836748112</c:v>
                </c:pt>
                <c:pt idx="14">
                  <c:v>136.48845362276262</c:v>
                </c:pt>
                <c:pt idx="15">
                  <c:v>138.72403146157407</c:v>
                </c:pt>
                <c:pt idx="16">
                  <c:v>135.09420579680676</c:v>
                </c:pt>
                <c:pt idx="17">
                  <c:v>136.34045531548625</c:v>
                </c:pt>
                <c:pt idx="18">
                  <c:v>144.45865873252868</c:v>
                </c:pt>
                <c:pt idx="19">
                  <c:v>145.21538137198561</c:v>
                </c:pt>
                <c:pt idx="20">
                  <c:v>144.45661811879157</c:v>
                </c:pt>
                <c:pt idx="21">
                  <c:v>142.96181900393768</c:v>
                </c:pt>
                <c:pt idx="22">
                  <c:v>143.77209600435691</c:v>
                </c:pt>
                <c:pt idx="23">
                  <c:v>143.75840216139517</c:v>
                </c:pt>
                <c:pt idx="24">
                  <c:v>145.93023933647061</c:v>
                </c:pt>
                <c:pt idx="25">
                  <c:v>146.28633179638001</c:v>
                </c:pt>
                <c:pt idx="26">
                  <c:v>147.11925484995604</c:v>
                </c:pt>
                <c:pt idx="27">
                  <c:v>148.15282980474086</c:v>
                </c:pt>
                <c:pt idx="28">
                  <c:v>147.86617335703943</c:v>
                </c:pt>
                <c:pt idx="29">
                  <c:v>151.07978440189629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B319-45F9-8463-B5BB076BE4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13763072"/>
        <c:axId val="413764608"/>
      </c:barChart>
      <c:catAx>
        <c:axId val="41376307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000"/>
            </a:pPr>
            <a:endParaRPr lang="en-US"/>
          </a:p>
        </c:txPr>
        <c:crossAx val="413764608"/>
        <c:crosses val="autoZero"/>
        <c:auto val="1"/>
        <c:lblAlgn val="ctr"/>
        <c:lblOffset val="100"/>
        <c:noMultiLvlLbl val="0"/>
      </c:catAx>
      <c:valAx>
        <c:axId val="413764608"/>
        <c:scaling>
          <c:orientation val="minMax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crossAx val="413763072"/>
        <c:crosses val="autoZero"/>
        <c:crossBetween val="between"/>
      </c:valAx>
      <c:spPr>
        <a:noFill/>
        <a:ln>
          <a:solidFill>
            <a:sysClr val="windowText" lastClr="000000"/>
          </a:solidFill>
        </a:ln>
      </c:spPr>
    </c:plotArea>
    <c:legend>
      <c:legendPos val="b"/>
      <c:layout>
        <c:manualLayout>
          <c:xMode val="edge"/>
          <c:yMode val="edge"/>
          <c:x val="3.7960752536264721E-2"/>
          <c:y val="0.69867338582677163"/>
          <c:w val="0.95116041774399052"/>
          <c:h val="0.28532661417322835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8817208213719941E-2"/>
          <c:y val="3.4587288738440407E-2"/>
          <c:w val="0.96392086737631144"/>
          <c:h val="0.7656190634065478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Trends!$B$84</c:f>
              <c:strCache>
                <c:ptCount val="1"/>
                <c:pt idx="0">
                  <c:v>1.A.1  Energy industries</c:v>
                </c:pt>
              </c:strCache>
            </c:strRef>
          </c:tx>
          <c:invertIfNegative val="0"/>
          <c:cat>
            <c:strRef>
              <c:f>Trends!$C$1:$AF$1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Trends!$C$84:$AF$84</c:f>
              <c:numCache>
                <c:formatCode>#,##0.00</c:formatCode>
                <c:ptCount val="30"/>
                <c:pt idx="0">
                  <c:v>0.26500379147863001</c:v>
                </c:pt>
                <c:pt idx="1">
                  <c:v>0.26513826696418002</c:v>
                </c:pt>
                <c:pt idx="2">
                  <c:v>0.26740007277416</c:v>
                </c:pt>
                <c:pt idx="3">
                  <c:v>0.29075670116849001</c:v>
                </c:pt>
                <c:pt idx="4">
                  <c:v>0.29370326193465002</c:v>
                </c:pt>
                <c:pt idx="5">
                  <c:v>0.31332816358087001</c:v>
                </c:pt>
                <c:pt idx="6">
                  <c:v>0.35748271170863999</c:v>
                </c:pt>
                <c:pt idx="7">
                  <c:v>0.37135239434124001</c:v>
                </c:pt>
                <c:pt idx="8">
                  <c:v>0.36851527478772</c:v>
                </c:pt>
                <c:pt idx="9">
                  <c:v>0.39859855526679</c:v>
                </c:pt>
                <c:pt idx="10">
                  <c:v>0.43758556466658</c:v>
                </c:pt>
                <c:pt idx="11">
                  <c:v>0.45903459513643002</c:v>
                </c:pt>
                <c:pt idx="12">
                  <c:v>0.43463124299511002</c:v>
                </c:pt>
                <c:pt idx="13">
                  <c:v>0.40780545846005001</c:v>
                </c:pt>
                <c:pt idx="14">
                  <c:v>0.36123974993231001</c:v>
                </c:pt>
                <c:pt idx="15">
                  <c:v>0.36871322013912</c:v>
                </c:pt>
                <c:pt idx="16">
                  <c:v>0.34968259815444003</c:v>
                </c:pt>
                <c:pt idx="17">
                  <c:v>0.36007336508519999</c:v>
                </c:pt>
                <c:pt idx="18">
                  <c:v>0.29066930069024</c:v>
                </c:pt>
                <c:pt idx="19">
                  <c:v>0.28131203706395003</c:v>
                </c:pt>
                <c:pt idx="20">
                  <c:v>0.27809227573612999</c:v>
                </c:pt>
                <c:pt idx="21">
                  <c:v>0.23405312702660999</c:v>
                </c:pt>
                <c:pt idx="22">
                  <c:v>0.27893431692481002</c:v>
                </c:pt>
                <c:pt idx="23">
                  <c:v>0.26739131771198998</c:v>
                </c:pt>
                <c:pt idx="24">
                  <c:v>0.27322831373452999</c:v>
                </c:pt>
                <c:pt idx="25">
                  <c:v>0.26595503887475003</c:v>
                </c:pt>
                <c:pt idx="26">
                  <c:v>0.30032680249596</c:v>
                </c:pt>
                <c:pt idx="27">
                  <c:v>0.36554388641288998</c:v>
                </c:pt>
                <c:pt idx="28">
                  <c:v>0.44915873692626002</c:v>
                </c:pt>
                <c:pt idx="29">
                  <c:v>0.43300774533280001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26-4B4E-AB7D-888D47338143}"/>
            </c:ext>
          </c:extLst>
        </c:ser>
        <c:ser>
          <c:idx val="1"/>
          <c:order val="1"/>
          <c:tx>
            <c:strRef>
              <c:f>Trends!$B$85</c:f>
              <c:strCache>
                <c:ptCount val="1"/>
                <c:pt idx="0">
                  <c:v>1.A.2  Manufacturing industries and construction</c:v>
                </c:pt>
              </c:strCache>
            </c:strRef>
          </c:tx>
          <c:invertIfNegative val="0"/>
          <c:cat>
            <c:strRef>
              <c:f>Trends!$C$1:$AF$1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Trends!$C$85:$AF$85</c:f>
              <c:numCache>
                <c:formatCode>#,##0.00</c:formatCode>
                <c:ptCount val="30"/>
                <c:pt idx="0">
                  <c:v>0.27222331198553001</c:v>
                </c:pt>
                <c:pt idx="1">
                  <c:v>0.27423038922555998</c:v>
                </c:pt>
                <c:pt idx="2">
                  <c:v>0.23018107171637001</c:v>
                </c:pt>
                <c:pt idx="3">
                  <c:v>0.2428752039714</c:v>
                </c:pt>
                <c:pt idx="4">
                  <c:v>0.23500388857997001</c:v>
                </c:pt>
                <c:pt idx="5">
                  <c:v>0.24046947079576</c:v>
                </c:pt>
                <c:pt idx="6">
                  <c:v>0.25947931310108002</c:v>
                </c:pt>
                <c:pt idx="7">
                  <c:v>0.26267896432544002</c:v>
                </c:pt>
                <c:pt idx="8">
                  <c:v>0.28157683654568</c:v>
                </c:pt>
                <c:pt idx="9">
                  <c:v>0.28361413364899002</c:v>
                </c:pt>
                <c:pt idx="10">
                  <c:v>0.33138950506705001</c:v>
                </c:pt>
                <c:pt idx="11">
                  <c:v>0.34865463482156001</c:v>
                </c:pt>
                <c:pt idx="12">
                  <c:v>0.33501781063377001</c:v>
                </c:pt>
                <c:pt idx="13">
                  <c:v>0.3468493774195</c:v>
                </c:pt>
                <c:pt idx="14">
                  <c:v>0.37894561379789998</c:v>
                </c:pt>
                <c:pt idx="15">
                  <c:v>0.43470455801729002</c:v>
                </c:pt>
                <c:pt idx="16">
                  <c:v>0.41402511674442</c:v>
                </c:pt>
                <c:pt idx="17">
                  <c:v>0.40076303525765</c:v>
                </c:pt>
                <c:pt idx="18">
                  <c:v>0.37108210437508998</c:v>
                </c:pt>
                <c:pt idx="19">
                  <c:v>0.31404921041505002</c:v>
                </c:pt>
                <c:pt idx="20">
                  <c:v>0.33077622332123002</c:v>
                </c:pt>
                <c:pt idx="21">
                  <c:v>0.28794410549209998</c:v>
                </c:pt>
                <c:pt idx="22">
                  <c:v>0.26464245350231003</c:v>
                </c:pt>
                <c:pt idx="23">
                  <c:v>0.27150679053160998</c:v>
                </c:pt>
                <c:pt idx="24">
                  <c:v>0.31661744856689</c:v>
                </c:pt>
                <c:pt idx="25">
                  <c:v>0.3179308962563</c:v>
                </c:pt>
                <c:pt idx="26">
                  <c:v>0.30876926815353001</c:v>
                </c:pt>
                <c:pt idx="27">
                  <c:v>0.32988453247324001</c:v>
                </c:pt>
                <c:pt idx="28">
                  <c:v>0.34216043175880001</c:v>
                </c:pt>
                <c:pt idx="29">
                  <c:v>0.32084769551164999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226-4B4E-AB7D-888D47338143}"/>
            </c:ext>
          </c:extLst>
        </c:ser>
        <c:ser>
          <c:idx val="2"/>
          <c:order val="2"/>
          <c:tx>
            <c:strRef>
              <c:f>Trends!$B$86</c:f>
              <c:strCache>
                <c:ptCount val="1"/>
                <c:pt idx="0">
                  <c:v>1.A.3  Transport</c:v>
                </c:pt>
              </c:strCache>
            </c:strRef>
          </c:tx>
          <c:invertIfNegative val="0"/>
          <c:cat>
            <c:strRef>
              <c:f>Trends!$C$1:$AF$1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Trends!$C$86:$AF$86</c:f>
              <c:numCache>
                <c:formatCode>#,##0.00</c:formatCode>
                <c:ptCount val="30"/>
                <c:pt idx="0">
                  <c:v>1.9703875127777299</c:v>
                </c:pt>
                <c:pt idx="1">
                  <c:v>2.0250598600221399</c:v>
                </c:pt>
                <c:pt idx="2">
                  <c:v>2.0745077893477402</c:v>
                </c:pt>
                <c:pt idx="3">
                  <c:v>1.95921582645405</c:v>
                </c:pt>
                <c:pt idx="4">
                  <c:v>1.91101854469202</c:v>
                </c:pt>
                <c:pt idx="5">
                  <c:v>1.89258463626533</c:v>
                </c:pt>
                <c:pt idx="6">
                  <c:v>1.8914649806569801</c:v>
                </c:pt>
                <c:pt idx="7">
                  <c:v>1.79472876900755</c:v>
                </c:pt>
                <c:pt idx="8">
                  <c:v>1.8793556416783099</c:v>
                </c:pt>
                <c:pt idx="9">
                  <c:v>1.8579432972829499</c:v>
                </c:pt>
                <c:pt idx="10">
                  <c:v>1.7592938739843</c:v>
                </c:pt>
                <c:pt idx="11">
                  <c:v>1.7303149271792</c:v>
                </c:pt>
                <c:pt idx="12">
                  <c:v>1.61576669061015</c:v>
                </c:pt>
                <c:pt idx="13">
                  <c:v>1.53698591533153</c:v>
                </c:pt>
                <c:pt idx="14">
                  <c:v>1.5234006938153299</c:v>
                </c:pt>
                <c:pt idx="15">
                  <c:v>1.53036653993549</c:v>
                </c:pt>
                <c:pt idx="16">
                  <c:v>1.45610660598314</c:v>
                </c:pt>
                <c:pt idx="17">
                  <c:v>1.3822677262987999</c:v>
                </c:pt>
                <c:pt idx="18">
                  <c:v>1.25563270825285</c:v>
                </c:pt>
                <c:pt idx="19">
                  <c:v>1.09185604578549</c:v>
                </c:pt>
                <c:pt idx="20">
                  <c:v>0.95100134552949001</c:v>
                </c:pt>
                <c:pt idx="21">
                  <c:v>0.86747086339165003</c:v>
                </c:pt>
                <c:pt idx="22">
                  <c:v>0.77268326373727003</c:v>
                </c:pt>
                <c:pt idx="23">
                  <c:v>0.72811627982025995</c:v>
                </c:pt>
                <c:pt idx="24">
                  <c:v>0.68694631291883002</c:v>
                </c:pt>
                <c:pt idx="25">
                  <c:v>0.63741858406992002</c:v>
                </c:pt>
                <c:pt idx="26">
                  <c:v>0.58202643419949995</c:v>
                </c:pt>
                <c:pt idx="27">
                  <c:v>0.4964301011542</c:v>
                </c:pt>
                <c:pt idx="28">
                  <c:v>0.44018247631695001</c:v>
                </c:pt>
                <c:pt idx="29">
                  <c:v>0.40074758554182999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226-4B4E-AB7D-888D47338143}"/>
            </c:ext>
          </c:extLst>
        </c:ser>
        <c:ser>
          <c:idx val="3"/>
          <c:order val="3"/>
          <c:tx>
            <c:strRef>
              <c:f>Trends!$B$87</c:f>
              <c:strCache>
                <c:ptCount val="1"/>
                <c:pt idx="0">
                  <c:v>1.A.4  Other sectors</c:v>
                </c:pt>
              </c:strCache>
            </c:strRef>
          </c:tx>
          <c:invertIfNegative val="0"/>
          <c:cat>
            <c:strRef>
              <c:f>Trends!$C$1:$AF$1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Trends!$C$87:$AF$87</c:f>
              <c:numCache>
                <c:formatCode>#,##0.00</c:formatCode>
                <c:ptCount val="30"/>
                <c:pt idx="0">
                  <c:v>18.020333563015821</c:v>
                </c:pt>
                <c:pt idx="1">
                  <c:v>17.614937681008271</c:v>
                </c:pt>
                <c:pt idx="2">
                  <c:v>15.004151679380421</c:v>
                </c:pt>
                <c:pt idx="3">
                  <c:v>14.609040240165401</c:v>
                </c:pt>
                <c:pt idx="4">
                  <c:v>12.94022661378378</c:v>
                </c:pt>
                <c:pt idx="5">
                  <c:v>11.724633682636309</c:v>
                </c:pt>
                <c:pt idx="6">
                  <c:v>11.6955295508064</c:v>
                </c:pt>
                <c:pt idx="7">
                  <c:v>10.28835718481883</c:v>
                </c:pt>
                <c:pt idx="8">
                  <c:v>10.88664803151703</c:v>
                </c:pt>
                <c:pt idx="9">
                  <c:v>8.4083835763577603</c:v>
                </c:pt>
                <c:pt idx="10">
                  <c:v>8.3962367151059603</c:v>
                </c:pt>
                <c:pt idx="11">
                  <c:v>8.0197262859793206</c:v>
                </c:pt>
                <c:pt idx="12">
                  <c:v>7.9040424268222802</c:v>
                </c:pt>
                <c:pt idx="13">
                  <c:v>7.5256978072874601</c:v>
                </c:pt>
                <c:pt idx="14">
                  <c:v>7.3905344153810102</c:v>
                </c:pt>
                <c:pt idx="15">
                  <c:v>7.72845575617976</c:v>
                </c:pt>
                <c:pt idx="16">
                  <c:v>7.5270729731001396</c:v>
                </c:pt>
                <c:pt idx="17">
                  <c:v>7.3597100086941101</c:v>
                </c:pt>
                <c:pt idx="18">
                  <c:v>7.8633336978878399</c:v>
                </c:pt>
                <c:pt idx="19">
                  <c:v>8.2672306273559109</c:v>
                </c:pt>
                <c:pt idx="20">
                  <c:v>7.8980162113648804</c:v>
                </c:pt>
                <c:pt idx="21">
                  <c:v>7.2684466727936199</c:v>
                </c:pt>
                <c:pt idx="22">
                  <c:v>7.2449171375699901</c:v>
                </c:pt>
                <c:pt idx="23">
                  <c:v>7.8055106340321903</c:v>
                </c:pt>
                <c:pt idx="24">
                  <c:v>7.0145570031119897</c:v>
                </c:pt>
                <c:pt idx="25">
                  <c:v>6.9255859760997698</c:v>
                </c:pt>
                <c:pt idx="26">
                  <c:v>6.6012812526540996</c:v>
                </c:pt>
                <c:pt idx="27">
                  <c:v>6.4208781913069704</c:v>
                </c:pt>
                <c:pt idx="28">
                  <c:v>7.0170438614049599</c:v>
                </c:pt>
                <c:pt idx="29">
                  <c:v>5.8436314264681899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226-4B4E-AB7D-888D47338143}"/>
            </c:ext>
          </c:extLst>
        </c:ser>
        <c:ser>
          <c:idx val="4"/>
          <c:order val="4"/>
          <c:tx>
            <c:strRef>
              <c:f>Trends!$B$88</c:f>
              <c:strCache>
                <c:ptCount val="1"/>
                <c:pt idx="0">
                  <c:v>1.B.1  Solid fuels</c:v>
                </c:pt>
              </c:strCache>
            </c:strRef>
          </c:tx>
          <c:invertIfNegative val="0"/>
          <c:cat>
            <c:strRef>
              <c:f>Trends!$C$1:$AF$1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Trends!$C$88:$AF$88</c:f>
              <c:numCache>
                <c:formatCode>#,##0.00</c:formatCode>
                <c:ptCount val="30"/>
                <c:pt idx="0">
                  <c:v>2.2222626999999999</c:v>
                </c:pt>
                <c:pt idx="1">
                  <c:v>1.7973755</c:v>
                </c:pt>
                <c:pt idx="2">
                  <c:v>1.6296879</c:v>
                </c:pt>
                <c:pt idx="3">
                  <c:v>1.505062597222</c:v>
                </c:pt>
                <c:pt idx="4">
                  <c:v>1.410015</c:v>
                </c:pt>
                <c:pt idx="5">
                  <c:v>1.3331928</c:v>
                </c:pt>
                <c:pt idx="6">
                  <c:v>1.2608596000000001</c:v>
                </c:pt>
                <c:pt idx="7">
                  <c:v>1.2056583000000001</c:v>
                </c:pt>
                <c:pt idx="8">
                  <c:v>1.1584166</c:v>
                </c:pt>
                <c:pt idx="9">
                  <c:v>1.1165349</c:v>
                </c:pt>
                <c:pt idx="10">
                  <c:v>1.0808306000000001</c:v>
                </c:pt>
                <c:pt idx="11">
                  <c:v>1.0475249</c:v>
                </c:pt>
                <c:pt idx="12">
                  <c:v>1.0169997</c:v>
                </c:pt>
                <c:pt idx="13">
                  <c:v>0.98987139999999996</c:v>
                </c:pt>
                <c:pt idx="14">
                  <c:v>0.96595909999999996</c:v>
                </c:pt>
                <c:pt idx="15">
                  <c:v>0.94186590000000003</c:v>
                </c:pt>
                <c:pt idx="16">
                  <c:v>0.92180609999999996</c:v>
                </c:pt>
                <c:pt idx="17">
                  <c:v>0.90110979999999996</c:v>
                </c:pt>
                <c:pt idx="18">
                  <c:v>0.88319400000000003</c:v>
                </c:pt>
                <c:pt idx="19">
                  <c:v>0.86635019999999996</c:v>
                </c:pt>
                <c:pt idx="20">
                  <c:v>0.84932549999999996</c:v>
                </c:pt>
                <c:pt idx="21">
                  <c:v>0.83462570000000003</c:v>
                </c:pt>
                <c:pt idx="22">
                  <c:v>0.81992589999999999</c:v>
                </c:pt>
                <c:pt idx="23">
                  <c:v>0.80586259999999998</c:v>
                </c:pt>
                <c:pt idx="24">
                  <c:v>0.79348770000000002</c:v>
                </c:pt>
                <c:pt idx="25">
                  <c:v>0.78156840000000005</c:v>
                </c:pt>
                <c:pt idx="26">
                  <c:v>0.76964909999999997</c:v>
                </c:pt>
                <c:pt idx="27">
                  <c:v>0.75772980000000001</c:v>
                </c:pt>
                <c:pt idx="28">
                  <c:v>0.74581050000000004</c:v>
                </c:pt>
                <c:pt idx="29">
                  <c:v>0.73389119999999997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226-4B4E-AB7D-888D47338143}"/>
            </c:ext>
          </c:extLst>
        </c:ser>
        <c:ser>
          <c:idx val="5"/>
          <c:order val="5"/>
          <c:tx>
            <c:strRef>
              <c:f>Trends!$B$89</c:f>
              <c:strCache>
                <c:ptCount val="1"/>
                <c:pt idx="0">
                  <c:v>1.B.2  Oil and natural gas and other emissions from energy production</c:v>
                </c:pt>
              </c:strCache>
            </c:strRef>
          </c:tx>
          <c:invertIfNegative val="0"/>
          <c:cat>
            <c:strRef>
              <c:f>Trends!$C$1:$AF$1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Trends!$C$89:$AF$89</c:f>
              <c:numCache>
                <c:formatCode>#,##0.00</c:formatCode>
                <c:ptCount val="30"/>
                <c:pt idx="0">
                  <c:v>1.95430504024322</c:v>
                </c:pt>
                <c:pt idx="1">
                  <c:v>2.0026694840631998</c:v>
                </c:pt>
                <c:pt idx="2">
                  <c:v>1.9817233288348</c:v>
                </c:pt>
                <c:pt idx="3">
                  <c:v>2.24931252198623</c:v>
                </c:pt>
                <c:pt idx="4">
                  <c:v>2.28994720157106</c:v>
                </c:pt>
                <c:pt idx="5">
                  <c:v>2.3812339328512899</c:v>
                </c:pt>
                <c:pt idx="6">
                  <c:v>2.4573904076522699</c:v>
                </c:pt>
                <c:pt idx="7">
                  <c:v>2.42292455483333</c:v>
                </c:pt>
                <c:pt idx="8">
                  <c:v>1.93489221189139</c:v>
                </c:pt>
                <c:pt idx="9">
                  <c:v>2.01430344113979</c:v>
                </c:pt>
                <c:pt idx="10">
                  <c:v>2.1454598181484901</c:v>
                </c:pt>
                <c:pt idx="11">
                  <c:v>2.7074947152181901</c:v>
                </c:pt>
                <c:pt idx="12">
                  <c:v>1.84106592388557</c:v>
                </c:pt>
                <c:pt idx="13">
                  <c:v>28.569132766627</c:v>
                </c:pt>
                <c:pt idx="14">
                  <c:v>2.2186316907728201</c:v>
                </c:pt>
                <c:pt idx="15">
                  <c:v>1.8937737893375901</c:v>
                </c:pt>
                <c:pt idx="16">
                  <c:v>2.3728462149700702</c:v>
                </c:pt>
                <c:pt idx="17">
                  <c:v>2.7214729874987502</c:v>
                </c:pt>
                <c:pt idx="18">
                  <c:v>2.5175187560343599</c:v>
                </c:pt>
                <c:pt idx="19">
                  <c:v>2.3495552107970501</c:v>
                </c:pt>
                <c:pt idx="20">
                  <c:v>2.6262976922273</c:v>
                </c:pt>
                <c:pt idx="21">
                  <c:v>2.34682129926211</c:v>
                </c:pt>
                <c:pt idx="22">
                  <c:v>2.30010731642846</c:v>
                </c:pt>
                <c:pt idx="23">
                  <c:v>2.2390688852145599</c:v>
                </c:pt>
                <c:pt idx="24">
                  <c:v>2.0783978660553299</c:v>
                </c:pt>
                <c:pt idx="25">
                  <c:v>2.1083793295610298</c:v>
                </c:pt>
                <c:pt idx="26">
                  <c:v>2.1151153662581899</c:v>
                </c:pt>
                <c:pt idx="27">
                  <c:v>2.2103779806779098</c:v>
                </c:pt>
                <c:pt idx="28">
                  <c:v>2.46226822317773</c:v>
                </c:pt>
                <c:pt idx="29">
                  <c:v>2.3452240725936502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226-4B4E-AB7D-888D47338143}"/>
            </c:ext>
          </c:extLst>
        </c:ser>
        <c:ser>
          <c:idx val="6"/>
          <c:order val="6"/>
          <c:tx>
            <c:strRef>
              <c:f>Trends!$B$90</c:f>
              <c:strCache>
                <c:ptCount val="1"/>
                <c:pt idx="0">
                  <c:v>2.A  Mineral industry</c:v>
                </c:pt>
              </c:strCache>
            </c:strRef>
          </c:tx>
          <c:invertIfNegative val="0"/>
          <c:cat>
            <c:strRef>
              <c:f>Trends!$C$1:$AF$1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Trends!$C$90:$AF$90</c:f>
              <c:numCache>
                <c:formatCode>#,##0.00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226-4B4E-AB7D-888D47338143}"/>
            </c:ext>
          </c:extLst>
        </c:ser>
        <c:ser>
          <c:idx val="7"/>
          <c:order val="7"/>
          <c:tx>
            <c:strRef>
              <c:f>Trends!$B$91</c:f>
              <c:strCache>
                <c:ptCount val="1"/>
                <c:pt idx="0">
                  <c:v>2.B  Chemical industry</c:v>
                </c:pt>
              </c:strCache>
            </c:strRef>
          </c:tx>
          <c:invertIfNegative val="0"/>
          <c:cat>
            <c:strRef>
              <c:f>Trends!$C$1:$AF$1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Trends!$C$91:$AF$91</c:f>
              <c:numCache>
                <c:formatCode>#,##0.00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226-4B4E-AB7D-888D47338143}"/>
            </c:ext>
          </c:extLst>
        </c:ser>
        <c:ser>
          <c:idx val="8"/>
          <c:order val="8"/>
          <c:tx>
            <c:strRef>
              <c:f>Trends!$B$92</c:f>
              <c:strCache>
                <c:ptCount val="1"/>
                <c:pt idx="0">
                  <c:v>2.C  Metal industry</c:v>
                </c:pt>
              </c:strCache>
            </c:strRef>
          </c:tx>
          <c:invertIfNegative val="0"/>
          <c:cat>
            <c:strRef>
              <c:f>Trends!$C$1:$AF$1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Trends!$C$92:$AF$92</c:f>
              <c:numCache>
                <c:formatCode>#,##0.00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226-4B4E-AB7D-888D47338143}"/>
            </c:ext>
          </c:extLst>
        </c:ser>
        <c:ser>
          <c:idx val="9"/>
          <c:order val="9"/>
          <c:tx>
            <c:strRef>
              <c:f>Trends!$B$93</c:f>
              <c:strCache>
                <c:ptCount val="1"/>
                <c:pt idx="0">
                  <c:v>2.D  Non-energy products from fuels and solvent use</c:v>
                </c:pt>
              </c:strCache>
            </c:strRef>
          </c:tx>
          <c:invertIfNegative val="0"/>
          <c:cat>
            <c:strRef>
              <c:f>Trends!$C$1:$AF$1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Trends!$C$93:$AF$93</c:f>
              <c:numCache>
                <c:formatCode>#,##0.00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226-4B4E-AB7D-888D47338143}"/>
            </c:ext>
          </c:extLst>
        </c:ser>
        <c:ser>
          <c:idx val="10"/>
          <c:order val="10"/>
          <c:tx>
            <c:strRef>
              <c:f>Trends!$B$94</c:f>
              <c:strCache>
                <c:ptCount val="1"/>
                <c:pt idx="0">
                  <c:v>2.E  Electronic industry</c:v>
                </c:pt>
              </c:strCache>
            </c:strRef>
          </c:tx>
          <c:invertIfNegative val="0"/>
          <c:cat>
            <c:strRef>
              <c:f>Trends!$C$1:$AF$1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Trends!$C$94:$AF$94</c:f>
              <c:numCache>
                <c:formatCode>#,##0.00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226-4B4E-AB7D-888D47338143}"/>
            </c:ext>
          </c:extLst>
        </c:ser>
        <c:ser>
          <c:idx val="11"/>
          <c:order val="11"/>
          <c:tx>
            <c:strRef>
              <c:f>Trends!$B$95</c:f>
              <c:strCache>
                <c:ptCount val="1"/>
                <c:pt idx="0">
                  <c:v>2.F  Product uses as ODS substitutes</c:v>
                </c:pt>
              </c:strCache>
            </c:strRef>
          </c:tx>
          <c:invertIfNegative val="0"/>
          <c:cat>
            <c:strRef>
              <c:f>Trends!$C$1:$AF$1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Trends!$C$95:$AF$95</c:f>
              <c:numCache>
                <c:formatCode>#,##0.00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226-4B4E-AB7D-888D47338143}"/>
            </c:ext>
          </c:extLst>
        </c:ser>
        <c:ser>
          <c:idx val="12"/>
          <c:order val="12"/>
          <c:tx>
            <c:strRef>
              <c:f>Trends!$B$96</c:f>
              <c:strCache>
                <c:ptCount val="1"/>
                <c:pt idx="0">
                  <c:v>2.G  Other product manufacture and use </c:v>
                </c:pt>
              </c:strCache>
            </c:strRef>
          </c:tx>
          <c:invertIfNegative val="0"/>
          <c:cat>
            <c:strRef>
              <c:f>Trends!$C$1:$AF$1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Trends!$C$96:$AF$96</c:f>
              <c:numCache>
                <c:formatCode>#,##0.00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226-4B4E-AB7D-888D47338143}"/>
            </c:ext>
          </c:extLst>
        </c:ser>
        <c:ser>
          <c:idx val="13"/>
          <c:order val="13"/>
          <c:tx>
            <c:strRef>
              <c:f>Trends!$B$97</c:f>
              <c:strCache>
                <c:ptCount val="1"/>
                <c:pt idx="0">
                  <c:v>3.A  Enteric fermentation</c:v>
                </c:pt>
              </c:strCache>
            </c:strRef>
          </c:tx>
          <c:invertIfNegative val="0"/>
          <c:cat>
            <c:strRef>
              <c:f>Trends!$C$1:$AF$1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Trends!$C$97:$AF$97</c:f>
              <c:numCache>
                <c:formatCode>#,##0.00</c:formatCode>
                <c:ptCount val="30"/>
                <c:pt idx="0">
                  <c:v>418.64266774504307</c:v>
                </c:pt>
                <c:pt idx="1">
                  <c:v>426.42190714049957</c:v>
                </c:pt>
                <c:pt idx="2">
                  <c:v>434.08008691351114</c:v>
                </c:pt>
                <c:pt idx="3">
                  <c:v>437.69305852632471</c:v>
                </c:pt>
                <c:pt idx="4">
                  <c:v>439.05866556743877</c:v>
                </c:pt>
                <c:pt idx="5">
                  <c:v>443.43734941652161</c:v>
                </c:pt>
                <c:pt idx="6">
                  <c:v>458.80848298786543</c:v>
                </c:pt>
                <c:pt idx="7">
                  <c:v>472.47480899236234</c:v>
                </c:pt>
                <c:pt idx="8">
                  <c:v>481.61475280378966</c:v>
                </c:pt>
                <c:pt idx="9">
                  <c:v>469.70606060503547</c:v>
                </c:pt>
                <c:pt idx="10">
                  <c:v>451.83080541442371</c:v>
                </c:pt>
                <c:pt idx="11">
                  <c:v>452.34840523606925</c:v>
                </c:pt>
                <c:pt idx="12">
                  <c:v>450.58414510811042</c:v>
                </c:pt>
                <c:pt idx="13">
                  <c:v>452.10975582638343</c:v>
                </c:pt>
                <c:pt idx="14">
                  <c:v>449.65022694444764</c:v>
                </c:pt>
                <c:pt idx="15">
                  <c:v>448.69323605891219</c:v>
                </c:pt>
                <c:pt idx="16">
                  <c:v>452.18841778347632</c:v>
                </c:pt>
                <c:pt idx="17">
                  <c:v>438.0538566146916</c:v>
                </c:pt>
                <c:pt idx="18">
                  <c:v>438.59600583955518</c:v>
                </c:pt>
                <c:pt idx="19">
                  <c:v>431.56532601548804</c:v>
                </c:pt>
                <c:pt idx="20">
                  <c:v>422.18677161187441</c:v>
                </c:pt>
                <c:pt idx="21">
                  <c:v>416.77319524217108</c:v>
                </c:pt>
                <c:pt idx="22">
                  <c:v>441.7210972170206</c:v>
                </c:pt>
                <c:pt idx="23">
                  <c:v>445.78092260686554</c:v>
                </c:pt>
                <c:pt idx="24">
                  <c:v>442.54765257812318</c:v>
                </c:pt>
                <c:pt idx="25">
                  <c:v>458.54626752444199</c:v>
                </c:pt>
                <c:pt idx="26">
                  <c:v>471.59756325344705</c:v>
                </c:pt>
                <c:pt idx="27">
                  <c:v>487.30478523691636</c:v>
                </c:pt>
                <c:pt idx="28">
                  <c:v>498.58550999952536</c:v>
                </c:pt>
                <c:pt idx="29">
                  <c:v>486.04842855079778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226-4B4E-AB7D-888D47338143}"/>
            </c:ext>
          </c:extLst>
        </c:ser>
        <c:ser>
          <c:idx val="14"/>
          <c:order val="14"/>
          <c:tx>
            <c:strRef>
              <c:f>Trends!$B$98</c:f>
              <c:strCache>
                <c:ptCount val="1"/>
                <c:pt idx="0">
                  <c:v>3.B  Manure management</c:v>
                </c:pt>
              </c:strCache>
            </c:strRef>
          </c:tx>
          <c:invertIfNegative val="0"/>
          <c:cat>
            <c:strRef>
              <c:f>Trends!$C$1:$AF$1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Trends!$C$98:$AF$98</c:f>
              <c:numCache>
                <c:formatCode>#,##0.00</c:formatCode>
                <c:ptCount val="30"/>
                <c:pt idx="0">
                  <c:v>51.526076774526992</c:v>
                </c:pt>
                <c:pt idx="1">
                  <c:v>52.822411365957741</c:v>
                </c:pt>
                <c:pt idx="2">
                  <c:v>54.021342898773398</c:v>
                </c:pt>
                <c:pt idx="3">
                  <c:v>54.649308063877989</c:v>
                </c:pt>
                <c:pt idx="4">
                  <c:v>54.535509507547069</c:v>
                </c:pt>
                <c:pt idx="5">
                  <c:v>54.674870605558759</c:v>
                </c:pt>
                <c:pt idx="6">
                  <c:v>57.071701849168321</c:v>
                </c:pt>
                <c:pt idx="7">
                  <c:v>58.561846530728211</c:v>
                </c:pt>
                <c:pt idx="8">
                  <c:v>59.909651122626933</c:v>
                </c:pt>
                <c:pt idx="9">
                  <c:v>58.327483903467268</c:v>
                </c:pt>
                <c:pt idx="10">
                  <c:v>56.200945945387467</c:v>
                </c:pt>
                <c:pt idx="11">
                  <c:v>56.856530647773113</c:v>
                </c:pt>
                <c:pt idx="12">
                  <c:v>56.68322589351299</c:v>
                </c:pt>
                <c:pt idx="13">
                  <c:v>56.281697598327568</c:v>
                </c:pt>
                <c:pt idx="14">
                  <c:v>55.716461114881213</c:v>
                </c:pt>
                <c:pt idx="15">
                  <c:v>56.530510389591129</c:v>
                </c:pt>
                <c:pt idx="16">
                  <c:v>56.854833631130369</c:v>
                </c:pt>
                <c:pt idx="17">
                  <c:v>54.940024710766252</c:v>
                </c:pt>
                <c:pt idx="18">
                  <c:v>54.86620996032277</c:v>
                </c:pt>
                <c:pt idx="19">
                  <c:v>54.393892721494041</c:v>
                </c:pt>
                <c:pt idx="20">
                  <c:v>53.696521773232298</c:v>
                </c:pt>
                <c:pt idx="21">
                  <c:v>53.82832362643385</c:v>
                </c:pt>
                <c:pt idx="22">
                  <c:v>57.636534299887813</c:v>
                </c:pt>
                <c:pt idx="23">
                  <c:v>58.118329565110038</c:v>
                </c:pt>
                <c:pt idx="24">
                  <c:v>57.625459662372911</c:v>
                </c:pt>
                <c:pt idx="25">
                  <c:v>59.840755103185657</c:v>
                </c:pt>
                <c:pt idx="26">
                  <c:v>61.613415754173438</c:v>
                </c:pt>
                <c:pt idx="27">
                  <c:v>63.29510427148157</c:v>
                </c:pt>
                <c:pt idx="28">
                  <c:v>64.731635394016266</c:v>
                </c:pt>
                <c:pt idx="29">
                  <c:v>62.890770657072387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8226-4B4E-AB7D-888D47338143}"/>
            </c:ext>
          </c:extLst>
        </c:ser>
        <c:ser>
          <c:idx val="15"/>
          <c:order val="15"/>
          <c:tx>
            <c:strRef>
              <c:f>Trends!$B$99</c:f>
              <c:strCache>
                <c:ptCount val="1"/>
                <c:pt idx="0">
                  <c:v>3.D  Agricultural soils</c:v>
                </c:pt>
              </c:strCache>
            </c:strRef>
          </c:tx>
          <c:invertIfNegative val="0"/>
          <c:cat>
            <c:strRef>
              <c:f>Trends!$C$1:$AF$1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Trends!$C$99:$AF$99</c:f>
              <c:numCache>
                <c:formatCode>#,##0.00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8226-4B4E-AB7D-888D47338143}"/>
            </c:ext>
          </c:extLst>
        </c:ser>
        <c:ser>
          <c:idx val="16"/>
          <c:order val="16"/>
          <c:tx>
            <c:strRef>
              <c:f>Trends!$B$100</c:f>
              <c:strCache>
                <c:ptCount val="1"/>
                <c:pt idx="0">
                  <c:v>3.G Liming</c:v>
                </c:pt>
              </c:strCache>
            </c:strRef>
          </c:tx>
          <c:invertIfNegative val="0"/>
          <c:cat>
            <c:strRef>
              <c:f>Trends!$C$1:$AF$1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Trends!$C$100:$AF$100</c:f>
              <c:numCache>
                <c:formatCode>#,##0.00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8226-4B4E-AB7D-888D47338143}"/>
            </c:ext>
          </c:extLst>
        </c:ser>
        <c:ser>
          <c:idx val="17"/>
          <c:order val="17"/>
          <c:tx>
            <c:strRef>
              <c:f>Trends!$B$101</c:f>
              <c:strCache>
                <c:ptCount val="1"/>
                <c:pt idx="0">
                  <c:v>3.H Urea application</c:v>
                </c:pt>
              </c:strCache>
            </c:strRef>
          </c:tx>
          <c:invertIfNegative val="0"/>
          <c:cat>
            <c:strRef>
              <c:f>Trends!$C$1:$AF$1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Trends!$C$101:$AF$101</c:f>
              <c:numCache>
                <c:formatCode>#,##0.00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8226-4B4E-AB7D-888D47338143}"/>
            </c:ext>
          </c:extLst>
        </c:ser>
        <c:ser>
          <c:idx val="18"/>
          <c:order val="18"/>
          <c:tx>
            <c:strRef>
              <c:f>Trends!$B$102</c:f>
              <c:strCache>
                <c:ptCount val="1"/>
                <c:pt idx="0">
                  <c:v>5.A  Solid waste disposal </c:v>
                </c:pt>
              </c:strCache>
            </c:strRef>
          </c:tx>
          <c:invertIfNegative val="0"/>
          <c:cat>
            <c:strRef>
              <c:f>Trends!$C$1:$AF$1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Trends!$C$102:$AF$102</c:f>
              <c:numCache>
                <c:formatCode>#,##0.00</c:formatCode>
                <c:ptCount val="30"/>
                <c:pt idx="0">
                  <c:v>52.723000185831978</c:v>
                </c:pt>
                <c:pt idx="1">
                  <c:v>55.943049584813188</c:v>
                </c:pt>
                <c:pt idx="2">
                  <c:v>58.457317566847927</c:v>
                </c:pt>
                <c:pt idx="3">
                  <c:v>60.423525072605109</c:v>
                </c:pt>
                <c:pt idx="4">
                  <c:v>62.242640281072738</c:v>
                </c:pt>
                <c:pt idx="5">
                  <c:v>63.710363610827081</c:v>
                </c:pt>
                <c:pt idx="6">
                  <c:v>58.874784427602847</c:v>
                </c:pt>
                <c:pt idx="7">
                  <c:v>48.508982412636662</c:v>
                </c:pt>
                <c:pt idx="8">
                  <c:v>50.537039858393413</c:v>
                </c:pt>
                <c:pt idx="9">
                  <c:v>50.451495881511249</c:v>
                </c:pt>
                <c:pt idx="10">
                  <c:v>50.726549434402578</c:v>
                </c:pt>
                <c:pt idx="11">
                  <c:v>54.578840814021618</c:v>
                </c:pt>
                <c:pt idx="12">
                  <c:v>57.50573558965462</c:v>
                </c:pt>
                <c:pt idx="13">
                  <c:v>58.285406955065532</c:v>
                </c:pt>
                <c:pt idx="14">
                  <c:v>47.634091368178638</c:v>
                </c:pt>
                <c:pt idx="15">
                  <c:v>40.279942215483111</c:v>
                </c:pt>
                <c:pt idx="16">
                  <c:v>41.971821882033517</c:v>
                </c:pt>
                <c:pt idx="17">
                  <c:v>24.63971198944974</c:v>
                </c:pt>
                <c:pt idx="18">
                  <c:v>18.553681731906561</c:v>
                </c:pt>
                <c:pt idx="19">
                  <c:v>11.392196325056419</c:v>
                </c:pt>
                <c:pt idx="20">
                  <c:v>11.145860293314501</c:v>
                </c:pt>
                <c:pt idx="21">
                  <c:v>15.262445342643961</c:v>
                </c:pt>
                <c:pt idx="22">
                  <c:v>12.111661906069569</c:v>
                </c:pt>
                <c:pt idx="23">
                  <c:v>18.438797726947261</c:v>
                </c:pt>
                <c:pt idx="24">
                  <c:v>25.924042828975431</c:v>
                </c:pt>
                <c:pt idx="25">
                  <c:v>29.077068215403081</c:v>
                </c:pt>
                <c:pt idx="26">
                  <c:v>29.982434370483482</c:v>
                </c:pt>
                <c:pt idx="27">
                  <c:v>28.716209526684761</c:v>
                </c:pt>
                <c:pt idx="28">
                  <c:v>27.70837379558656</c:v>
                </c:pt>
                <c:pt idx="29">
                  <c:v>27.075093238735342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8226-4B4E-AB7D-888D47338143}"/>
            </c:ext>
          </c:extLst>
        </c:ser>
        <c:ser>
          <c:idx val="19"/>
          <c:order val="19"/>
          <c:tx>
            <c:strRef>
              <c:f>Trends!$B$103</c:f>
              <c:strCache>
                <c:ptCount val="1"/>
                <c:pt idx="0">
                  <c:v>5.B  Biological treatment of solid waste</c:v>
                </c:pt>
              </c:strCache>
            </c:strRef>
          </c:tx>
          <c:invertIfNegative val="0"/>
          <c:cat>
            <c:strRef>
              <c:f>Trends!$C$1:$AF$1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Trends!$C$103:$AF$103</c:f>
              <c:numCache>
                <c:formatCode>#,##0.00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8.8931999999999997E-2</c:v>
                </c:pt>
                <c:pt idx="12">
                  <c:v>0.13605200000000001</c:v>
                </c:pt>
                <c:pt idx="13">
                  <c:v>0.18923200000000001</c:v>
                </c:pt>
                <c:pt idx="14">
                  <c:v>0.19831199999999999</c:v>
                </c:pt>
                <c:pt idx="15">
                  <c:v>0.32107999999999998</c:v>
                </c:pt>
                <c:pt idx="16">
                  <c:v>0.31953599999999999</c:v>
                </c:pt>
                <c:pt idx="17">
                  <c:v>0.29114400000000001</c:v>
                </c:pt>
                <c:pt idx="18">
                  <c:v>0.38340800000000003</c:v>
                </c:pt>
                <c:pt idx="19">
                  <c:v>0.49143599999999998</c:v>
                </c:pt>
                <c:pt idx="20">
                  <c:v>1.0768</c:v>
                </c:pt>
                <c:pt idx="21">
                  <c:v>1.2225919999999999</c:v>
                </c:pt>
                <c:pt idx="22">
                  <c:v>1.045212</c:v>
                </c:pt>
                <c:pt idx="23">
                  <c:v>1.0840000000000001</c:v>
                </c:pt>
                <c:pt idx="24">
                  <c:v>1.1202572256026699</c:v>
                </c:pt>
                <c:pt idx="25">
                  <c:v>0.91075513895116</c:v>
                </c:pt>
                <c:pt idx="26">
                  <c:v>1.03071714912221</c:v>
                </c:pt>
                <c:pt idx="27">
                  <c:v>1.0778719954160001</c:v>
                </c:pt>
                <c:pt idx="28">
                  <c:v>1.0746080593065801</c:v>
                </c:pt>
                <c:pt idx="29">
                  <c:v>1.0746080593065801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8226-4B4E-AB7D-888D47338143}"/>
            </c:ext>
          </c:extLst>
        </c:ser>
        <c:ser>
          <c:idx val="20"/>
          <c:order val="20"/>
          <c:tx>
            <c:strRef>
              <c:f>Trends!$B$104</c:f>
              <c:strCache>
                <c:ptCount val="1"/>
                <c:pt idx="0">
                  <c:v>5.C  Incineration and open burning of waste</c:v>
                </c:pt>
              </c:strCache>
            </c:strRef>
          </c:tx>
          <c:invertIfNegative val="0"/>
          <c:cat>
            <c:strRef>
              <c:f>Trends!$C$1:$AF$1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Trends!$C$104:$AF$104</c:f>
              <c:numCache>
                <c:formatCode>#,##0.00</c:formatCode>
                <c:ptCount val="30"/>
                <c:pt idx="0">
                  <c:v>4.2069105756910002E-2</c:v>
                </c:pt>
                <c:pt idx="1">
                  <c:v>4.3063723356090003E-2</c:v>
                </c:pt>
                <c:pt idx="2">
                  <c:v>4.5341508799240003E-2</c:v>
                </c:pt>
                <c:pt idx="3">
                  <c:v>4.7587766245530003E-2</c:v>
                </c:pt>
                <c:pt idx="4">
                  <c:v>4.9450019329490003E-2</c:v>
                </c:pt>
                <c:pt idx="5">
                  <c:v>5.0989829743099999E-2</c:v>
                </c:pt>
                <c:pt idx="6">
                  <c:v>5.0741973283910002E-2</c:v>
                </c:pt>
                <c:pt idx="7">
                  <c:v>4.7669177936370002E-2</c:v>
                </c:pt>
                <c:pt idx="8">
                  <c:v>4.4536711050820001E-2</c:v>
                </c:pt>
                <c:pt idx="9">
                  <c:v>6.2683796954610002E-2</c:v>
                </c:pt>
                <c:pt idx="10">
                  <c:v>6.918076035048E-2</c:v>
                </c:pt>
                <c:pt idx="11">
                  <c:v>8.7613014225750005E-2</c:v>
                </c:pt>
                <c:pt idx="12">
                  <c:v>0.18451007886309001</c:v>
                </c:pt>
                <c:pt idx="13">
                  <c:v>0.23984150769057</c:v>
                </c:pt>
                <c:pt idx="14">
                  <c:v>0.14408585046000999</c:v>
                </c:pt>
                <c:pt idx="15">
                  <c:v>9.2817689803630005E-2</c:v>
                </c:pt>
                <c:pt idx="16">
                  <c:v>9.6046589946039998E-2</c:v>
                </c:pt>
                <c:pt idx="17">
                  <c:v>3.6511484755400001E-3</c:v>
                </c:pt>
                <c:pt idx="18">
                  <c:v>1.352063082266E-2</c:v>
                </c:pt>
                <c:pt idx="19">
                  <c:v>1.3733193729189999E-2</c:v>
                </c:pt>
                <c:pt idx="20">
                  <c:v>1.6904765088400001E-2</c:v>
                </c:pt>
                <c:pt idx="21">
                  <c:v>2.5440510872440002E-2</c:v>
                </c:pt>
                <c:pt idx="22">
                  <c:v>8.5823705414899993E-3</c:v>
                </c:pt>
                <c:pt idx="23">
                  <c:v>5.60769935038E-3</c:v>
                </c:pt>
                <c:pt idx="24">
                  <c:v>5.26862359927E-3</c:v>
                </c:pt>
                <c:pt idx="25">
                  <c:v>5.66158928644E-3</c:v>
                </c:pt>
                <c:pt idx="26">
                  <c:v>5.3657941587699999E-3</c:v>
                </c:pt>
                <c:pt idx="27">
                  <c:v>5.6827560493799998E-3</c:v>
                </c:pt>
                <c:pt idx="28">
                  <c:v>6.6762033127300002E-3</c:v>
                </c:pt>
                <c:pt idx="29">
                  <c:v>8.8754345127300006E-3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8226-4B4E-AB7D-888D47338143}"/>
            </c:ext>
          </c:extLst>
        </c:ser>
        <c:ser>
          <c:idx val="21"/>
          <c:order val="21"/>
          <c:tx>
            <c:strRef>
              <c:f>Trends!$B$105</c:f>
              <c:strCache>
                <c:ptCount val="1"/>
                <c:pt idx="0">
                  <c:v>5.D  Waste water treatment and discharge</c:v>
                </c:pt>
              </c:strCache>
            </c:strRef>
          </c:tx>
          <c:invertIfNegative val="0"/>
          <c:cat>
            <c:strRef>
              <c:f>Trends!$C$1:$AF$1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Trends!$C$105:$AF$105</c:f>
              <c:numCache>
                <c:formatCode>#,##0.00</c:formatCode>
                <c:ptCount val="30"/>
                <c:pt idx="0">
                  <c:v>2.4439790243020498</c:v>
                </c:pt>
                <c:pt idx="1">
                  <c:v>2.45785180158073</c:v>
                </c:pt>
                <c:pt idx="2">
                  <c:v>2.4779289867880698</c:v>
                </c:pt>
                <c:pt idx="3">
                  <c:v>2.4915926267208501</c:v>
                </c:pt>
                <c:pt idx="4">
                  <c:v>2.4998186956599602</c:v>
                </c:pt>
                <c:pt idx="5">
                  <c:v>2.5080855495830501</c:v>
                </c:pt>
                <c:pt idx="6">
                  <c:v>2.49500823492246</c:v>
                </c:pt>
                <c:pt idx="7">
                  <c:v>2.40362572859059</c:v>
                </c:pt>
                <c:pt idx="8">
                  <c:v>2.69994866697657</c:v>
                </c:pt>
                <c:pt idx="9">
                  <c:v>2.5599716983773</c:v>
                </c:pt>
                <c:pt idx="10">
                  <c:v>2.4979275051707202</c:v>
                </c:pt>
                <c:pt idx="11">
                  <c:v>2.52120619386903</c:v>
                </c:pt>
                <c:pt idx="12">
                  <c:v>2.6067258073403301</c:v>
                </c:pt>
                <c:pt idx="13">
                  <c:v>2.0107078907026898</c:v>
                </c:pt>
                <c:pt idx="14">
                  <c:v>1.9305155583139499</c:v>
                </c:pt>
                <c:pt idx="15">
                  <c:v>1.9737331882972999</c:v>
                </c:pt>
                <c:pt idx="16">
                  <c:v>1.7746651003282701</c:v>
                </c:pt>
                <c:pt idx="17">
                  <c:v>1.76781676071545</c:v>
                </c:pt>
                <c:pt idx="18">
                  <c:v>2.03421083162281</c:v>
                </c:pt>
                <c:pt idx="19">
                  <c:v>2.0582533756908701</c:v>
                </c:pt>
                <c:pt idx="20">
                  <c:v>2.010199191746</c:v>
                </c:pt>
                <c:pt idx="21">
                  <c:v>2.0025916422351702</c:v>
                </c:pt>
                <c:pt idx="22">
                  <c:v>2.0264742840919401</c:v>
                </c:pt>
                <c:pt idx="23">
                  <c:v>2.01967234238947</c:v>
                </c:pt>
                <c:pt idx="24">
                  <c:v>2.0931439979982698</c:v>
                </c:pt>
                <c:pt idx="25">
                  <c:v>2.0864321054872002</c:v>
                </c:pt>
                <c:pt idx="26">
                  <c:v>2.0170300817345499</c:v>
                </c:pt>
                <c:pt idx="27">
                  <c:v>2.03992972323084</c:v>
                </c:pt>
                <c:pt idx="28">
                  <c:v>2.0100201086275602</c:v>
                </c:pt>
                <c:pt idx="29">
                  <c:v>2.0457905756529602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8226-4B4E-AB7D-888D473381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15623424"/>
        <c:axId val="415776768"/>
      </c:barChart>
      <c:catAx>
        <c:axId val="41562342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415776768"/>
        <c:crosses val="autoZero"/>
        <c:auto val="1"/>
        <c:lblAlgn val="ctr"/>
        <c:lblOffset val="100"/>
        <c:noMultiLvlLbl val="0"/>
      </c:catAx>
      <c:valAx>
        <c:axId val="415776768"/>
        <c:scaling>
          <c:orientation val="minMax"/>
        </c:scaling>
        <c:delete val="0"/>
        <c:axPos val="l"/>
        <c:majorGridlines/>
        <c:numFmt formatCode="#,##0.00" sourceLinked="1"/>
        <c:majorTickMark val="out"/>
        <c:minorTickMark val="none"/>
        <c:tickLblPos val="nextTo"/>
        <c:crossAx val="415623424"/>
        <c:crosses val="autoZero"/>
        <c:crossBetween val="between"/>
      </c:valAx>
      <c:spPr>
        <a:noFill/>
        <a:ln>
          <a:solidFill>
            <a:sysClr val="windowText" lastClr="000000"/>
          </a:solidFill>
        </a:ln>
      </c:spPr>
    </c:plotArea>
    <c:legend>
      <c:legendPos val="b"/>
      <c:layout>
        <c:manualLayout>
          <c:xMode val="edge"/>
          <c:yMode val="edge"/>
          <c:x val="4.8155135914166869E-2"/>
          <c:y val="0.85651906249639742"/>
          <c:w val="0.92811614920473606"/>
          <c:h val="0.13469616444357341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Trends!$B$146</c:f>
              <c:strCache>
                <c:ptCount val="1"/>
                <c:pt idx="0">
                  <c:v>1.A.1  Energy industries</c:v>
                </c:pt>
              </c:strCache>
            </c:strRef>
          </c:tx>
          <c:invertIfNegative val="0"/>
          <c:cat>
            <c:strRef>
              <c:f>Trends!$C$1:$AF$1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Trends!$C$146:$AF$146</c:f>
              <c:numCache>
                <c:formatCode>#,##0.00</c:formatCode>
                <c:ptCount val="30"/>
                <c:pt idx="0">
                  <c:v>0.23991894803354999</c:v>
                </c:pt>
                <c:pt idx="1">
                  <c:v>0.24549277585977</c:v>
                </c:pt>
                <c:pt idx="2">
                  <c:v>0.25254790073313998</c:v>
                </c:pt>
                <c:pt idx="3">
                  <c:v>0.24160392006230999</c:v>
                </c:pt>
                <c:pt idx="4">
                  <c:v>0.24630056698922001</c:v>
                </c:pt>
                <c:pt idx="5">
                  <c:v>0.24958657512367</c:v>
                </c:pt>
                <c:pt idx="6">
                  <c:v>0.26117908234567</c:v>
                </c:pt>
                <c:pt idx="7">
                  <c:v>0.26074201220181997</c:v>
                </c:pt>
                <c:pt idx="8">
                  <c:v>0.25227405774516998</c:v>
                </c:pt>
                <c:pt idx="9">
                  <c:v>0.25837186305547</c:v>
                </c:pt>
                <c:pt idx="10">
                  <c:v>0.25827788007767</c:v>
                </c:pt>
                <c:pt idx="11">
                  <c:v>0.28103737327456002</c:v>
                </c:pt>
                <c:pt idx="12">
                  <c:v>0.31653022601344999</c:v>
                </c:pt>
                <c:pt idx="13">
                  <c:v>0.35072869459042</c:v>
                </c:pt>
                <c:pt idx="14">
                  <c:v>0.30715575588180999</c:v>
                </c:pt>
                <c:pt idx="15">
                  <c:v>0.33648465958605001</c:v>
                </c:pt>
                <c:pt idx="16">
                  <c:v>0.36486588147783999</c:v>
                </c:pt>
                <c:pt idx="17">
                  <c:v>0.38626804251234997</c:v>
                </c:pt>
                <c:pt idx="18">
                  <c:v>0.48350605308735001</c:v>
                </c:pt>
                <c:pt idx="19">
                  <c:v>0.46462983890206</c:v>
                </c:pt>
                <c:pt idx="20">
                  <c:v>0.48322548802469001</c:v>
                </c:pt>
                <c:pt idx="21">
                  <c:v>0.44111790781742</c:v>
                </c:pt>
                <c:pt idx="22">
                  <c:v>0.45047199538569999</c:v>
                </c:pt>
                <c:pt idx="23">
                  <c:v>0.41712600302676001</c:v>
                </c:pt>
                <c:pt idx="24">
                  <c:v>0.41694605580236999</c:v>
                </c:pt>
                <c:pt idx="25">
                  <c:v>0.40982475965692999</c:v>
                </c:pt>
                <c:pt idx="26">
                  <c:v>0.46812169728418002</c:v>
                </c:pt>
                <c:pt idx="27">
                  <c:v>0.47106397901848002</c:v>
                </c:pt>
                <c:pt idx="28">
                  <c:v>0.4761696661084</c:v>
                </c:pt>
                <c:pt idx="29">
                  <c:v>0.46713073714796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A6-4FE9-A0E6-757ECCAF99E2}"/>
            </c:ext>
          </c:extLst>
        </c:ser>
        <c:ser>
          <c:idx val="1"/>
          <c:order val="1"/>
          <c:tx>
            <c:strRef>
              <c:f>Trends!$B$147</c:f>
              <c:strCache>
                <c:ptCount val="1"/>
                <c:pt idx="0">
                  <c:v>1.A.2  Manufacturing industries and construction</c:v>
                </c:pt>
              </c:strCache>
            </c:strRef>
          </c:tx>
          <c:invertIfNegative val="0"/>
          <c:cat>
            <c:strRef>
              <c:f>Trends!$C$1:$AF$1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Trends!$C$147:$AF$147</c:f>
              <c:numCache>
                <c:formatCode>#,##0.00</c:formatCode>
                <c:ptCount val="30"/>
                <c:pt idx="0">
                  <c:v>4.2891935054020003E-2</c:v>
                </c:pt>
                <c:pt idx="1">
                  <c:v>4.3182778308729998E-2</c:v>
                </c:pt>
                <c:pt idx="2">
                  <c:v>3.7113715661530003E-2</c:v>
                </c:pt>
                <c:pt idx="3">
                  <c:v>3.894948539438E-2</c:v>
                </c:pt>
                <c:pt idx="4">
                  <c:v>3.899646092148E-2</c:v>
                </c:pt>
                <c:pt idx="5">
                  <c:v>3.9638413235280001E-2</c:v>
                </c:pt>
                <c:pt idx="6">
                  <c:v>4.170210535656E-2</c:v>
                </c:pt>
                <c:pt idx="7">
                  <c:v>4.290205314975E-2</c:v>
                </c:pt>
                <c:pt idx="8">
                  <c:v>4.5123636259769999E-2</c:v>
                </c:pt>
                <c:pt idx="9">
                  <c:v>4.5822948613949997E-2</c:v>
                </c:pt>
                <c:pt idx="10">
                  <c:v>5.3268049187919997E-2</c:v>
                </c:pt>
                <c:pt idx="11">
                  <c:v>5.5298467061250002E-2</c:v>
                </c:pt>
                <c:pt idx="12">
                  <c:v>5.278686408997E-2</c:v>
                </c:pt>
                <c:pt idx="13">
                  <c:v>5.4500335914649999E-2</c:v>
                </c:pt>
                <c:pt idx="14">
                  <c:v>5.8812555557399997E-2</c:v>
                </c:pt>
                <c:pt idx="15">
                  <c:v>6.6565292653419997E-2</c:v>
                </c:pt>
                <c:pt idx="16">
                  <c:v>6.2320843896280002E-2</c:v>
                </c:pt>
                <c:pt idx="17">
                  <c:v>6.031455201969E-2</c:v>
                </c:pt>
                <c:pt idx="18">
                  <c:v>5.5854303469409998E-2</c:v>
                </c:pt>
                <c:pt idx="19">
                  <c:v>4.6312005215040003E-2</c:v>
                </c:pt>
                <c:pt idx="20">
                  <c:v>4.831158645513E-2</c:v>
                </c:pt>
                <c:pt idx="21">
                  <c:v>4.1155948550930001E-2</c:v>
                </c:pt>
                <c:pt idx="22">
                  <c:v>3.7781296956630003E-2</c:v>
                </c:pt>
                <c:pt idx="23">
                  <c:v>3.8935484354619999E-2</c:v>
                </c:pt>
                <c:pt idx="24">
                  <c:v>4.488287642502E-2</c:v>
                </c:pt>
                <c:pt idx="25">
                  <c:v>4.4747307078600002E-2</c:v>
                </c:pt>
                <c:pt idx="26">
                  <c:v>4.3543906368479997E-2</c:v>
                </c:pt>
                <c:pt idx="27">
                  <c:v>4.6410778213900002E-2</c:v>
                </c:pt>
                <c:pt idx="28">
                  <c:v>4.8113295219960002E-2</c:v>
                </c:pt>
                <c:pt idx="29">
                  <c:v>4.5008157957190001E-2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A6-4FE9-A0E6-757ECCAF99E2}"/>
            </c:ext>
          </c:extLst>
        </c:ser>
        <c:ser>
          <c:idx val="2"/>
          <c:order val="2"/>
          <c:tx>
            <c:strRef>
              <c:f>Trends!$B$148</c:f>
              <c:strCache>
                <c:ptCount val="1"/>
                <c:pt idx="0">
                  <c:v>1.A.3  Transport</c:v>
                </c:pt>
              </c:strCache>
            </c:strRef>
          </c:tx>
          <c:invertIfNegative val="0"/>
          <c:cat>
            <c:strRef>
              <c:f>Trends!$C$1:$AF$1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Trends!$C$148:$AF$148</c:f>
              <c:numCache>
                <c:formatCode>#,##0.00</c:formatCode>
                <c:ptCount val="30"/>
                <c:pt idx="0">
                  <c:v>0.23278338650861999</c:v>
                </c:pt>
                <c:pt idx="1">
                  <c:v>0.23724112494102001</c:v>
                </c:pt>
                <c:pt idx="2">
                  <c:v>0.28126974888167999</c:v>
                </c:pt>
                <c:pt idx="3">
                  <c:v>0.34102811095842001</c:v>
                </c:pt>
                <c:pt idx="4">
                  <c:v>0.44532073110628001</c:v>
                </c:pt>
                <c:pt idx="5">
                  <c:v>0.58367268047017995</c:v>
                </c:pt>
                <c:pt idx="6">
                  <c:v>0.87170549258517005</c:v>
                </c:pt>
                <c:pt idx="7">
                  <c:v>1.0743089212368999</c:v>
                </c:pt>
                <c:pt idx="8">
                  <c:v>1.33574095548858</c:v>
                </c:pt>
                <c:pt idx="9">
                  <c:v>0.59909863360005</c:v>
                </c:pt>
                <c:pt idx="10">
                  <c:v>0.65826107282232005</c:v>
                </c:pt>
                <c:pt idx="11">
                  <c:v>0.68206317905630998</c:v>
                </c:pt>
                <c:pt idx="12">
                  <c:v>0.66716242561313999</c:v>
                </c:pt>
                <c:pt idx="13">
                  <c:v>0.64668170723841001</c:v>
                </c:pt>
                <c:pt idx="14">
                  <c:v>0.64080820084950996</c:v>
                </c:pt>
                <c:pt idx="15">
                  <c:v>0.62770568895496004</c:v>
                </c:pt>
                <c:pt idx="16">
                  <c:v>0.61251309278006005</c:v>
                </c:pt>
                <c:pt idx="17">
                  <c:v>0.57946660473705003</c:v>
                </c:pt>
                <c:pt idx="18">
                  <c:v>0.44001303494283001</c:v>
                </c:pt>
                <c:pt idx="19">
                  <c:v>0.40496120802923002</c:v>
                </c:pt>
                <c:pt idx="20">
                  <c:v>0.38055266383892</c:v>
                </c:pt>
                <c:pt idx="21">
                  <c:v>0.37778527970449999</c:v>
                </c:pt>
                <c:pt idx="22">
                  <c:v>0.37116559142224997</c:v>
                </c:pt>
                <c:pt idx="23">
                  <c:v>0.38604096288176998</c:v>
                </c:pt>
                <c:pt idx="24">
                  <c:v>0.40167611680295001</c:v>
                </c:pt>
                <c:pt idx="25">
                  <c:v>0.43004067436285998</c:v>
                </c:pt>
                <c:pt idx="26">
                  <c:v>0.45885627791092998</c:v>
                </c:pt>
                <c:pt idx="27">
                  <c:v>0.45929422616556997</c:v>
                </c:pt>
                <c:pt idx="28">
                  <c:v>0.47579899330349001</c:v>
                </c:pt>
                <c:pt idx="29">
                  <c:v>0.48268738590784999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8A6-4FE9-A0E6-757ECCAF99E2}"/>
            </c:ext>
          </c:extLst>
        </c:ser>
        <c:ser>
          <c:idx val="3"/>
          <c:order val="3"/>
          <c:tx>
            <c:strRef>
              <c:f>Trends!$B$149</c:f>
              <c:strCache>
                <c:ptCount val="1"/>
                <c:pt idx="0">
                  <c:v>1.A.4  Other sectors</c:v>
                </c:pt>
              </c:strCache>
            </c:strRef>
          </c:tx>
          <c:invertIfNegative val="0"/>
          <c:cat>
            <c:strRef>
              <c:f>Trends!$C$1:$AF$1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Trends!$C$149:$AF$149</c:f>
              <c:numCache>
                <c:formatCode>#,##0.00</c:formatCode>
                <c:ptCount val="30"/>
                <c:pt idx="0">
                  <c:v>0.34910909625478997</c:v>
                </c:pt>
                <c:pt idx="1">
                  <c:v>0.35689644091373002</c:v>
                </c:pt>
                <c:pt idx="2">
                  <c:v>0.34527302566961998</c:v>
                </c:pt>
                <c:pt idx="3">
                  <c:v>0.34506514059370003</c:v>
                </c:pt>
                <c:pt idx="4">
                  <c:v>0.37416418506639998</c:v>
                </c:pt>
                <c:pt idx="5">
                  <c:v>0.41122221586004998</c:v>
                </c:pt>
                <c:pt idx="6">
                  <c:v>0.34929640894633002</c:v>
                </c:pt>
                <c:pt idx="7">
                  <c:v>0.35197935196973001</c:v>
                </c:pt>
                <c:pt idx="8">
                  <c:v>0.35427042909515999</c:v>
                </c:pt>
                <c:pt idx="9">
                  <c:v>0.36018404573072998</c:v>
                </c:pt>
                <c:pt idx="10">
                  <c:v>0.36981379621369997</c:v>
                </c:pt>
                <c:pt idx="11">
                  <c:v>0.37397798114391001</c:v>
                </c:pt>
                <c:pt idx="12">
                  <c:v>0.37427742723988</c:v>
                </c:pt>
                <c:pt idx="13">
                  <c:v>0.37774260135824</c:v>
                </c:pt>
                <c:pt idx="14">
                  <c:v>0.36534559479206002</c:v>
                </c:pt>
                <c:pt idx="15">
                  <c:v>0.38978199505701999</c:v>
                </c:pt>
                <c:pt idx="16">
                  <c:v>0.37470552319264</c:v>
                </c:pt>
                <c:pt idx="17">
                  <c:v>0.35970567438644002</c:v>
                </c:pt>
                <c:pt idx="18">
                  <c:v>0.38882491529601998</c:v>
                </c:pt>
                <c:pt idx="19">
                  <c:v>0.34253148130174998</c:v>
                </c:pt>
                <c:pt idx="20">
                  <c:v>0.32791862471299998</c:v>
                </c:pt>
                <c:pt idx="21">
                  <c:v>0.30809368280107002</c:v>
                </c:pt>
                <c:pt idx="22">
                  <c:v>0.29468009507993997</c:v>
                </c:pt>
                <c:pt idx="23">
                  <c:v>0.26753788389166999</c:v>
                </c:pt>
                <c:pt idx="24">
                  <c:v>0.24031546204153001</c:v>
                </c:pt>
                <c:pt idx="25">
                  <c:v>0.2356290048138</c:v>
                </c:pt>
                <c:pt idx="26">
                  <c:v>0.24418768891487999</c:v>
                </c:pt>
                <c:pt idx="27">
                  <c:v>0.24842759603268</c:v>
                </c:pt>
                <c:pt idx="28">
                  <c:v>0.26558437975820998</c:v>
                </c:pt>
                <c:pt idx="29">
                  <c:v>0.25760104656587002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8A6-4FE9-A0E6-757ECCAF99E2}"/>
            </c:ext>
          </c:extLst>
        </c:ser>
        <c:ser>
          <c:idx val="4"/>
          <c:order val="4"/>
          <c:tx>
            <c:strRef>
              <c:f>Trends!$B$150</c:f>
              <c:strCache>
                <c:ptCount val="1"/>
                <c:pt idx="0">
                  <c:v>1.B.1  Solid fuels</c:v>
                </c:pt>
              </c:strCache>
            </c:strRef>
          </c:tx>
          <c:invertIfNegative val="0"/>
          <c:cat>
            <c:strRef>
              <c:f>Trends!$C$1:$AF$1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Trends!$C$150:$AF$150</c:f>
              <c:numCache>
                <c:formatCode>#,##0.00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8A6-4FE9-A0E6-757ECCAF99E2}"/>
            </c:ext>
          </c:extLst>
        </c:ser>
        <c:ser>
          <c:idx val="5"/>
          <c:order val="5"/>
          <c:tx>
            <c:strRef>
              <c:f>Trends!$B$151</c:f>
              <c:strCache>
                <c:ptCount val="1"/>
                <c:pt idx="0">
                  <c:v>1.B.2  Oil and natural gas and other emissions from energy production</c:v>
                </c:pt>
              </c:strCache>
            </c:strRef>
          </c:tx>
          <c:invertIfNegative val="0"/>
          <c:cat>
            <c:strRef>
              <c:f>Trends!$C$1:$AF$1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Trends!$C$151:$AF$151</c:f>
              <c:numCache>
                <c:formatCode>#,##0.00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6.7634856599999994E-5</c:v>
                </c:pt>
                <c:pt idx="10">
                  <c:v>0</c:v>
                </c:pt>
                <c:pt idx="11">
                  <c:v>9.8007796479999994E-5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6.3493695999999998E-7</c:v>
                </c:pt>
                <c:pt idx="26">
                  <c:v>2.4189431999999998E-6</c:v>
                </c:pt>
                <c:pt idx="27">
                  <c:v>8.5026020099999992E-6</c:v>
                </c:pt>
                <c:pt idx="28">
                  <c:v>3.2436916000000001E-7</c:v>
                </c:pt>
                <c:pt idx="29">
                  <c:v>4.4166899E-7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8A6-4FE9-A0E6-757ECCAF99E2}"/>
            </c:ext>
          </c:extLst>
        </c:ser>
        <c:ser>
          <c:idx val="6"/>
          <c:order val="6"/>
          <c:tx>
            <c:strRef>
              <c:f>Trends!$B$152</c:f>
              <c:strCache>
                <c:ptCount val="1"/>
                <c:pt idx="0">
                  <c:v>2.A  Mineral industry</c:v>
                </c:pt>
              </c:strCache>
            </c:strRef>
          </c:tx>
          <c:invertIfNegative val="0"/>
          <c:cat>
            <c:strRef>
              <c:f>Trends!$C$1:$AF$1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Trends!$C$152:$AF$152</c:f>
              <c:numCache>
                <c:formatCode>#,##0.00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8A6-4FE9-A0E6-757ECCAF99E2}"/>
            </c:ext>
          </c:extLst>
        </c:ser>
        <c:ser>
          <c:idx val="7"/>
          <c:order val="7"/>
          <c:tx>
            <c:strRef>
              <c:f>Trends!$B$153</c:f>
              <c:strCache>
                <c:ptCount val="1"/>
                <c:pt idx="0">
                  <c:v>2.B  Chemical industry</c:v>
                </c:pt>
              </c:strCache>
            </c:strRef>
          </c:tx>
          <c:invertIfNegative val="0"/>
          <c:cat>
            <c:strRef>
              <c:f>Trends!$C$1:$AF$1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Trends!$C$153:$AF$153</c:f>
              <c:numCache>
                <c:formatCode>#,##0.00</c:formatCode>
                <c:ptCount val="30"/>
                <c:pt idx="0">
                  <c:v>3.34</c:v>
                </c:pt>
                <c:pt idx="1">
                  <c:v>2.6208</c:v>
                </c:pt>
                <c:pt idx="2">
                  <c:v>2.6208</c:v>
                </c:pt>
                <c:pt idx="3">
                  <c:v>2.6208</c:v>
                </c:pt>
                <c:pt idx="4">
                  <c:v>2.6208</c:v>
                </c:pt>
                <c:pt idx="5">
                  <c:v>2.6208</c:v>
                </c:pt>
                <c:pt idx="6">
                  <c:v>2.6208</c:v>
                </c:pt>
                <c:pt idx="7">
                  <c:v>2.6208</c:v>
                </c:pt>
                <c:pt idx="8">
                  <c:v>2.6208</c:v>
                </c:pt>
                <c:pt idx="9">
                  <c:v>2.6208</c:v>
                </c:pt>
                <c:pt idx="10">
                  <c:v>2.6208</c:v>
                </c:pt>
                <c:pt idx="11">
                  <c:v>1.885</c:v>
                </c:pt>
                <c:pt idx="12">
                  <c:v>0.9425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8A6-4FE9-A0E6-757ECCAF99E2}"/>
            </c:ext>
          </c:extLst>
        </c:ser>
        <c:ser>
          <c:idx val="8"/>
          <c:order val="8"/>
          <c:tx>
            <c:strRef>
              <c:f>Trends!$B$154</c:f>
              <c:strCache>
                <c:ptCount val="1"/>
                <c:pt idx="0">
                  <c:v>2.C  Metal industry</c:v>
                </c:pt>
              </c:strCache>
            </c:strRef>
          </c:tx>
          <c:invertIfNegative val="0"/>
          <c:cat>
            <c:strRef>
              <c:f>Trends!$C$1:$AF$1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Trends!$C$154:$AF$154</c:f>
              <c:numCache>
                <c:formatCode>#,##0.00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8A6-4FE9-A0E6-757ECCAF99E2}"/>
            </c:ext>
          </c:extLst>
        </c:ser>
        <c:ser>
          <c:idx val="9"/>
          <c:order val="9"/>
          <c:tx>
            <c:strRef>
              <c:f>Trends!$B$155</c:f>
              <c:strCache>
                <c:ptCount val="1"/>
                <c:pt idx="0">
                  <c:v>2.D  Non-energy products from fuels and solvent use</c:v>
                </c:pt>
              </c:strCache>
            </c:strRef>
          </c:tx>
          <c:invertIfNegative val="0"/>
          <c:cat>
            <c:strRef>
              <c:f>Trends!$C$1:$AF$1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Trends!$C$155:$AF$155</c:f>
              <c:numCache>
                <c:formatCode>#,##0.00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8A6-4FE9-A0E6-757ECCAF99E2}"/>
            </c:ext>
          </c:extLst>
        </c:ser>
        <c:ser>
          <c:idx val="10"/>
          <c:order val="10"/>
          <c:tx>
            <c:strRef>
              <c:f>Trends!$B$156</c:f>
              <c:strCache>
                <c:ptCount val="1"/>
                <c:pt idx="0">
                  <c:v>2.E  Electronic industry</c:v>
                </c:pt>
              </c:strCache>
            </c:strRef>
          </c:tx>
          <c:invertIfNegative val="0"/>
          <c:cat>
            <c:strRef>
              <c:f>Trends!$C$1:$AF$1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Trends!$C$156:$AF$156</c:f>
              <c:numCache>
                <c:formatCode>#,##0.00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8A6-4FE9-A0E6-757ECCAF99E2}"/>
            </c:ext>
          </c:extLst>
        </c:ser>
        <c:ser>
          <c:idx val="11"/>
          <c:order val="11"/>
          <c:tx>
            <c:strRef>
              <c:f>Trends!$B$157</c:f>
              <c:strCache>
                <c:ptCount val="1"/>
                <c:pt idx="0">
                  <c:v>2.F  Product uses as ODS substitutes</c:v>
                </c:pt>
              </c:strCache>
            </c:strRef>
          </c:tx>
          <c:invertIfNegative val="0"/>
          <c:cat>
            <c:strRef>
              <c:f>Trends!$C$1:$AF$1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Trends!$C$157:$AF$157</c:f>
              <c:numCache>
                <c:formatCode>#,##0.00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8A6-4FE9-A0E6-757ECCAF99E2}"/>
            </c:ext>
          </c:extLst>
        </c:ser>
        <c:ser>
          <c:idx val="12"/>
          <c:order val="12"/>
          <c:tx>
            <c:strRef>
              <c:f>Trends!$B$158</c:f>
              <c:strCache>
                <c:ptCount val="1"/>
                <c:pt idx="0">
                  <c:v>2.G  Other product manufacture and use </c:v>
                </c:pt>
              </c:strCache>
            </c:strRef>
          </c:tx>
          <c:invertIfNegative val="0"/>
          <c:cat>
            <c:strRef>
              <c:f>Trends!$C$1:$AF$1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Trends!$C$158:$AF$158</c:f>
              <c:numCache>
                <c:formatCode>#,##0.00</c:formatCode>
                <c:ptCount val="30"/>
                <c:pt idx="0">
                  <c:v>0.105174</c:v>
                </c:pt>
                <c:pt idx="1">
                  <c:v>0.105771</c:v>
                </c:pt>
                <c:pt idx="2">
                  <c:v>0.10663499999999999</c:v>
                </c:pt>
                <c:pt idx="3">
                  <c:v>0.107223</c:v>
                </c:pt>
                <c:pt idx="4">
                  <c:v>0.10757700000000001</c:v>
                </c:pt>
                <c:pt idx="5">
                  <c:v>0.108039</c:v>
                </c:pt>
                <c:pt idx="6">
                  <c:v>0.108783</c:v>
                </c:pt>
                <c:pt idx="7">
                  <c:v>0.109929</c:v>
                </c:pt>
                <c:pt idx="8">
                  <c:v>0.111093</c:v>
                </c:pt>
                <c:pt idx="9">
                  <c:v>0.112248</c:v>
                </c:pt>
                <c:pt idx="10">
                  <c:v>0.11368499999999999</c:v>
                </c:pt>
                <c:pt idx="11">
                  <c:v>0.115416</c:v>
                </c:pt>
                <c:pt idx="12">
                  <c:v>0.117516</c:v>
                </c:pt>
                <c:pt idx="13">
                  <c:v>0.119397</c:v>
                </c:pt>
                <c:pt idx="14">
                  <c:v>0.12135600000000001</c:v>
                </c:pt>
                <c:pt idx="15">
                  <c:v>0.124014</c:v>
                </c:pt>
                <c:pt idx="16">
                  <c:v>0.12698699999999999</c:v>
                </c:pt>
                <c:pt idx="17">
                  <c:v>0.131274</c:v>
                </c:pt>
                <c:pt idx="18">
                  <c:v>0.13455300000000001</c:v>
                </c:pt>
                <c:pt idx="19">
                  <c:v>0.13600200000000001</c:v>
                </c:pt>
                <c:pt idx="20">
                  <c:v>0.13664399999999999</c:v>
                </c:pt>
                <c:pt idx="21">
                  <c:v>0.13724700000000001</c:v>
                </c:pt>
                <c:pt idx="22">
                  <c:v>0.13756199999999999</c:v>
                </c:pt>
                <c:pt idx="23">
                  <c:v>0.137793</c:v>
                </c:pt>
                <c:pt idx="24">
                  <c:v>0.13828799999999999</c:v>
                </c:pt>
                <c:pt idx="25">
                  <c:v>0.13906199999999999</c:v>
                </c:pt>
                <c:pt idx="26">
                  <c:v>0.14285595000000001</c:v>
                </c:pt>
                <c:pt idx="27">
                  <c:v>0.14353716</c:v>
                </c:pt>
                <c:pt idx="28">
                  <c:v>0.14421837000000001</c:v>
                </c:pt>
                <c:pt idx="29">
                  <c:v>0.147645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8A6-4FE9-A0E6-757ECCAF99E2}"/>
            </c:ext>
          </c:extLst>
        </c:ser>
        <c:ser>
          <c:idx val="13"/>
          <c:order val="13"/>
          <c:tx>
            <c:strRef>
              <c:f>Trends!$B$159</c:f>
              <c:strCache>
                <c:ptCount val="1"/>
                <c:pt idx="0">
                  <c:v>3.A  Enteric fermentation</c:v>
                </c:pt>
              </c:strCache>
            </c:strRef>
          </c:tx>
          <c:invertIfNegative val="0"/>
          <c:cat>
            <c:strRef>
              <c:f>Trends!$C$1:$AF$1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Trends!$C$159:$AF$159</c:f>
              <c:numCache>
                <c:formatCode>#,##0.00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8A6-4FE9-A0E6-757ECCAF99E2}"/>
            </c:ext>
          </c:extLst>
        </c:ser>
        <c:ser>
          <c:idx val="14"/>
          <c:order val="14"/>
          <c:tx>
            <c:strRef>
              <c:f>Trends!$B$160</c:f>
              <c:strCache>
                <c:ptCount val="1"/>
                <c:pt idx="0">
                  <c:v>3.B  Manure management</c:v>
                </c:pt>
              </c:strCache>
            </c:strRef>
          </c:tx>
          <c:invertIfNegative val="0"/>
          <c:cat>
            <c:strRef>
              <c:f>Trends!$C$1:$AF$1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Trends!$C$160:$AF$160</c:f>
              <c:numCache>
                <c:formatCode>#,##0.00</c:formatCode>
                <c:ptCount val="30"/>
                <c:pt idx="0">
                  <c:v>1.6408689373800101</c:v>
                </c:pt>
                <c:pt idx="1">
                  <c:v>1.6808520096607</c:v>
                </c:pt>
                <c:pt idx="2">
                  <c:v>1.7114176313441001</c:v>
                </c:pt>
                <c:pt idx="3">
                  <c:v>1.7322095047732899</c:v>
                </c:pt>
                <c:pt idx="4">
                  <c:v>1.74792419649291</c:v>
                </c:pt>
                <c:pt idx="5">
                  <c:v>1.7795887820426199</c:v>
                </c:pt>
                <c:pt idx="6">
                  <c:v>1.86075176183143</c:v>
                </c:pt>
                <c:pt idx="7">
                  <c:v>1.93923566066228</c:v>
                </c:pt>
                <c:pt idx="8">
                  <c:v>1.98794899182524</c:v>
                </c:pt>
                <c:pt idx="9">
                  <c:v>1.9231289039805499</c:v>
                </c:pt>
                <c:pt idx="10">
                  <c:v>1.8452747368354401</c:v>
                </c:pt>
                <c:pt idx="11">
                  <c:v>1.86919055435565</c:v>
                </c:pt>
                <c:pt idx="12">
                  <c:v>1.8874478712440601</c:v>
                </c:pt>
                <c:pt idx="13">
                  <c:v>1.88561519708657</c:v>
                </c:pt>
                <c:pt idx="14">
                  <c:v>1.8515313780425799</c:v>
                </c:pt>
                <c:pt idx="15">
                  <c:v>1.92457775825295</c:v>
                </c:pt>
                <c:pt idx="16">
                  <c:v>1.9648376415311599</c:v>
                </c:pt>
                <c:pt idx="17">
                  <c:v>1.8586492873776801</c:v>
                </c:pt>
                <c:pt idx="18">
                  <c:v>1.8816199015572399</c:v>
                </c:pt>
                <c:pt idx="19">
                  <c:v>1.8519627994227099</c:v>
                </c:pt>
                <c:pt idx="20">
                  <c:v>1.78175221417461</c:v>
                </c:pt>
                <c:pt idx="21">
                  <c:v>1.76119800661762</c:v>
                </c:pt>
                <c:pt idx="22">
                  <c:v>1.9525799690752399</c:v>
                </c:pt>
                <c:pt idx="23">
                  <c:v>1.93489237241584</c:v>
                </c:pt>
                <c:pt idx="24">
                  <c:v>1.82406509187648</c:v>
                </c:pt>
                <c:pt idx="25">
                  <c:v>1.91854762730321</c:v>
                </c:pt>
                <c:pt idx="26">
                  <c:v>1.9722037442126701</c:v>
                </c:pt>
                <c:pt idx="27">
                  <c:v>2.0410161151283699</c:v>
                </c:pt>
                <c:pt idx="28">
                  <c:v>2.1559205835717199</c:v>
                </c:pt>
                <c:pt idx="29">
                  <c:v>2.0033946994511802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18A6-4FE9-A0E6-757ECCAF99E2}"/>
            </c:ext>
          </c:extLst>
        </c:ser>
        <c:ser>
          <c:idx val="15"/>
          <c:order val="15"/>
          <c:tx>
            <c:strRef>
              <c:f>Trends!$B$161</c:f>
              <c:strCache>
                <c:ptCount val="1"/>
                <c:pt idx="0">
                  <c:v>3.D  Agricultural soils</c:v>
                </c:pt>
              </c:strCache>
            </c:strRef>
          </c:tx>
          <c:invertIfNegative val="0"/>
          <c:cat>
            <c:strRef>
              <c:f>Trends!$C$1:$AF$1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Trends!$C$161:$AF$161</c:f>
              <c:numCache>
                <c:formatCode>#,##0.00</c:formatCode>
                <c:ptCount val="30"/>
                <c:pt idx="0">
                  <c:v>19.53188040757248</c:v>
                </c:pt>
                <c:pt idx="1">
                  <c:v>19.439856687487321</c:v>
                </c:pt>
                <c:pt idx="2">
                  <c:v>19.153585621440019</c:v>
                </c:pt>
                <c:pt idx="3">
                  <c:v>19.52898722147501</c:v>
                </c:pt>
                <c:pt idx="4">
                  <c:v>20.311181730158282</c:v>
                </c:pt>
                <c:pt idx="5">
                  <c:v>21.158432859189439</c:v>
                </c:pt>
                <c:pt idx="6">
                  <c:v>21.250558623425022</c:v>
                </c:pt>
                <c:pt idx="7">
                  <c:v>20.65548242783775</c:v>
                </c:pt>
                <c:pt idx="8">
                  <c:v>21.813560620064852</c:v>
                </c:pt>
                <c:pt idx="9">
                  <c:v>21.831097307607681</c:v>
                </c:pt>
                <c:pt idx="10">
                  <c:v>20.828797569409801</c:v>
                </c:pt>
                <c:pt idx="11">
                  <c:v>19.87814594228734</c:v>
                </c:pt>
                <c:pt idx="12">
                  <c:v>19.664538952280662</c:v>
                </c:pt>
                <c:pt idx="13">
                  <c:v>20.24992767625319</c:v>
                </c:pt>
                <c:pt idx="14">
                  <c:v>19.8882906542086</c:v>
                </c:pt>
                <c:pt idx="15">
                  <c:v>19.332784224477638</c:v>
                </c:pt>
                <c:pt idx="16">
                  <c:v>18.584969939527131</c:v>
                </c:pt>
                <c:pt idx="17">
                  <c:v>17.87984233086231</c:v>
                </c:pt>
                <c:pt idx="18">
                  <c:v>17.708611697675991</c:v>
                </c:pt>
                <c:pt idx="19">
                  <c:v>17.204549171228141</c:v>
                </c:pt>
                <c:pt idx="20">
                  <c:v>18.106395777599008</c:v>
                </c:pt>
                <c:pt idx="21">
                  <c:v>16.770697963051848</c:v>
                </c:pt>
                <c:pt idx="22">
                  <c:v>17.401339990140471</c:v>
                </c:pt>
                <c:pt idx="23">
                  <c:v>18.856214403847591</c:v>
                </c:pt>
                <c:pt idx="24">
                  <c:v>18.06213795550806</c:v>
                </c:pt>
                <c:pt idx="25">
                  <c:v>18.168035293560681</c:v>
                </c:pt>
                <c:pt idx="26">
                  <c:v>18.352753174552369</c:v>
                </c:pt>
                <c:pt idx="27">
                  <c:v>19.38873442560369</c:v>
                </c:pt>
                <c:pt idx="28">
                  <c:v>20.389052137716291</c:v>
                </c:pt>
                <c:pt idx="29">
                  <c:v>19.205775122059212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18A6-4FE9-A0E6-757ECCAF99E2}"/>
            </c:ext>
          </c:extLst>
        </c:ser>
        <c:ser>
          <c:idx val="16"/>
          <c:order val="16"/>
          <c:tx>
            <c:strRef>
              <c:f>Trends!$B$162</c:f>
              <c:strCache>
                <c:ptCount val="1"/>
                <c:pt idx="0">
                  <c:v>3.G Liming</c:v>
                </c:pt>
              </c:strCache>
            </c:strRef>
          </c:tx>
          <c:invertIfNegative val="0"/>
          <c:cat>
            <c:strRef>
              <c:f>Trends!$C$1:$AF$1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Trends!$C$162:$AF$162</c:f>
              <c:numCache>
                <c:formatCode>#,##0.00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18A6-4FE9-A0E6-757ECCAF99E2}"/>
            </c:ext>
          </c:extLst>
        </c:ser>
        <c:ser>
          <c:idx val="17"/>
          <c:order val="17"/>
          <c:tx>
            <c:strRef>
              <c:f>Trends!$B$163</c:f>
              <c:strCache>
                <c:ptCount val="1"/>
                <c:pt idx="0">
                  <c:v>3.H Urea application</c:v>
                </c:pt>
              </c:strCache>
            </c:strRef>
          </c:tx>
          <c:invertIfNegative val="0"/>
          <c:cat>
            <c:strRef>
              <c:f>Trends!$C$1:$AF$1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Trends!$C$163:$AF$163</c:f>
              <c:numCache>
                <c:formatCode>#,##0.00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18A6-4FE9-A0E6-757ECCAF99E2}"/>
            </c:ext>
          </c:extLst>
        </c:ser>
        <c:ser>
          <c:idx val="18"/>
          <c:order val="18"/>
          <c:tx>
            <c:strRef>
              <c:f>Trends!$B$164</c:f>
              <c:strCache>
                <c:ptCount val="1"/>
                <c:pt idx="0">
                  <c:v>5.A  Solid waste disposal </c:v>
                </c:pt>
              </c:strCache>
            </c:strRef>
          </c:tx>
          <c:invertIfNegative val="0"/>
          <c:cat>
            <c:strRef>
              <c:f>Trends!$C$1:$AF$1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Trends!$C$164:$AF$164</c:f>
              <c:numCache>
                <c:formatCode>#,##0.00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18A6-4FE9-A0E6-757ECCAF99E2}"/>
            </c:ext>
          </c:extLst>
        </c:ser>
        <c:ser>
          <c:idx val="19"/>
          <c:order val="19"/>
          <c:tx>
            <c:strRef>
              <c:f>Trends!$B$165</c:f>
              <c:strCache>
                <c:ptCount val="1"/>
                <c:pt idx="0">
                  <c:v>5.B  Biological treatment of solid waste</c:v>
                </c:pt>
              </c:strCache>
            </c:strRef>
          </c:tx>
          <c:invertIfNegative val="0"/>
          <c:cat>
            <c:strRef>
              <c:f>Trends!$C$1:$AF$1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Trends!$C$165:$AF$165</c:f>
              <c:numCache>
                <c:formatCode>#,##0.00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5.3359200000000001E-3</c:v>
                </c:pt>
                <c:pt idx="12">
                  <c:v>8.1631199999999994E-3</c:v>
                </c:pt>
                <c:pt idx="13">
                  <c:v>1.135392E-2</c:v>
                </c:pt>
                <c:pt idx="14">
                  <c:v>1.189872E-2</c:v>
                </c:pt>
                <c:pt idx="15">
                  <c:v>1.9264799999999999E-2</c:v>
                </c:pt>
                <c:pt idx="16">
                  <c:v>1.9172160000000001E-2</c:v>
                </c:pt>
                <c:pt idx="17">
                  <c:v>1.7468640000000001E-2</c:v>
                </c:pt>
                <c:pt idx="18">
                  <c:v>2.3004480000000001E-2</c:v>
                </c:pt>
                <c:pt idx="19">
                  <c:v>2.9486160000000001E-2</c:v>
                </c:pt>
                <c:pt idx="20">
                  <c:v>6.4607999999999999E-2</c:v>
                </c:pt>
                <c:pt idx="21">
                  <c:v>7.3355519999999994E-2</c:v>
                </c:pt>
                <c:pt idx="22">
                  <c:v>6.271272E-2</c:v>
                </c:pt>
                <c:pt idx="23">
                  <c:v>6.5040000000000001E-2</c:v>
                </c:pt>
                <c:pt idx="24">
                  <c:v>6.5040000000000001E-2</c:v>
                </c:pt>
                <c:pt idx="25">
                  <c:v>5.2052820333930001E-2</c:v>
                </c:pt>
                <c:pt idx="26">
                  <c:v>5.8261885487920002E-2</c:v>
                </c:pt>
                <c:pt idx="27">
                  <c:v>6.1138208364959999E-2</c:v>
                </c:pt>
                <c:pt idx="28">
                  <c:v>5.8728384540599997E-2</c:v>
                </c:pt>
                <c:pt idx="29">
                  <c:v>5.8728384540599997E-2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18A6-4FE9-A0E6-757ECCAF99E2}"/>
            </c:ext>
          </c:extLst>
        </c:ser>
        <c:ser>
          <c:idx val="20"/>
          <c:order val="20"/>
          <c:tx>
            <c:strRef>
              <c:f>Trends!$B$166</c:f>
              <c:strCache>
                <c:ptCount val="1"/>
                <c:pt idx="0">
                  <c:v>5.C  Incineration and open burning of waste</c:v>
                </c:pt>
              </c:strCache>
            </c:strRef>
          </c:tx>
          <c:invertIfNegative val="0"/>
          <c:cat>
            <c:strRef>
              <c:f>Trends!$C$1:$AF$1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Trends!$C$166:$AF$166</c:f>
              <c:numCache>
                <c:formatCode>#,##0.00</c:formatCode>
                <c:ptCount val="30"/>
                <c:pt idx="0">
                  <c:v>3.6846679248E-3</c:v>
                </c:pt>
                <c:pt idx="1">
                  <c:v>3.70482881482E-3</c:v>
                </c:pt>
                <c:pt idx="2">
                  <c:v>3.7537822676399998E-3</c:v>
                </c:pt>
                <c:pt idx="3">
                  <c:v>3.8022949492899998E-3</c:v>
                </c:pt>
                <c:pt idx="4">
                  <c:v>3.8424340056700001E-3</c:v>
                </c:pt>
                <c:pt idx="5">
                  <c:v>3.8751371637400001E-3</c:v>
                </c:pt>
                <c:pt idx="6">
                  <c:v>3.87045159534E-3</c:v>
                </c:pt>
                <c:pt idx="7">
                  <c:v>3.3367405334100001E-3</c:v>
                </c:pt>
                <c:pt idx="8">
                  <c:v>2.73525944671E-3</c:v>
                </c:pt>
                <c:pt idx="9">
                  <c:v>3.2218343170500002E-3</c:v>
                </c:pt>
                <c:pt idx="10">
                  <c:v>3.46512402576E-3</c:v>
                </c:pt>
                <c:pt idx="11">
                  <c:v>4.0006170962099998E-3</c:v>
                </c:pt>
                <c:pt idx="12">
                  <c:v>6.0659048485999997E-3</c:v>
                </c:pt>
                <c:pt idx="13">
                  <c:v>8.3257012606900004E-3</c:v>
                </c:pt>
                <c:pt idx="14">
                  <c:v>6.7694285472499997E-3</c:v>
                </c:pt>
                <c:pt idx="15">
                  <c:v>5.5757300604900003E-3</c:v>
                </c:pt>
                <c:pt idx="16">
                  <c:v>5.5265927264799997E-3</c:v>
                </c:pt>
                <c:pt idx="17">
                  <c:v>2.8744719498100002E-3</c:v>
                </c:pt>
                <c:pt idx="18">
                  <c:v>2.3958411915400001E-3</c:v>
                </c:pt>
                <c:pt idx="19">
                  <c:v>2.4483832471300002E-3</c:v>
                </c:pt>
                <c:pt idx="20">
                  <c:v>2.2009785849000001E-3</c:v>
                </c:pt>
                <c:pt idx="21">
                  <c:v>1.8012987223400001E-3</c:v>
                </c:pt>
                <c:pt idx="22">
                  <c:v>1.7006175936800001E-3</c:v>
                </c:pt>
                <c:pt idx="23">
                  <c:v>1.56761396933E-3</c:v>
                </c:pt>
                <c:pt idx="24">
                  <c:v>1.4314400489699999E-3</c:v>
                </c:pt>
                <c:pt idx="25">
                  <c:v>1.4576122910599999E-3</c:v>
                </c:pt>
                <c:pt idx="26">
                  <c:v>8.7040491297999995E-4</c:v>
                </c:pt>
                <c:pt idx="27">
                  <c:v>9.5294212152999996E-4</c:v>
                </c:pt>
                <c:pt idx="28">
                  <c:v>8.3643793006000003E-4</c:v>
                </c:pt>
                <c:pt idx="29">
                  <c:v>1.13385753806E-3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18A6-4FE9-A0E6-757ECCAF99E2}"/>
            </c:ext>
          </c:extLst>
        </c:ser>
        <c:ser>
          <c:idx val="21"/>
          <c:order val="21"/>
          <c:tx>
            <c:strRef>
              <c:f>Trends!$B$167</c:f>
              <c:strCache>
                <c:ptCount val="1"/>
                <c:pt idx="0">
                  <c:v>5.D  Waste water treatment and discharge</c:v>
                </c:pt>
              </c:strCache>
            </c:strRef>
          </c:tx>
          <c:invertIfNegative val="0"/>
          <c:cat>
            <c:strRef>
              <c:f>Trends!$C$1:$AF$1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Trends!$C$167:$AF$167</c:f>
              <c:numCache>
                <c:formatCode>#,##0.00</c:formatCode>
                <c:ptCount val="30"/>
                <c:pt idx="0">
                  <c:v>0.25215766997143002</c:v>
                </c:pt>
                <c:pt idx="1">
                  <c:v>0.25136452966429002</c:v>
                </c:pt>
                <c:pt idx="2">
                  <c:v>0.25566045921428998</c:v>
                </c:pt>
                <c:pt idx="3">
                  <c:v>0.25481520420713999</c:v>
                </c:pt>
                <c:pt idx="4">
                  <c:v>0.24886914407142999</c:v>
                </c:pt>
                <c:pt idx="5">
                  <c:v>0.24539361094286</c:v>
                </c:pt>
                <c:pt idx="6">
                  <c:v>0.24708349002857</c:v>
                </c:pt>
                <c:pt idx="7">
                  <c:v>0.25199836050713997</c:v>
                </c:pt>
                <c:pt idx="8">
                  <c:v>0.26167585840000002</c:v>
                </c:pt>
                <c:pt idx="9">
                  <c:v>0.27147846942857001</c:v>
                </c:pt>
                <c:pt idx="10">
                  <c:v>0.27734484328571002</c:v>
                </c:pt>
                <c:pt idx="11">
                  <c:v>0.28642239120000001</c:v>
                </c:pt>
                <c:pt idx="12">
                  <c:v>0.29163386120000001</c:v>
                </c:pt>
                <c:pt idx="13">
                  <c:v>0.29630184932857001</c:v>
                </c:pt>
                <c:pt idx="14">
                  <c:v>0.29605894182857001</c:v>
                </c:pt>
                <c:pt idx="15">
                  <c:v>0.29993524078570999</c:v>
                </c:pt>
                <c:pt idx="16">
                  <c:v>0.3044549607</c:v>
                </c:pt>
                <c:pt idx="17">
                  <c:v>0.3092115312</c:v>
                </c:pt>
                <c:pt idx="18">
                  <c:v>0.31410532866428997</c:v>
                </c:pt>
                <c:pt idx="19">
                  <c:v>0.31462767442856998</c:v>
                </c:pt>
                <c:pt idx="20">
                  <c:v>0.31611288028571</c:v>
                </c:pt>
                <c:pt idx="21">
                  <c:v>0.31173499311428998</c:v>
                </c:pt>
                <c:pt idx="22">
                  <c:v>0.31245046611429</c:v>
                </c:pt>
                <c:pt idx="23">
                  <c:v>0.31297514631429002</c:v>
                </c:pt>
                <c:pt idx="24">
                  <c:v>0.31409946102857</c:v>
                </c:pt>
                <c:pt idx="25">
                  <c:v>0.3158574804</c:v>
                </c:pt>
                <c:pt idx="26">
                  <c:v>0.32447484163286</c:v>
                </c:pt>
                <c:pt idx="27">
                  <c:v>0.32602210310057</c:v>
                </c:pt>
                <c:pt idx="28">
                  <c:v>0.32756936456829</c:v>
                </c:pt>
                <c:pt idx="29">
                  <c:v>0.33535241614285999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18A6-4FE9-A0E6-757ECCAF99E2}"/>
            </c:ext>
          </c:extLst>
        </c:ser>
        <c:ser>
          <c:idx val="22"/>
          <c:order val="22"/>
          <c:tx>
            <c:strRef>
              <c:f>Trends!$B$168</c:f>
              <c:strCache>
                <c:ptCount val="1"/>
              </c:strCache>
            </c:strRef>
          </c:tx>
          <c:invertIfNegative val="0"/>
          <c:cat>
            <c:strRef>
              <c:f>Trends!$C$1:$AF$1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Trends!$C$168:$AF$168</c:f>
              <c:numCache>
                <c:formatCode>#,##0.00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18A6-4FE9-A0E6-757ECCAF99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15949568"/>
        <c:axId val="415951104"/>
      </c:barChart>
      <c:catAx>
        <c:axId val="41594956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415951104"/>
        <c:crosses val="autoZero"/>
        <c:auto val="1"/>
        <c:lblAlgn val="ctr"/>
        <c:lblOffset val="100"/>
        <c:noMultiLvlLbl val="0"/>
      </c:catAx>
      <c:valAx>
        <c:axId val="415951104"/>
        <c:scaling>
          <c:orientation val="minMax"/>
          <c:max val="30"/>
        </c:scaling>
        <c:delete val="0"/>
        <c:axPos val="l"/>
        <c:majorGridlines/>
        <c:numFmt formatCode="#,##0.00" sourceLinked="1"/>
        <c:majorTickMark val="out"/>
        <c:minorTickMark val="none"/>
        <c:tickLblPos val="nextTo"/>
        <c:crossAx val="415949568"/>
        <c:crosses val="autoZero"/>
        <c:crossBetween val="between"/>
      </c:valAx>
      <c:spPr>
        <a:noFill/>
        <a:ln>
          <a:solidFill>
            <a:sysClr val="windowText" lastClr="000000"/>
          </a:solidFill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Trends!$B$197</c:f>
              <c:strCache>
                <c:ptCount val="1"/>
                <c:pt idx="0">
                  <c:v>Emissions of PFCs -  (kt CO2 equivalent) </c:v>
                </c:pt>
              </c:strCache>
            </c:strRef>
          </c:tx>
          <c:invertIfNegative val="0"/>
          <c:cat>
            <c:strRef>
              <c:f>Trends!$C$145:$AF$145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Trends!$C$197:$AF$197</c:f>
              <c:numCache>
                <c:formatCode>0.00</c:formatCode>
                <c:ptCount val="30"/>
                <c:pt idx="0">
                  <c:v>0.11977</c:v>
                </c:pt>
                <c:pt idx="1">
                  <c:v>9.8685170000000006</c:v>
                </c:pt>
                <c:pt idx="2">
                  <c:v>19.617263999999999</c:v>
                </c:pt>
                <c:pt idx="3">
                  <c:v>39.114758000000002</c:v>
                </c:pt>
                <c:pt idx="4">
                  <c:v>58.612251999999998</c:v>
                </c:pt>
                <c:pt idx="5">
                  <c:v>97.607240000000004</c:v>
                </c:pt>
                <c:pt idx="6">
                  <c:v>133.28886</c:v>
                </c:pt>
                <c:pt idx="7">
                  <c:v>169.01223999999999</c:v>
                </c:pt>
                <c:pt idx="8">
                  <c:v>79.216999999999999</c:v>
                </c:pt>
                <c:pt idx="9">
                  <c:v>254.82238100000001</c:v>
                </c:pt>
                <c:pt idx="10">
                  <c:v>397.75632999999999</c:v>
                </c:pt>
                <c:pt idx="11">
                  <c:v>379.51398999999998</c:v>
                </c:pt>
                <c:pt idx="12">
                  <c:v>267.89488999999998</c:v>
                </c:pt>
                <c:pt idx="13">
                  <c:v>285.95057279999997</c:v>
                </c:pt>
                <c:pt idx="14">
                  <c:v>234.81345999999999</c:v>
                </c:pt>
                <c:pt idx="15">
                  <c:v>216.38503</c:v>
                </c:pt>
                <c:pt idx="16">
                  <c:v>190.95674</c:v>
                </c:pt>
                <c:pt idx="17">
                  <c:v>168.1002</c:v>
                </c:pt>
                <c:pt idx="18">
                  <c:v>136.13625999999999</c:v>
                </c:pt>
                <c:pt idx="19">
                  <c:v>83.632750000000001</c:v>
                </c:pt>
                <c:pt idx="20">
                  <c:v>46.583799999999997</c:v>
                </c:pt>
                <c:pt idx="21">
                  <c:v>15.8758</c:v>
                </c:pt>
                <c:pt idx="22">
                  <c:v>9.5590577777777295</c:v>
                </c:pt>
                <c:pt idx="23">
                  <c:v>8.3243555555555702</c:v>
                </c:pt>
                <c:pt idx="24">
                  <c:v>3.5626101010101001</c:v>
                </c:pt>
                <c:pt idx="25">
                  <c:v>20.497364646464689</c:v>
                </c:pt>
                <c:pt idx="26">
                  <c:v>37.356925454545468</c:v>
                </c:pt>
                <c:pt idx="27">
                  <c:v>47.195406868686852</c:v>
                </c:pt>
                <c:pt idx="28">
                  <c:v>49.858897878787829</c:v>
                </c:pt>
                <c:pt idx="29">
                  <c:v>63.051772424242351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08-4DD0-8B21-876A86DF7B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16334208"/>
        <c:axId val="416335744"/>
      </c:barChart>
      <c:catAx>
        <c:axId val="41633420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416335744"/>
        <c:crosses val="autoZero"/>
        <c:auto val="1"/>
        <c:lblAlgn val="ctr"/>
        <c:lblOffset val="100"/>
        <c:noMultiLvlLbl val="0"/>
      </c:catAx>
      <c:valAx>
        <c:axId val="416335744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416334208"/>
        <c:crosses val="autoZero"/>
        <c:crossBetween val="between"/>
      </c:valAx>
      <c:spPr>
        <a:noFill/>
        <a:ln>
          <a:solidFill>
            <a:sysClr val="windowText" lastClr="000000"/>
          </a:solidFill>
        </a:ln>
      </c:spPr>
    </c:plotArea>
    <c:legend>
      <c:legendPos val="b"/>
      <c:layout>
        <c:manualLayout>
          <c:xMode val="edge"/>
          <c:yMode val="edge"/>
          <c:x val="0.34297098326328013"/>
          <c:y val="0.9052786100852438"/>
          <c:w val="0.31598977848309856"/>
          <c:h val="7.1122569855759182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Trends!$B$221</c:f>
              <c:strCache>
                <c:ptCount val="1"/>
                <c:pt idx="0">
                  <c:v>Emissions of  SF6 -  (kt CO2 equivalent)</c:v>
                </c:pt>
              </c:strCache>
            </c:strRef>
          </c:tx>
          <c:spPr>
            <a:solidFill>
              <a:srgbClr val="7030A0"/>
            </a:solidFill>
          </c:spPr>
          <c:invertIfNegative val="0"/>
          <c:cat>
            <c:strRef>
              <c:f>Trends!$C$145:$AF$145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Trends!$C$221:$AF$221</c:f>
              <c:numCache>
                <c:formatCode>0.00</c:formatCode>
                <c:ptCount val="30"/>
                <c:pt idx="0">
                  <c:v>33.879341871144</c:v>
                </c:pt>
                <c:pt idx="1">
                  <c:v>38.868300452352003</c:v>
                </c:pt>
                <c:pt idx="2">
                  <c:v>43.857073447944003</c:v>
                </c:pt>
                <c:pt idx="3">
                  <c:v>52.904062713384</c:v>
                </c:pt>
                <c:pt idx="4">
                  <c:v>61.950870086123999</c:v>
                </c:pt>
                <c:pt idx="5">
                  <c:v>79.114297385376005</c:v>
                </c:pt>
                <c:pt idx="6">
                  <c:v>97.463146411427999</c:v>
                </c:pt>
                <c:pt idx="7">
                  <c:v>126.117418947468</c:v>
                </c:pt>
                <c:pt idx="8">
                  <c:v>88.735625857212</c:v>
                </c:pt>
                <c:pt idx="9">
                  <c:v>64.187018088480002</c:v>
                </c:pt>
                <c:pt idx="10">
                  <c:v>51.756445691435999</c:v>
                </c:pt>
                <c:pt idx="11">
                  <c:v>64.625531018123993</c:v>
                </c:pt>
                <c:pt idx="12">
                  <c:v>64.479123993252003</c:v>
                </c:pt>
                <c:pt idx="13">
                  <c:v>109.948859110968</c:v>
                </c:pt>
                <c:pt idx="14">
                  <c:v>65.328204380916006</c:v>
                </c:pt>
                <c:pt idx="15">
                  <c:v>96.755017818948005</c:v>
                </c:pt>
                <c:pt idx="16">
                  <c:v>60.189785269331999</c:v>
                </c:pt>
                <c:pt idx="17">
                  <c:v>62.924839044936</c:v>
                </c:pt>
                <c:pt idx="18">
                  <c:v>54.673861678548</c:v>
                </c:pt>
                <c:pt idx="19">
                  <c:v>39.175272232319998</c:v>
                </c:pt>
                <c:pt idx="20">
                  <c:v>33.091930782576</c:v>
                </c:pt>
                <c:pt idx="21">
                  <c:v>45.483367879535997</c:v>
                </c:pt>
                <c:pt idx="22">
                  <c:v>37.412572276524003</c:v>
                </c:pt>
                <c:pt idx="23">
                  <c:v>43.551097219943998</c:v>
                </c:pt>
                <c:pt idx="24">
                  <c:v>37.405771159415998</c:v>
                </c:pt>
                <c:pt idx="25">
                  <c:v>44.487313113395999</c:v>
                </c:pt>
                <c:pt idx="26">
                  <c:v>39.293819822963997</c:v>
                </c:pt>
                <c:pt idx="27">
                  <c:v>39.212449146924001</c:v>
                </c:pt>
                <c:pt idx="28">
                  <c:v>40.918217582747999</c:v>
                </c:pt>
                <c:pt idx="29">
                  <c:v>33.567849537228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C53-4AD1-ACCD-376C8A8DC9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16486528"/>
        <c:axId val="416488064"/>
      </c:barChart>
      <c:catAx>
        <c:axId val="41648652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416488064"/>
        <c:crosses val="autoZero"/>
        <c:auto val="1"/>
        <c:lblAlgn val="ctr"/>
        <c:lblOffset val="100"/>
        <c:noMultiLvlLbl val="0"/>
      </c:catAx>
      <c:valAx>
        <c:axId val="416488064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416486528"/>
        <c:crosses val="autoZero"/>
        <c:crossBetween val="between"/>
      </c:valAx>
      <c:spPr>
        <a:noFill/>
        <a:ln>
          <a:solidFill>
            <a:sysClr val="windowText" lastClr="000000"/>
          </a:solidFill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1"/>
    <c:plotArea>
      <c:layout>
        <c:manualLayout>
          <c:layoutTarget val="inner"/>
          <c:xMode val="edge"/>
          <c:yMode val="edge"/>
          <c:x val="6.356449789951861E-2"/>
          <c:y val="2.8735758588835609E-2"/>
          <c:w val="0.92670187677397864"/>
          <c:h val="0.9128113315444508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'Figure 2.2'!$B$5</c:f>
              <c:strCache>
                <c:ptCount val="1"/>
                <c:pt idx="0">
                  <c:v>Inter Annual change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dLbl>
              <c:idx val="1"/>
              <c:layout>
                <c:manualLayout>
                  <c:x val="0"/>
                  <c:y val="-1.675977653631279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C98-47D2-B878-1A99B541A430}"/>
                </c:ext>
              </c:extLst>
            </c:dLbl>
            <c:dLbl>
              <c:idx val="3"/>
              <c:layout>
                <c:manualLayout>
                  <c:x val="0"/>
                  <c:y val="-3.904311038926902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90C-415D-8A54-8FA586FDED31}"/>
                </c:ext>
              </c:extLst>
            </c:dLbl>
            <c:dLbl>
              <c:idx val="4"/>
              <c:layout>
                <c:manualLayout>
                  <c:x val="0"/>
                  <c:y val="-3.123442682571786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90C-415D-8A54-8FA586FDED31}"/>
                </c:ext>
              </c:extLst>
            </c:dLbl>
            <c:dLbl>
              <c:idx val="5"/>
              <c:layout>
                <c:manualLayout>
                  <c:x val="0"/>
                  <c:y val="-4.294745217104459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90C-415D-8A54-8FA586FDED31}"/>
                </c:ext>
              </c:extLst>
            </c:dLbl>
            <c:dLbl>
              <c:idx val="7"/>
              <c:layout>
                <c:manualLayout>
                  <c:x val="0"/>
                  <c:y val="-4.685210138130693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90C-415D-8A54-8FA586FDED31}"/>
                </c:ext>
              </c:extLst>
            </c:dLbl>
            <c:dLbl>
              <c:idx val="10"/>
              <c:layout>
                <c:manualLayout>
                  <c:x val="0"/>
                  <c:y val="-7.808683563551155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90C-415D-8A54-8FA586FDED31}"/>
                </c:ext>
              </c:extLst>
            </c:dLbl>
            <c:dLbl>
              <c:idx val="11"/>
              <c:layout>
                <c:manualLayout>
                  <c:x val="0"/>
                  <c:y val="-8.199117741728713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90C-415D-8A54-8FA586FDED31}"/>
                </c:ext>
              </c:extLst>
            </c:dLbl>
            <c:dLbl>
              <c:idx val="22"/>
              <c:layout>
                <c:manualLayout>
                  <c:x val="0"/>
                  <c:y val="-1.396648044692732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C98-47D2-B878-1A99B541A430}"/>
                </c:ext>
              </c:extLst>
            </c:dLbl>
            <c:dLbl>
              <c:idx val="23"/>
              <c:layout>
                <c:manualLayout>
                  <c:x val="-1.2355937016039622E-16"/>
                  <c:y val="-2.793296089385474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C98-47D2-B878-1A99B541A430}"/>
                </c:ext>
              </c:extLst>
            </c:dLbl>
            <c:numFmt formatCode="#,##0_);[Red]\-#,##0" sourceLinked="0"/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'Figure 2.2'!$D$3:$AF$3</c:f>
              <c:numCache>
                <c:formatCode>General</c:formatCode>
                <c:ptCount val="29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</c:numCache>
            </c:numRef>
          </c:cat>
          <c:val>
            <c:numRef>
              <c:f>'Figure 2.2'!$D$5:$AF$5</c:f>
              <c:numCache>
                <c:formatCode>#,##0</c:formatCode>
                <c:ptCount val="29"/>
                <c:pt idx="0">
                  <c:v>809.94934643113083</c:v>
                </c:pt>
                <c:pt idx="1">
                  <c:v>-13.734805138345109</c:v>
                </c:pt>
                <c:pt idx="2">
                  <c:v>543.41545146564022</c:v>
                </c:pt>
                <c:pt idx="3">
                  <c:v>1475.1120847216589</c:v>
                </c:pt>
                <c:pt idx="4">
                  <c:v>1525.8218579325548</c:v>
                </c:pt>
                <c:pt idx="5">
                  <c:v>2163.8877492903484</c:v>
                </c:pt>
                <c:pt idx="6">
                  <c:v>1456.3853521174169</c:v>
                </c:pt>
                <c:pt idx="7">
                  <c:v>2581.311734903873</c:v>
                </c:pt>
                <c:pt idx="8">
                  <c:v>1260.4025158509539</c:v>
                </c:pt>
                <c:pt idx="9">
                  <c:v>2255.8423366587522</c:v>
                </c:pt>
                <c:pt idx="10">
                  <c:v>2028.4950994976534</c:v>
                </c:pt>
                <c:pt idx="11">
                  <c:v>-1864.1591351427924</c:v>
                </c:pt>
                <c:pt idx="12">
                  <c:v>409.7277536233014</c:v>
                </c:pt>
                <c:pt idx="13">
                  <c:v>-648.22636204498122</c:v>
                </c:pt>
                <c:pt idx="14">
                  <c:v>1879.7930853716825</c:v>
                </c:pt>
                <c:pt idx="15">
                  <c:v>-643.75626803532941</c:v>
                </c:pt>
                <c:pt idx="16">
                  <c:v>-1029.0158092082856</c:v>
                </c:pt>
                <c:pt idx="17">
                  <c:v>-460.11106092455157</c:v>
                </c:pt>
                <c:pt idx="18">
                  <c:v>-5775.0827431719736</c:v>
                </c:pt>
                <c:pt idx="19">
                  <c:v>-406.96013755693275</c:v>
                </c:pt>
                <c:pt idx="20">
                  <c:v>-4155.8306931534389</c:v>
                </c:pt>
                <c:pt idx="21">
                  <c:v>991.55255162138201</c:v>
                </c:pt>
                <c:pt idx="22">
                  <c:v>-214.5528868278343</c:v>
                </c:pt>
                <c:pt idx="23">
                  <c:v>-508.01550332579791</c:v>
                </c:pt>
                <c:pt idx="24">
                  <c:v>2369.3852807002404</c:v>
                </c:pt>
                <c:pt idx="25">
                  <c:v>2043.1842911213898</c:v>
                </c:pt>
                <c:pt idx="26">
                  <c:v>-360.27645045883401</c:v>
                </c:pt>
                <c:pt idx="27">
                  <c:v>411.1530876598481</c:v>
                </c:pt>
                <c:pt idx="28">
                  <c:v>-2748.3743524621386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90C-415D-8A54-8FA586FDED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415372032"/>
        <c:axId val="415373568"/>
      </c:barChart>
      <c:catAx>
        <c:axId val="4153720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b="1"/>
            </a:pPr>
            <a:endParaRPr lang="en-US"/>
          </a:p>
        </c:txPr>
        <c:crossAx val="415373568"/>
        <c:crosses val="autoZero"/>
        <c:auto val="1"/>
        <c:lblAlgn val="ctr"/>
        <c:lblOffset val="100"/>
        <c:noMultiLvlLbl val="0"/>
      </c:catAx>
      <c:valAx>
        <c:axId val="415373568"/>
        <c:scaling>
          <c:orientation val="minMax"/>
          <c:max val="3500"/>
        </c:scaling>
        <c:delete val="0"/>
        <c:axPos val="l"/>
        <c:majorGridlines>
          <c:spPr>
            <a:ln>
              <a:solidFill>
                <a:schemeClr val="tx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IE"/>
                  <a:t>kilotonnes CO</a:t>
                </a:r>
                <a:r>
                  <a:rPr lang="en-IE" baseline="-25000"/>
                  <a:t>2</a:t>
                </a:r>
                <a:r>
                  <a:rPr lang="en-IE"/>
                  <a:t> eq</a:t>
                </a:r>
              </a:p>
            </c:rich>
          </c:tx>
          <c:layout>
            <c:manualLayout>
              <c:xMode val="edge"/>
              <c:yMode val="edge"/>
              <c:x val="5.534722222222218E-4"/>
              <c:y val="0.32599194444444446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crossAx val="415372032"/>
        <c:crosses val="autoZero"/>
        <c:crossBetween val="between"/>
      </c:valAx>
      <c:spPr>
        <a:noFill/>
        <a:ln>
          <a:solidFill>
            <a:schemeClr val="tx1"/>
          </a:solidFill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>
          <a:latin typeface="+mn-lt"/>
        </a:defRPr>
      </a:pPr>
      <a:endParaRPr lang="en-US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Trends!$B$245</c:f>
              <c:strCache>
                <c:ptCount val="1"/>
                <c:pt idx="0">
                  <c:v>Emissions of NF3 - (kt CO2 equivalent)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cat>
            <c:strRef>
              <c:f>Trends!$C$145:$AF$145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Trends!$C$245:$AF$245</c:f>
              <c:numCache>
                <c:formatCode>0.00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4.3743333333959997</c:v>
                </c:pt>
                <c:pt idx="6">
                  <c:v>4.7190000000639998</c:v>
                </c:pt>
                <c:pt idx="7">
                  <c:v>6.1086666666719998</c:v>
                </c:pt>
                <c:pt idx="8">
                  <c:v>4.1910000000399998</c:v>
                </c:pt>
                <c:pt idx="9">
                  <c:v>3.7876666665880001</c:v>
                </c:pt>
                <c:pt idx="10">
                  <c:v>49.174799999999998</c:v>
                </c:pt>
                <c:pt idx="11">
                  <c:v>21.775200000000002</c:v>
                </c:pt>
                <c:pt idx="12">
                  <c:v>46.577599999999997</c:v>
                </c:pt>
                <c:pt idx="13">
                  <c:v>46.629199999999997</c:v>
                </c:pt>
                <c:pt idx="14">
                  <c:v>18.077200000000001</c:v>
                </c:pt>
                <c:pt idx="15">
                  <c:v>28.38</c:v>
                </c:pt>
                <c:pt idx="16">
                  <c:v>28.207999999999998</c:v>
                </c:pt>
                <c:pt idx="17">
                  <c:v>37.667999999999999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0.78082539687999997</c:v>
                </c:pt>
                <c:pt idx="23">
                  <c:v>0.90095238093600005</c:v>
                </c:pt>
                <c:pt idx="24">
                  <c:v>0.96101587296400004</c:v>
                </c:pt>
                <c:pt idx="25">
                  <c:v>0.96101587296400004</c:v>
                </c:pt>
                <c:pt idx="26">
                  <c:v>0.96101587296400004</c:v>
                </c:pt>
                <c:pt idx="27">
                  <c:v>1.2613333332759999</c:v>
                </c:pt>
                <c:pt idx="28">
                  <c:v>1.321396825476</c:v>
                </c:pt>
                <c:pt idx="29">
                  <c:v>1.3814603175039999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0F0-4C2B-A44E-D991F80158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16503680"/>
        <c:axId val="416505216"/>
      </c:barChart>
      <c:catAx>
        <c:axId val="4165036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416505216"/>
        <c:crosses val="autoZero"/>
        <c:auto val="1"/>
        <c:lblAlgn val="ctr"/>
        <c:lblOffset val="100"/>
        <c:noMultiLvlLbl val="0"/>
      </c:catAx>
      <c:valAx>
        <c:axId val="416505216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416503680"/>
        <c:crosses val="autoZero"/>
        <c:crossBetween val="between"/>
      </c:valAx>
      <c:spPr>
        <a:noFill/>
        <a:ln>
          <a:solidFill>
            <a:sysClr val="windowText" lastClr="000000"/>
          </a:solidFill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7712186099789208E-2"/>
          <c:y val="3.5429413338303337E-2"/>
          <c:w val="0.94552363905658354"/>
          <c:h val="0.7652243553412705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Trends!$B$2</c:f>
              <c:strCache>
                <c:ptCount val="1"/>
                <c:pt idx="0">
                  <c:v>1.A.1  Energy industries</c:v>
                </c:pt>
              </c:strCache>
            </c:strRef>
          </c:tx>
          <c:invertIfNegative val="0"/>
          <c:cat>
            <c:strRef>
              <c:f>Trends!$C$1:$AF$1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Trends!$C$2:$AF$2</c:f>
              <c:numCache>
                <c:formatCode>#,##0.00</c:formatCode>
                <c:ptCount val="30"/>
                <c:pt idx="0">
                  <c:v>11223.126727997158</c:v>
                </c:pt>
                <c:pt idx="1">
                  <c:v>11684.21616954801</c:v>
                </c:pt>
                <c:pt idx="2">
                  <c:v>12345.631586408672</c:v>
                </c:pt>
                <c:pt idx="3">
                  <c:v>12361.503535976541</c:v>
                </c:pt>
                <c:pt idx="4">
                  <c:v>12698.964605169616</c:v>
                </c:pt>
                <c:pt idx="5">
                  <c:v>13383.629051628215</c:v>
                </c:pt>
                <c:pt idx="6">
                  <c:v>14103.622705934598</c:v>
                </c:pt>
                <c:pt idx="7">
                  <c:v>14761.014389242522</c:v>
                </c:pt>
                <c:pt idx="8">
                  <c:v>15141.535204543825</c:v>
                </c:pt>
                <c:pt idx="9">
                  <c:v>15800.052247276677</c:v>
                </c:pt>
                <c:pt idx="10">
                  <c:v>16116.301209055913</c:v>
                </c:pt>
                <c:pt idx="11">
                  <c:v>17334.222532490629</c:v>
                </c:pt>
                <c:pt idx="12">
                  <c:v>16419.82729101825</c:v>
                </c:pt>
                <c:pt idx="13">
                  <c:v>15725.698454375983</c:v>
                </c:pt>
                <c:pt idx="14">
                  <c:v>15335.108711174187</c:v>
                </c:pt>
                <c:pt idx="15">
                  <c:v>15828.510080063286</c:v>
                </c:pt>
                <c:pt idx="16">
                  <c:v>15076.623744974208</c:v>
                </c:pt>
                <c:pt idx="17">
                  <c:v>14583.002672790353</c:v>
                </c:pt>
                <c:pt idx="18">
                  <c:v>14710.482840435316</c:v>
                </c:pt>
                <c:pt idx="19">
                  <c:v>13119.10895261969</c:v>
                </c:pt>
                <c:pt idx="20">
                  <c:v>13380.237649223262</c:v>
                </c:pt>
                <c:pt idx="21">
                  <c:v>11980.042900755834</c:v>
                </c:pt>
                <c:pt idx="22">
                  <c:v>12810.126722470795</c:v>
                </c:pt>
                <c:pt idx="23">
                  <c:v>11434.111674230386</c:v>
                </c:pt>
                <c:pt idx="24">
                  <c:v>11252.048327685388</c:v>
                </c:pt>
                <c:pt idx="25">
                  <c:v>11875.456076772898</c:v>
                </c:pt>
                <c:pt idx="26">
                  <c:v>12589.314856223216</c:v>
                </c:pt>
                <c:pt idx="27">
                  <c:v>11819.693814408549</c:v>
                </c:pt>
                <c:pt idx="28">
                  <c:v>10552.068846727849</c:v>
                </c:pt>
                <c:pt idx="29">
                  <c:v>9367.9953280659993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D4-4EC3-83E1-C674840EF31F}"/>
            </c:ext>
          </c:extLst>
        </c:ser>
        <c:ser>
          <c:idx val="1"/>
          <c:order val="1"/>
          <c:tx>
            <c:strRef>
              <c:f>Trends!$B$3</c:f>
              <c:strCache>
                <c:ptCount val="1"/>
                <c:pt idx="0">
                  <c:v>1.A.2  Manufacturing industries and construction</c:v>
                </c:pt>
              </c:strCache>
            </c:strRef>
          </c:tx>
          <c:invertIfNegative val="0"/>
          <c:cat>
            <c:strRef>
              <c:f>Trends!$C$1:$AF$1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Trends!$C$3:$AF$3</c:f>
              <c:numCache>
                <c:formatCode>#,##0.00</c:formatCode>
                <c:ptCount val="30"/>
                <c:pt idx="0">
                  <c:v>4097.8246571951686</c:v>
                </c:pt>
                <c:pt idx="1">
                  <c:v>4185.9692200247237</c:v>
                </c:pt>
                <c:pt idx="2">
                  <c:v>3862.6796578089397</c:v>
                </c:pt>
                <c:pt idx="3">
                  <c:v>4071.5974661162445</c:v>
                </c:pt>
                <c:pt idx="4">
                  <c:v>4312.1678188262131</c:v>
                </c:pt>
                <c:pt idx="5">
                  <c:v>4331.2989769779224</c:v>
                </c:pt>
                <c:pt idx="6">
                  <c:v>4198.387098738619</c:v>
                </c:pt>
                <c:pt idx="7">
                  <c:v>4541.4705513013851</c:v>
                </c:pt>
                <c:pt idx="8">
                  <c:v>4524.358152833317</c:v>
                </c:pt>
                <c:pt idx="9">
                  <c:v>4694.5944778590674</c:v>
                </c:pt>
                <c:pt idx="10">
                  <c:v>5479.7901103896802</c:v>
                </c:pt>
                <c:pt idx="11">
                  <c:v>5444.7030775496451</c:v>
                </c:pt>
                <c:pt idx="12">
                  <c:v>5107.658274909345</c:v>
                </c:pt>
                <c:pt idx="13">
                  <c:v>5221.7570730151629</c:v>
                </c:pt>
                <c:pt idx="14">
                  <c:v>5292.5142515755679</c:v>
                </c:pt>
                <c:pt idx="15">
                  <c:v>5471.8142700518538</c:v>
                </c:pt>
                <c:pt idx="16">
                  <c:v>5260.863542092452</c:v>
                </c:pt>
                <c:pt idx="17">
                  <c:v>5348.6656747575917</c:v>
                </c:pt>
                <c:pt idx="18">
                  <c:v>5158.2581586382066</c:v>
                </c:pt>
                <c:pt idx="19">
                  <c:v>4135.3775859970538</c:v>
                </c:pt>
                <c:pt idx="20">
                  <c:v>4164.4953133158961</c:v>
                </c:pt>
                <c:pt idx="21">
                  <c:v>3689.8780468680575</c:v>
                </c:pt>
                <c:pt idx="22">
                  <c:v>3757.1285209171733</c:v>
                </c:pt>
                <c:pt idx="23">
                  <c:v>3920.6308441800338</c:v>
                </c:pt>
                <c:pt idx="24">
                  <c:v>4179.1255884352422</c:v>
                </c:pt>
                <c:pt idx="25">
                  <c:v>4261.1194586546098</c:v>
                </c:pt>
                <c:pt idx="26">
                  <c:v>4352.2552640191889</c:v>
                </c:pt>
                <c:pt idx="27">
                  <c:v>4461.781947552694</c:v>
                </c:pt>
                <c:pt idx="28">
                  <c:v>4684.9169594240057</c:v>
                </c:pt>
                <c:pt idx="29">
                  <c:v>4589.2031287031723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BD4-4EC3-83E1-C674840EF31F}"/>
            </c:ext>
          </c:extLst>
        </c:ser>
        <c:ser>
          <c:idx val="2"/>
          <c:order val="2"/>
          <c:tx>
            <c:strRef>
              <c:f>Trends!$B$4</c:f>
              <c:strCache>
                <c:ptCount val="1"/>
                <c:pt idx="0">
                  <c:v>1.A.3  Transport</c:v>
                </c:pt>
              </c:strCache>
            </c:strRef>
          </c:tx>
          <c:invertIfNegative val="0"/>
          <c:cat>
            <c:strRef>
              <c:f>Trends!$C$1:$AF$1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Trends!$C$4:$AF$4</c:f>
              <c:numCache>
                <c:formatCode>#,##0.00</c:formatCode>
                <c:ptCount val="30"/>
                <c:pt idx="0">
                  <c:v>5148.4434985780636</c:v>
                </c:pt>
                <c:pt idx="1">
                  <c:v>5328.9796285487446</c:v>
                </c:pt>
                <c:pt idx="2">
                  <c:v>5757.6940966485872</c:v>
                </c:pt>
                <c:pt idx="3">
                  <c:v>5734.42846702113</c:v>
                </c:pt>
                <c:pt idx="4">
                  <c:v>5986.4371118693207</c:v>
                </c:pt>
                <c:pt idx="5">
                  <c:v>6280.3359897314158</c:v>
                </c:pt>
                <c:pt idx="6">
                  <c:v>7334.5998000014924</c:v>
                </c:pt>
                <c:pt idx="7">
                  <c:v>7713.200774216496</c:v>
                </c:pt>
                <c:pt idx="8">
                  <c:v>9065.955495239803</c:v>
                </c:pt>
                <c:pt idx="9">
                  <c:v>9758.7842932715848</c:v>
                </c:pt>
                <c:pt idx="10">
                  <c:v>10802.311187767995</c:v>
                </c:pt>
                <c:pt idx="11">
                  <c:v>11325.90602420223</c:v>
                </c:pt>
                <c:pt idx="12">
                  <c:v>11518.698481029349</c:v>
                </c:pt>
                <c:pt idx="13">
                  <c:v>11720.564586038345</c:v>
                </c:pt>
                <c:pt idx="14">
                  <c:v>12438.857642145525</c:v>
                </c:pt>
                <c:pt idx="15">
                  <c:v>13147.971867264327</c:v>
                </c:pt>
                <c:pt idx="16">
                  <c:v>13825.682770177807</c:v>
                </c:pt>
                <c:pt idx="17">
                  <c:v>14411.614846901217</c:v>
                </c:pt>
                <c:pt idx="18">
                  <c:v>13681.36020794555</c:v>
                </c:pt>
                <c:pt idx="19">
                  <c:v>12461.382220154243</c:v>
                </c:pt>
                <c:pt idx="20">
                  <c:v>11545.356663145498</c:v>
                </c:pt>
                <c:pt idx="21">
                  <c:v>11235.627493134873</c:v>
                </c:pt>
                <c:pt idx="22">
                  <c:v>10847.131843397074</c:v>
                </c:pt>
                <c:pt idx="23">
                  <c:v>11081.880919665993</c:v>
                </c:pt>
                <c:pt idx="24">
                  <c:v>11365.830237442362</c:v>
                </c:pt>
                <c:pt idx="25">
                  <c:v>11833.684482799017</c:v>
                </c:pt>
                <c:pt idx="26">
                  <c:v>12316.461897778501</c:v>
                </c:pt>
                <c:pt idx="27">
                  <c:v>12036.989271019431</c:v>
                </c:pt>
                <c:pt idx="28">
                  <c:v>12236.994731157414</c:v>
                </c:pt>
                <c:pt idx="29">
                  <c:v>12199.803134681715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BD4-4EC3-83E1-C674840EF31F}"/>
            </c:ext>
          </c:extLst>
        </c:ser>
        <c:ser>
          <c:idx val="3"/>
          <c:order val="3"/>
          <c:tx>
            <c:strRef>
              <c:f>Trends!$B$5</c:f>
              <c:strCache>
                <c:ptCount val="1"/>
                <c:pt idx="0">
                  <c:v>1.A.4  Other sectors</c:v>
                </c:pt>
              </c:strCache>
            </c:strRef>
          </c:tx>
          <c:invertIfNegative val="0"/>
          <c:cat>
            <c:strRef>
              <c:f>Trends!$C$1:$AF$1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Trends!$C$5:$AF$5</c:f>
              <c:numCache>
                <c:formatCode>#,##0.00</c:formatCode>
                <c:ptCount val="30"/>
                <c:pt idx="0">
                  <c:v>10449.875687715299</c:v>
                </c:pt>
                <c:pt idx="1">
                  <c:v>10582.015466285808</c:v>
                </c:pt>
                <c:pt idx="2">
                  <c:v>9710.0674385250804</c:v>
                </c:pt>
                <c:pt idx="3">
                  <c:v>9683.4171435563239</c:v>
                </c:pt>
                <c:pt idx="4">
                  <c:v>9823.4443638801913</c:v>
                </c:pt>
                <c:pt idx="5">
                  <c:v>9736.9582634378112</c:v>
                </c:pt>
                <c:pt idx="6">
                  <c:v>9711.8612313212652</c:v>
                </c:pt>
                <c:pt idx="7">
                  <c:v>9444.452475764976</c:v>
                </c:pt>
                <c:pt idx="8">
                  <c:v>9959.7169401367719</c:v>
                </c:pt>
                <c:pt idx="9">
                  <c:v>9811.4027440682876</c:v>
                </c:pt>
                <c:pt idx="10">
                  <c:v>10012.644149377007</c:v>
                </c:pt>
                <c:pt idx="11">
                  <c:v>10344.780313011268</c:v>
                </c:pt>
                <c:pt idx="12">
                  <c:v>10261.365329993218</c:v>
                </c:pt>
                <c:pt idx="13">
                  <c:v>10606.890196053409</c:v>
                </c:pt>
                <c:pt idx="14">
                  <c:v>10666.005267133018</c:v>
                </c:pt>
                <c:pt idx="15">
                  <c:v>11197.692960650646</c:v>
                </c:pt>
                <c:pt idx="16">
                  <c:v>10986.1661060853</c:v>
                </c:pt>
                <c:pt idx="17">
                  <c:v>10730.762449083244</c:v>
                </c:pt>
                <c:pt idx="18">
                  <c:v>11637.349508446148</c:v>
                </c:pt>
                <c:pt idx="19">
                  <c:v>11002.955886535403</c:v>
                </c:pt>
                <c:pt idx="20">
                  <c:v>11296.365052061095</c:v>
                </c:pt>
                <c:pt idx="21">
                  <c:v>9985.3710068232704</c:v>
                </c:pt>
                <c:pt idx="22">
                  <c:v>9539.0121828467472</c:v>
                </c:pt>
                <c:pt idx="23">
                  <c:v>9365.4657087677024</c:v>
                </c:pt>
                <c:pt idx="24">
                  <c:v>8376.7920669861105</c:v>
                </c:pt>
                <c:pt idx="25">
                  <c:v>8777.8857990871566</c:v>
                </c:pt>
                <c:pt idx="26">
                  <c:v>8804.2675530827546</c:v>
                </c:pt>
                <c:pt idx="27">
                  <c:v>8722.5970148838715</c:v>
                </c:pt>
                <c:pt idx="28">
                  <c:v>9475.6467018918756</c:v>
                </c:pt>
                <c:pt idx="29">
                  <c:v>8974.807297615891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BD4-4EC3-83E1-C674840EF31F}"/>
            </c:ext>
          </c:extLst>
        </c:ser>
        <c:ser>
          <c:idx val="4"/>
          <c:order val="4"/>
          <c:tx>
            <c:strRef>
              <c:f>Trends!$B$6</c:f>
              <c:strCache>
                <c:ptCount val="1"/>
                <c:pt idx="0">
                  <c:v>1.B.1  Solid fuels</c:v>
                </c:pt>
              </c:strCache>
            </c:strRef>
          </c:tx>
          <c:invertIfNegative val="0"/>
          <c:cat>
            <c:strRef>
              <c:f>Trends!$C$1:$AF$1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Trends!$C$6:$AF$6</c:f>
              <c:numCache>
                <c:formatCode>#,##0.00</c:formatCode>
                <c:ptCount val="30"/>
                <c:pt idx="0">
                  <c:v>55.5565675</c:v>
                </c:pt>
                <c:pt idx="1">
                  <c:v>44.9343875</c:v>
                </c:pt>
                <c:pt idx="2">
                  <c:v>40.742197500000003</c:v>
                </c:pt>
                <c:pt idx="3">
                  <c:v>37.626564930550003</c:v>
                </c:pt>
                <c:pt idx="4">
                  <c:v>35.250374999999998</c:v>
                </c:pt>
                <c:pt idx="5">
                  <c:v>33.329819999999998</c:v>
                </c:pt>
                <c:pt idx="6">
                  <c:v>31.52149</c:v>
                </c:pt>
                <c:pt idx="7">
                  <c:v>30.141457500000001</c:v>
                </c:pt>
                <c:pt idx="8">
                  <c:v>28.960415000000001</c:v>
                </c:pt>
                <c:pt idx="9">
                  <c:v>27.913372500000001</c:v>
                </c:pt>
                <c:pt idx="10">
                  <c:v>27.020765000000001</c:v>
                </c:pt>
                <c:pt idx="11">
                  <c:v>26.188122499999999</c:v>
                </c:pt>
                <c:pt idx="12">
                  <c:v>25.424992499999998</c:v>
                </c:pt>
                <c:pt idx="13">
                  <c:v>24.746784999999999</c:v>
                </c:pt>
                <c:pt idx="14">
                  <c:v>24.148977500000001</c:v>
                </c:pt>
                <c:pt idx="15">
                  <c:v>23.546647499999999</c:v>
                </c:pt>
                <c:pt idx="16">
                  <c:v>23.0451525</c:v>
                </c:pt>
                <c:pt idx="17">
                  <c:v>22.527744999999999</c:v>
                </c:pt>
                <c:pt idx="18">
                  <c:v>22.07985</c:v>
                </c:pt>
                <c:pt idx="19">
                  <c:v>21.658754999999999</c:v>
                </c:pt>
                <c:pt idx="20">
                  <c:v>21.233137500000002</c:v>
                </c:pt>
                <c:pt idx="21">
                  <c:v>20.8656425</c:v>
                </c:pt>
                <c:pt idx="22">
                  <c:v>20.498147500000002</c:v>
                </c:pt>
                <c:pt idx="23">
                  <c:v>20.146564999999999</c:v>
                </c:pt>
                <c:pt idx="24">
                  <c:v>19.8371925</c:v>
                </c:pt>
                <c:pt idx="25">
                  <c:v>19.539210000000001</c:v>
                </c:pt>
                <c:pt idx="26">
                  <c:v>19.241227500000001</c:v>
                </c:pt>
                <c:pt idx="27">
                  <c:v>18.943245000000001</c:v>
                </c:pt>
                <c:pt idx="28">
                  <c:v>18.645262500000001</c:v>
                </c:pt>
                <c:pt idx="29">
                  <c:v>18.347280000000001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BD4-4EC3-83E1-C674840EF31F}"/>
            </c:ext>
          </c:extLst>
        </c:ser>
        <c:ser>
          <c:idx val="5"/>
          <c:order val="5"/>
          <c:tx>
            <c:strRef>
              <c:f>Trends!$B$7</c:f>
              <c:strCache>
                <c:ptCount val="1"/>
                <c:pt idx="0">
                  <c:v>1.B.2  Oil and natural gas and other emissions from energy production</c:v>
                </c:pt>
              </c:strCache>
            </c:strRef>
          </c:tx>
          <c:invertIfNegative val="0"/>
          <c:cat>
            <c:strRef>
              <c:f>Trends!$C$1:$AF$1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Trends!$C$7:$AF$7</c:f>
              <c:numCache>
                <c:formatCode>#,##0.00</c:formatCode>
                <c:ptCount val="30"/>
                <c:pt idx="0">
                  <c:v>48.863245933266782</c:v>
                </c:pt>
                <c:pt idx="1">
                  <c:v>50.072496933624862</c:v>
                </c:pt>
                <c:pt idx="2">
                  <c:v>49.548779971350761</c:v>
                </c:pt>
                <c:pt idx="3">
                  <c:v>56.239325740575701</c:v>
                </c:pt>
                <c:pt idx="4">
                  <c:v>57.255287742992422</c:v>
                </c:pt>
                <c:pt idx="5">
                  <c:v>59.538658789821923</c:v>
                </c:pt>
                <c:pt idx="6">
                  <c:v>61.447329085645272</c:v>
                </c:pt>
                <c:pt idx="7">
                  <c:v>60.589756354022953</c:v>
                </c:pt>
                <c:pt idx="8">
                  <c:v>48.394351391054428</c:v>
                </c:pt>
                <c:pt idx="9">
                  <c:v>88.670430693474231</c:v>
                </c:pt>
                <c:pt idx="10">
                  <c:v>53.671368183159103</c:v>
                </c:pt>
                <c:pt idx="11">
                  <c:v>123.80524040986862</c:v>
                </c:pt>
                <c:pt idx="12">
                  <c:v>46.067918072157838</c:v>
                </c:pt>
                <c:pt idx="13">
                  <c:v>714.27026485798706</c:v>
                </c:pt>
                <c:pt idx="14">
                  <c:v>55.510699030152082</c:v>
                </c:pt>
                <c:pt idx="15">
                  <c:v>47.384471402667927</c:v>
                </c:pt>
                <c:pt idx="16">
                  <c:v>59.367620575771767</c:v>
                </c:pt>
                <c:pt idx="17">
                  <c:v>68.09422597840161</c:v>
                </c:pt>
                <c:pt idx="18">
                  <c:v>62.995803602420153</c:v>
                </c:pt>
                <c:pt idx="19">
                  <c:v>58.799998083977911</c:v>
                </c:pt>
                <c:pt idx="20">
                  <c:v>65.730425917768486</c:v>
                </c:pt>
                <c:pt idx="21">
                  <c:v>58.732925597422799</c:v>
                </c:pt>
                <c:pt idx="22">
                  <c:v>57.557965800143997</c:v>
                </c:pt>
                <c:pt idx="23">
                  <c:v>56.028742746976562</c:v>
                </c:pt>
                <c:pt idx="24">
                  <c:v>52.004584596337978</c:v>
                </c:pt>
                <c:pt idx="25">
                  <c:v>53.114732436471932</c:v>
                </c:pt>
                <c:pt idx="26">
                  <c:v>54.245981168162693</c:v>
                </c:pt>
                <c:pt idx="27">
                  <c:v>60.022146623052699</c:v>
                </c:pt>
                <c:pt idx="28">
                  <c:v>61.761553919453682</c:v>
                </c:pt>
                <c:pt idx="29">
                  <c:v>58.907049031201907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BD4-4EC3-83E1-C674840EF3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16537216"/>
        <c:axId val="417403264"/>
      </c:barChart>
      <c:catAx>
        <c:axId val="41653721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417403264"/>
        <c:crosses val="autoZero"/>
        <c:auto val="1"/>
        <c:lblAlgn val="ctr"/>
        <c:lblOffset val="100"/>
        <c:noMultiLvlLbl val="0"/>
      </c:catAx>
      <c:valAx>
        <c:axId val="417403264"/>
        <c:scaling>
          <c:orientation val="minMax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crossAx val="416537216"/>
        <c:crosses val="autoZero"/>
        <c:crossBetween val="between"/>
      </c:valAx>
      <c:spPr>
        <a:noFill/>
        <a:ln>
          <a:solidFill>
            <a:sysClr val="windowText" lastClr="000000"/>
          </a:solidFill>
        </a:ln>
      </c:spPr>
    </c:plotArea>
    <c:legend>
      <c:legendPos val="b"/>
      <c:layout>
        <c:manualLayout>
          <c:xMode val="edge"/>
          <c:yMode val="edge"/>
          <c:x val="0.10293147805141634"/>
          <c:y val="0.88210686478590838"/>
          <c:w val="0.84144318423153741"/>
          <c:h val="9.6071732236432505E-2"/>
        </c:manualLayout>
      </c:layout>
      <c:overlay val="0"/>
      <c:txPr>
        <a:bodyPr/>
        <a:lstStyle/>
        <a:p>
          <a:pPr>
            <a:defRPr sz="1100"/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1"/>
    <c:plotArea>
      <c:layout>
        <c:manualLayout>
          <c:layoutTarget val="inner"/>
          <c:xMode val="edge"/>
          <c:yMode val="edge"/>
          <c:x val="5.4028838561780923E-2"/>
          <c:y val="2.4658319201492945E-2"/>
          <c:w val="0.93623752490213696"/>
          <c:h val="0.8610230555555555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'Figure 2.2 (2)'!$B$5</c:f>
              <c:strCache>
                <c:ptCount val="1"/>
                <c:pt idx="0">
                  <c:v>Inter Annual change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dLbl>
              <c:idx val="3"/>
              <c:layout>
                <c:manualLayout>
                  <c:x val="0"/>
                  <c:y val="-3.904311038926902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456-4D2B-9DE5-FF103378C3A5}"/>
                </c:ext>
              </c:extLst>
            </c:dLbl>
            <c:dLbl>
              <c:idx val="4"/>
              <c:layout>
                <c:manualLayout>
                  <c:x val="0"/>
                  <c:y val="-3.123442682571786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456-4D2B-9DE5-FF103378C3A5}"/>
                </c:ext>
              </c:extLst>
            </c:dLbl>
            <c:dLbl>
              <c:idx val="5"/>
              <c:layout>
                <c:manualLayout>
                  <c:x val="0"/>
                  <c:y val="-4.294745217104459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456-4D2B-9DE5-FF103378C3A5}"/>
                </c:ext>
              </c:extLst>
            </c:dLbl>
            <c:dLbl>
              <c:idx val="7"/>
              <c:layout>
                <c:manualLayout>
                  <c:x val="0"/>
                  <c:y val="-4.685210138130693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456-4D2B-9DE5-FF103378C3A5}"/>
                </c:ext>
              </c:extLst>
            </c:dLbl>
            <c:dLbl>
              <c:idx val="10"/>
              <c:layout>
                <c:manualLayout>
                  <c:x val="0"/>
                  <c:y val="-7.808683563551155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456-4D2B-9DE5-FF103378C3A5}"/>
                </c:ext>
              </c:extLst>
            </c:dLbl>
            <c:dLbl>
              <c:idx val="11"/>
              <c:layout>
                <c:manualLayout>
                  <c:x val="0"/>
                  <c:y val="-8.199117741728713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456-4D2B-9DE5-FF103378C3A5}"/>
                </c:ext>
              </c:extLst>
            </c:dLbl>
            <c:numFmt formatCode="0.00_ ;[Red]\-0.00\ " sourceLinked="0"/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'Figure 2.2 (2)'!$C$3:$AF$3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'Figure 2.2 (2)'!$C$5:$AF$5</c:f>
              <c:numCache>
                <c:formatCode>#,##0.00</c:formatCode>
                <c:ptCount val="30"/>
                <c:pt idx="1">
                  <c:v>0.80994934643113081</c:v>
                </c:pt>
                <c:pt idx="2">
                  <c:v>-1.3734805138345109E-2</c:v>
                </c:pt>
                <c:pt idx="3">
                  <c:v>0.54341545146564019</c:v>
                </c:pt>
                <c:pt idx="4">
                  <c:v>1.475112084721659</c:v>
                </c:pt>
                <c:pt idx="5">
                  <c:v>1.5258218579325549</c:v>
                </c:pt>
                <c:pt idx="6">
                  <c:v>2.1638877492903483</c:v>
                </c:pt>
                <c:pt idx="7">
                  <c:v>1.4563853521174168</c:v>
                </c:pt>
                <c:pt idx="8">
                  <c:v>2.5813117349038732</c:v>
                </c:pt>
                <c:pt idx="9">
                  <c:v>1.260402515850954</c:v>
                </c:pt>
                <c:pt idx="10">
                  <c:v>2.2558423366587523</c:v>
                </c:pt>
                <c:pt idx="11">
                  <c:v>2.0284950994976536</c:v>
                </c:pt>
                <c:pt idx="12">
                  <c:v>-1.8641591351427924</c:v>
                </c:pt>
                <c:pt idx="13">
                  <c:v>0.40972775362330138</c:v>
                </c:pt>
                <c:pt idx="14">
                  <c:v>-0.64822636204498119</c:v>
                </c:pt>
                <c:pt idx="15">
                  <c:v>1.8797930853716824</c:v>
                </c:pt>
                <c:pt idx="16">
                  <c:v>-0.64375626803532937</c:v>
                </c:pt>
                <c:pt idx="17">
                  <c:v>-1.0290158092082857</c:v>
                </c:pt>
                <c:pt idx="18">
                  <c:v>-0.46011106092455156</c:v>
                </c:pt>
                <c:pt idx="19">
                  <c:v>-5.7750827431719731</c:v>
                </c:pt>
                <c:pt idx="20">
                  <c:v>-0.40696013755693278</c:v>
                </c:pt>
                <c:pt idx="21">
                  <c:v>-4.1558306931534386</c:v>
                </c:pt>
                <c:pt idx="22">
                  <c:v>0.99155255162138201</c:v>
                </c:pt>
                <c:pt idx="23">
                  <c:v>-0.2145528868278343</c:v>
                </c:pt>
                <c:pt idx="24">
                  <c:v>-0.50801550332579792</c:v>
                </c:pt>
                <c:pt idx="25">
                  <c:v>2.3693852807002402</c:v>
                </c:pt>
                <c:pt idx="26">
                  <c:v>2.0431842911213898</c:v>
                </c:pt>
                <c:pt idx="27">
                  <c:v>-0.360276450458834</c:v>
                </c:pt>
                <c:pt idx="28">
                  <c:v>0.41115308765984809</c:v>
                </c:pt>
                <c:pt idx="29">
                  <c:v>-2.7483743524621387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456-4D2B-9DE5-FF103378C3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415372032"/>
        <c:axId val="415373568"/>
      </c:barChart>
      <c:catAx>
        <c:axId val="4153720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415373568"/>
        <c:crosses val="autoZero"/>
        <c:auto val="1"/>
        <c:lblAlgn val="ctr"/>
        <c:lblOffset val="100"/>
        <c:noMultiLvlLbl val="0"/>
      </c:catAx>
      <c:valAx>
        <c:axId val="415373568"/>
        <c:scaling>
          <c:orientation val="minMax"/>
          <c:max val="3.5"/>
        </c:scaling>
        <c:delete val="0"/>
        <c:axPos val="l"/>
        <c:majorGridlines>
          <c:spPr>
            <a:ln>
              <a:solidFill>
                <a:schemeClr val="tx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IE"/>
                  <a:t>Million tonnes CO</a:t>
                </a:r>
                <a:r>
                  <a:rPr lang="en-IE" baseline="-25000"/>
                  <a:t>2</a:t>
                </a:r>
                <a:r>
                  <a:rPr lang="en-IE"/>
                  <a:t> eq</a:t>
                </a:r>
              </a:p>
            </c:rich>
          </c:tx>
          <c:layout>
            <c:manualLayout>
              <c:xMode val="edge"/>
              <c:yMode val="edge"/>
              <c:x val="5.534722222222218E-4"/>
              <c:y val="0.32599194444444446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415372032"/>
        <c:crosses val="autoZero"/>
        <c:crossBetween val="between"/>
      </c:valAx>
      <c:spPr>
        <a:noFill/>
        <a:ln>
          <a:solidFill>
            <a:schemeClr val="tx1"/>
          </a:solidFill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>
          <a:latin typeface="+mn-lt"/>
        </a:defRPr>
      </a:pPr>
      <a:endParaRPr lang="en-US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3227448054315752E-2"/>
          <c:y val="4.6234988120841557E-2"/>
          <c:w val="0.90687516991972095"/>
          <c:h val="0.806545919908995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'Figure 2.3'!$B$4</c:f>
              <c:strCache>
                <c:ptCount val="1"/>
                <c:pt idx="0">
                  <c:v>CO₂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2.2792057969498E-2"/>
                  <c:y val="6.0195635816402207E-3"/>
                </c:manualLayout>
              </c:layout>
              <c:tx>
                <c:rich>
                  <a:bodyPr/>
                  <a:lstStyle/>
                  <a:p>
                    <a:fld id="{129B78BC-3B24-4FEA-AA7A-F4A583B18619}" type="CELLREF">
                      <a:rPr lang="en-US"/>
                      <a:pPr/>
                      <a:t>[CELLREF]</a:t>
                    </a:fld>
                    <a:endParaRPr lang="en-GB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{129B78BC-3B24-4FEA-AA7A-F4A583B18619}</c15:txfldGUID>
                      <c15:f>'Figure 2.3'!$AI$4</c15:f>
                      <c15:dlblFieldTableCache>
                        <c:ptCount val="1"/>
                        <c:pt idx="0">
                          <c:v>60.6%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4-6AE7-4C2F-93AC-38A777FF465E}"/>
                </c:ext>
              </c:extLst>
            </c:dLbl>
            <c:dLbl>
              <c:idx val="12"/>
              <c:layout>
                <c:manualLayout>
                  <c:x val="8.7263923404923421E-2"/>
                  <c:y val="2.4078254326561323E-2"/>
                </c:manualLayout>
              </c:layout>
              <c:tx>
                <c:rich>
                  <a:bodyPr/>
                  <a:lstStyle/>
                  <a:p>
                    <a:fld id="{A95339B2-F7AA-4073-80E8-6936B5CB82EA}" type="CELLREF">
                      <a:rPr lang="en-US"/>
                      <a:pPr/>
                      <a:t>[CELLREF]</a:t>
                    </a:fld>
                    <a:endParaRPr lang="en-GB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{A95339B2-F7AA-4073-80E8-6936B5CB82EA}</c15:txfldGUID>
                      <c15:f>'Figure 2.3'!$AJ$4</c15:f>
                      <c15:dlblFieldTableCache>
                        <c:ptCount val="1"/>
                        <c:pt idx="0">
                          <c:v>62.4%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0-6AE7-4C2F-93AC-38A777FF465E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accent1">
                        <a:lumMod val="75000"/>
                      </a:schemeClr>
                    </a:solidFill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extLst>
                <c:ext xmlns:c15="http://schemas.microsoft.com/office/drawing/2012/chart" uri="{02D57815-91ED-43cb-92C2-25804820EDAC}">
                  <c15:fullRef>
                    <c15:sqref>'Figure 2.3'!$D$3:$AG$3</c15:sqref>
                  </c15:fullRef>
                </c:ext>
              </c:extLst>
              <c:f>('Figure 2.3'!$D$3,'Figure 2.3'!$I$3,'Figure 2.3'!$N$3,'Figure 2.3'!$S$3,'Figure 2.3'!$X$3:$AG$3)</c:f>
              <c:numCache>
                <c:formatCode>General</c:formatCode>
                <c:ptCount val="14"/>
                <c:pt idx="0">
                  <c:v>1990</c:v>
                </c:pt>
                <c:pt idx="1">
                  <c:v>1995</c:v>
                </c:pt>
                <c:pt idx="2">
                  <c:v>2000</c:v>
                </c:pt>
                <c:pt idx="3">
                  <c:v>2005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  <c:pt idx="10">
                  <c:v>2016</c:v>
                </c:pt>
                <c:pt idx="11">
                  <c:v>2017</c:v>
                </c:pt>
                <c:pt idx="12">
                  <c:v>2018</c:v>
                </c:pt>
                <c:pt idx="13">
                  <c:v>2019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'Figure 2.3'!$D$4:$AG$4</c15:sqref>
                  </c15:fullRef>
                </c:ext>
              </c:extLst>
              <c:f>('Figure 2.3'!$D$4,'Figure 2.3'!$I$4,'Figure 2.3'!$N$4,'Figure 2.3'!$S$4,'Figure 2.3'!$X$4:$AG$4)</c:f>
              <c:numCache>
                <c:formatCode>#,##0</c:formatCode>
                <c:ptCount val="14"/>
                <c:pt idx="0">
                  <c:v>32943.60363844176</c:v>
                </c:pt>
                <c:pt idx="1">
                  <c:v>35852.202662148069</c:v>
                </c:pt>
                <c:pt idx="2">
                  <c:v>45248.508622670597</c:v>
                </c:pt>
                <c:pt idx="3">
                  <c:v>48155.797022874547</c:v>
                </c:pt>
                <c:pt idx="4">
                  <c:v>41793.914554776813</c:v>
                </c:pt>
                <c:pt idx="5">
                  <c:v>38097.298624554125</c:v>
                </c:pt>
                <c:pt idx="6">
                  <c:v>38241.974900988564</c:v>
                </c:pt>
                <c:pt idx="7">
                  <c:v>37291.76322414622</c:v>
                </c:pt>
                <c:pt idx="8">
                  <c:v>36909.012023474788</c:v>
                </c:pt>
                <c:pt idx="9">
                  <c:v>38687.772214867851</c:v>
                </c:pt>
                <c:pt idx="10">
                  <c:v>40155.799101114433</c:v>
                </c:pt>
                <c:pt idx="11">
                  <c:v>39133.421109227143</c:v>
                </c:pt>
                <c:pt idx="12">
                  <c:v>39195.154828332859</c:v>
                </c:pt>
                <c:pt idx="13">
                  <c:v>37275.318574990517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'Figure 2.3'!$E$4</c15:sqref>
                  <c15:dLbl>
                    <c:idx val="0"/>
                    <c:layout>
                      <c:manualLayout>
                        <c:x val="-4.2160737812911728E-2"/>
                        <c:y val="-6.3939792940501866E-2"/>
                      </c:manualLayout>
                    </c:layout>
                    <c:tx>
                      <c:strRef>
                        <c:f>'Figure 2.3'!$AI$4</c:f>
                        <c:strCache>
                          <c:ptCount val="1"/>
                          <c:pt idx="0">
                            <c:v>60.6%</c:v>
                          </c:pt>
                        </c:strCache>
                      </c:strRef>
                    </c:tx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>
                        <c15:dlblFieldTable>
                          <c15:dlblFTEntry>
                            <c15:txfldGUID>{04DF8866-2364-4F3D-8DD1-612DF10C163A}</c15:txfldGUID>
                            <c15:f>'Figure 2.3'!$AI$4</c15:f>
                            <c15:dlblFieldTableCache>
                              <c:ptCount val="1"/>
                              <c:pt idx="0">
                                <c:v>60.6%</c:v>
                              </c:pt>
                            </c15:dlblFieldTableCache>
                          </c15:dlblFTEntry>
                        </c15:dlblFieldTable>
                        <c15:showDataLabelsRange val="0"/>
                      </c:ext>
                      <c:ext xmlns:c16="http://schemas.microsoft.com/office/drawing/2014/chart" uri="{C3380CC4-5D6E-409C-BE32-E72D297353CC}">
                        <c16:uniqueId val="{00000000-1686-469A-84CE-0A94D2A3BCAD}"/>
                      </c:ext>
                    </c:extLst>
                  </c15:dLbl>
                </c15:categoryFilterException>
                <c15:categoryFilterException>
                  <c15:sqref>'Figure 2.3'!$Q$4</c15:sqref>
                  <c15:dLbl>
                    <c:idx val="2"/>
                    <c:layout>
                      <c:manualLayout>
                        <c:x val="0.6141823178143001"/>
                        <c:y val="-7.5095240634424085E-3"/>
                      </c:manualLayout>
                    </c:layout>
                    <c:tx>
                      <c:strRef>
                        <c:f>'Figure 2.3'!$AJ$4</c:f>
                        <c:strCache>
                          <c:ptCount val="1"/>
                          <c:pt idx="0">
                            <c:v>62.4%</c:v>
                          </c:pt>
                        </c:strCache>
                      </c:strRef>
                    </c:tx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>
                        <c15:dlblFieldTable>
                          <c15:dlblFTEntry>
                            <c15:txfldGUID>{5D790808-236C-4821-9404-462DD68BEA55}</c15:txfldGUID>
                            <c15:f>'Figure 2.3'!$AJ$4</c15:f>
                            <c15:dlblFieldTableCache>
                              <c:ptCount val="1"/>
                              <c:pt idx="0">
                                <c:v>62.4%</c:v>
                              </c:pt>
                            </c15:dlblFieldTableCache>
                          </c15:dlblFTEntry>
                        </c15:dlblFieldTable>
                        <c15:showDataLabelsRange val="0"/>
                      </c:ext>
                      <c:ext xmlns:c16="http://schemas.microsoft.com/office/drawing/2014/chart" uri="{C3380CC4-5D6E-409C-BE32-E72D297353CC}">
                        <c16:uniqueId val="{00000001-1686-469A-84CE-0A94D2A3BCAD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3-160E-4DFE-A289-645A7CA5A275}"/>
            </c:ext>
          </c:extLst>
        </c:ser>
        <c:ser>
          <c:idx val="1"/>
          <c:order val="1"/>
          <c:tx>
            <c:strRef>
              <c:f>'Figure 2.3'!$B$5</c:f>
              <c:strCache>
                <c:ptCount val="1"/>
                <c:pt idx="0">
                  <c:v>CH₄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2.2120909304941535E-2"/>
                  <c:y val="-9.0293453724604959E-3"/>
                </c:manualLayout>
              </c:layout>
              <c:tx>
                <c:rich>
                  <a:bodyPr/>
                  <a:lstStyle/>
                  <a:p>
                    <a:fld id="{06F771DF-7DE4-4A00-8555-865FE6EFF9B2}" type="CELLREF">
                      <a:rPr lang="en-US"/>
                      <a:pPr/>
                      <a:t>[CELLREF]</a:t>
                    </a:fld>
                    <a:endParaRPr lang="en-GB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{06F771DF-7DE4-4A00-8555-865FE6EFF9B2}</c15:txfldGUID>
                      <c15:f>'Figure 2.3'!$AI$5</c15:f>
                      <c15:dlblFieldTableCache>
                        <c:ptCount val="1"/>
                        <c:pt idx="0">
                          <c:v>25.3%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5-6AE7-4C2F-93AC-38A777FF465E}"/>
                </c:ext>
              </c:extLst>
            </c:dLbl>
            <c:dLbl>
              <c:idx val="12"/>
              <c:layout>
                <c:manualLayout>
                  <c:x val="8.5935019750438171E-2"/>
                  <c:y val="0"/>
                </c:manualLayout>
              </c:layout>
              <c:tx>
                <c:rich>
                  <a:bodyPr/>
                  <a:lstStyle/>
                  <a:p>
                    <a:fld id="{E7BCD096-7CBC-4B37-B8C6-930B48710E48}" type="CELLREF">
                      <a:rPr lang="en-US"/>
                      <a:pPr/>
                      <a:t>[CELLREF]</a:t>
                    </a:fld>
                    <a:endParaRPr lang="en-GB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{E7BCD096-7CBC-4B37-B8C6-930B48710E48}</c15:txfldGUID>
                      <c15:f>'Figure 2.3'!$AJ$5</c15:f>
                      <c15:dlblFieldTableCache>
                        <c:ptCount val="1"/>
                        <c:pt idx="0">
                          <c:v>24.6%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1-6AE7-4C2F-93AC-38A777FF465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accent2">
                        <a:lumMod val="75000"/>
                      </a:schemeClr>
                    </a:solidFill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extLst>
                <c:ext xmlns:c15="http://schemas.microsoft.com/office/drawing/2012/chart" uri="{02D57815-91ED-43cb-92C2-25804820EDAC}">
                  <c15:fullRef>
                    <c15:sqref>'Figure 2.3'!$D$3:$AG$3</c15:sqref>
                  </c15:fullRef>
                </c:ext>
              </c:extLst>
              <c:f>('Figure 2.3'!$D$3,'Figure 2.3'!$I$3,'Figure 2.3'!$N$3,'Figure 2.3'!$S$3,'Figure 2.3'!$X$3:$AG$3)</c:f>
              <c:numCache>
                <c:formatCode>General</c:formatCode>
                <c:ptCount val="14"/>
                <c:pt idx="0">
                  <c:v>1990</c:v>
                </c:pt>
                <c:pt idx="1">
                  <c:v>1995</c:v>
                </c:pt>
                <c:pt idx="2">
                  <c:v>2000</c:v>
                </c:pt>
                <c:pt idx="3">
                  <c:v>2005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  <c:pt idx="10">
                  <c:v>2016</c:v>
                </c:pt>
                <c:pt idx="11">
                  <c:v>2017</c:v>
                </c:pt>
                <c:pt idx="12">
                  <c:v>2018</c:v>
                </c:pt>
                <c:pt idx="13">
                  <c:v>2019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'Figure 2.3'!$D$5:$AG$5</c15:sqref>
                  </c15:fullRef>
                </c:ext>
              </c:extLst>
              <c:f>('Figure 2.3'!$D$5,'Figure 2.3'!$I$5,'Figure 2.3'!$N$5,'Figure 2.3'!$S$5,'Figure 2.3'!$X$5:$AG$5)</c:f>
              <c:numCache>
                <c:formatCode>#,##0</c:formatCode>
                <c:ptCount val="14"/>
                <c:pt idx="0">
                  <c:v>13752.057718874048</c:v>
                </c:pt>
                <c:pt idx="1">
                  <c:v>14556.67754245908</c:v>
                </c:pt>
                <c:pt idx="2">
                  <c:v>14386.905128417682</c:v>
                </c:pt>
                <c:pt idx="3">
                  <c:v>14019.729982642415</c:v>
                </c:pt>
                <c:pt idx="4">
                  <c:v>12576.664172085866</c:v>
                </c:pt>
                <c:pt idx="5">
                  <c:v>12523.848753308066</c:v>
                </c:pt>
                <c:pt idx="6">
                  <c:v>13155.769311644355</c:v>
                </c:pt>
                <c:pt idx="7">
                  <c:v>13439.119661199333</c:v>
                </c:pt>
                <c:pt idx="8">
                  <c:v>13511.976489026483</c:v>
                </c:pt>
                <c:pt idx="9">
                  <c:v>14037.594447540432</c:v>
                </c:pt>
                <c:pt idx="10">
                  <c:v>14423.092365672019</c:v>
                </c:pt>
                <c:pt idx="11">
                  <c:v>14825.510700045103</c:v>
                </c:pt>
                <c:pt idx="12">
                  <c:v>15139.336194748994</c:v>
                </c:pt>
                <c:pt idx="13">
                  <c:v>14730.522906038148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'Figure 2.3'!$E$5</c15:sqref>
                  <c15:dLbl>
                    <c:idx val="0"/>
                    <c:layout>
                      <c:manualLayout>
                        <c:x val="-4.3917435221783048E-2"/>
                        <c:y val="-2.6328150034324326E-2"/>
                      </c:manualLayout>
                    </c:layout>
                    <c:tx>
                      <c:strRef>
                        <c:f>'Figure 2.3'!$AI$5</c:f>
                        <c:strCache>
                          <c:ptCount val="1"/>
                          <c:pt idx="0">
                            <c:v>25.3%</c:v>
                          </c:pt>
                        </c:strCache>
                      </c:strRef>
                    </c:tx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>
                        <c15:dlblFieldTable>
                          <c15:dlblFTEntry>
                            <c15:txfldGUID>{CD40C1F4-3C64-4113-81DC-46480EB7C717}</c15:txfldGUID>
                            <c15:f>'Figure 2.3'!$AI$5</c15:f>
                            <c15:dlblFieldTableCache>
                              <c:ptCount val="1"/>
                              <c:pt idx="0">
                                <c:v>25.3%</c:v>
                              </c:pt>
                            </c15:dlblFieldTableCache>
                          </c15:dlblFTEntry>
                        </c15:dlblFieldTable>
                        <c15:showDataLabelsRange val="0"/>
                      </c:ext>
                      <c:ext xmlns:c16="http://schemas.microsoft.com/office/drawing/2014/chart" uri="{C3380CC4-5D6E-409C-BE32-E72D297353CC}">
                        <c16:uniqueId val="{00000002-1686-469A-84CE-0A94D2A3BCAD}"/>
                      </c:ext>
                    </c:extLst>
                  </c15:dLbl>
                </c15:categoryFilterException>
                <c15:categoryFilterException>
                  <c15:sqref>'Figure 2.3'!$Q$5</c15:sqref>
                  <c15:dLbl>
                    <c:idx val="2"/>
                    <c:layout>
                      <c:manualLayout>
                        <c:x val="0.61390762564075463"/>
                        <c:y val="8.5780913954604437E-2"/>
                      </c:manualLayout>
                    </c:layout>
                    <c:tx>
                      <c:strRef>
                        <c:f>'Figure 2.3'!$AJ$5</c:f>
                        <c:strCache>
                          <c:ptCount val="1"/>
                          <c:pt idx="0">
                            <c:v>24.6%</c:v>
                          </c:pt>
                        </c:strCache>
                      </c:strRef>
                    </c:tx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>
                        <c15:dlblFieldTable>
                          <c15:dlblFTEntry>
                            <c15:txfldGUID>{AA680CEC-A244-44AB-BF73-900B3863AD85}</c15:txfldGUID>
                            <c15:f>'Figure 2.3'!$AJ$5</c15:f>
                            <c15:dlblFieldTableCache>
                              <c:ptCount val="1"/>
                              <c:pt idx="0">
                                <c:v>24.6%</c:v>
                              </c:pt>
                            </c15:dlblFieldTableCache>
                          </c15:dlblFTEntry>
                        </c15:dlblFieldTable>
                        <c15:showDataLabelsRange val="0"/>
                      </c:ext>
                      <c:ext xmlns:c16="http://schemas.microsoft.com/office/drawing/2014/chart" uri="{C3380CC4-5D6E-409C-BE32-E72D297353CC}">
                        <c16:uniqueId val="{00000003-1686-469A-84CE-0A94D2A3BCAD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7-160E-4DFE-A289-645A7CA5A275}"/>
            </c:ext>
          </c:extLst>
        </c:ser>
        <c:ser>
          <c:idx val="2"/>
          <c:order val="2"/>
          <c:tx>
            <c:strRef>
              <c:f>'Figure 2.3'!$B$6</c:f>
              <c:strCache>
                <c:ptCount val="1"/>
                <c:pt idx="0">
                  <c:v>N₂O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1.9463087248322148E-2"/>
                  <c:y val="-6.0195635816403864E-3"/>
                </c:manualLayout>
              </c:layout>
              <c:tx>
                <c:rich>
                  <a:bodyPr/>
                  <a:lstStyle/>
                  <a:p>
                    <a:fld id="{78CF2D22-AC1D-40E6-A1FC-73837E98EC9C}" type="CELLREF">
                      <a:rPr lang="en-US"/>
                      <a:pPr/>
                      <a:t>[CELLREF]</a:t>
                    </a:fld>
                    <a:endParaRPr lang="en-GB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{78CF2D22-AC1D-40E6-A1FC-73837E98EC9C}</c15:txfldGUID>
                      <c15:f>'Figure 2.3'!$AI$6</c15:f>
                      <c15:dlblFieldTableCache>
                        <c:ptCount val="1"/>
                        <c:pt idx="0">
                          <c:v>14.1%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6-6AE7-4C2F-93AC-38A777FF465E}"/>
                </c:ext>
              </c:extLst>
            </c:dLbl>
            <c:dLbl>
              <c:idx val="12"/>
              <c:layout>
                <c:manualLayout>
                  <c:x val="8.859952389672221E-2"/>
                  <c:y val="2.4078254326561323E-2"/>
                </c:manualLayout>
              </c:layout>
              <c:tx>
                <c:rich>
                  <a:bodyPr/>
                  <a:lstStyle/>
                  <a:p>
                    <a:fld id="{4DCECB76-8A63-4FBD-B299-A23E0E367127}" type="CELLREF">
                      <a:rPr lang="en-US"/>
                      <a:pPr/>
                      <a:t>[CELLREF]</a:t>
                    </a:fld>
                    <a:endParaRPr lang="en-GB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{4DCECB76-8A63-4FBD-B299-A23E0E367127}</c15:txfldGUID>
                      <c15:f>'Figure 2.3'!$AJ$6</c15:f>
                      <c15:dlblFieldTableCache>
                        <c:ptCount val="1"/>
                        <c:pt idx="0">
                          <c:v>11.5%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2-6AE7-4C2F-93AC-38A777FF465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extLst>
                <c:ext xmlns:c15="http://schemas.microsoft.com/office/drawing/2012/chart" uri="{02D57815-91ED-43cb-92C2-25804820EDAC}">
                  <c15:fullRef>
                    <c15:sqref>'Figure 2.3'!$D$3:$AG$3</c15:sqref>
                  </c15:fullRef>
                </c:ext>
              </c:extLst>
              <c:f>('Figure 2.3'!$D$3,'Figure 2.3'!$I$3,'Figure 2.3'!$N$3,'Figure 2.3'!$S$3,'Figure 2.3'!$X$3:$AG$3)</c:f>
              <c:numCache>
                <c:formatCode>General</c:formatCode>
                <c:ptCount val="14"/>
                <c:pt idx="0">
                  <c:v>1990</c:v>
                </c:pt>
                <c:pt idx="1">
                  <c:v>1995</c:v>
                </c:pt>
                <c:pt idx="2">
                  <c:v>2000</c:v>
                </c:pt>
                <c:pt idx="3">
                  <c:v>2005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  <c:pt idx="10">
                  <c:v>2016</c:v>
                </c:pt>
                <c:pt idx="11">
                  <c:v>2017</c:v>
                </c:pt>
                <c:pt idx="12">
                  <c:v>2018</c:v>
                </c:pt>
                <c:pt idx="13">
                  <c:v>2019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'Figure 2.3'!$D$6:$AG$6</c15:sqref>
                  </c15:fullRef>
                </c:ext>
              </c:extLst>
              <c:f>('Figure 2.3'!$D$6,'Figure 2.3'!$I$6,'Figure 2.3'!$N$6,'Figure 2.3'!$S$6,'Figure 2.3'!$X$6:$AG$6)</c:f>
              <c:numCache>
                <c:formatCode>#,##0</c:formatCode>
                <c:ptCount val="14"/>
                <c:pt idx="0">
                  <c:v>7670.0637765125102</c:v>
                </c:pt>
                <c:pt idx="1">
                  <c:v>8105.6742836602962</c:v>
                </c:pt>
                <c:pt idx="2">
                  <c:v>8054.6384454137797</c:v>
                </c:pt>
                <c:pt idx="3">
                  <c:v>6891.7534381688156</c:v>
                </c:pt>
                <c:pt idx="4">
                  <c:v>6451.0212196754392</c:v>
                </c:pt>
                <c:pt idx="5">
                  <c:v>6026.8079049132457</c:v>
                </c:pt>
                <c:pt idx="6">
                  <c:v>6264.688533046924</c:v>
                </c:pt>
                <c:pt idx="7">
                  <c:v>6680.6006154691577</c:v>
                </c:pt>
                <c:pt idx="8">
                  <c:v>6409.6469729411174</c:v>
                </c:pt>
                <c:pt idx="9">
                  <c:v>6471.1460539919326</c:v>
                </c:pt>
                <c:pt idx="10">
                  <c:v>6575.7073330857002</c:v>
                </c:pt>
                <c:pt idx="11">
                  <c:v>6909.6085988328241</c:v>
                </c:pt>
                <c:pt idx="12">
                  <c:v>7253.9135972516815</c:v>
                </c:pt>
                <c:pt idx="13">
                  <c:v>6855.3282601959718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'Figure 2.3'!$E$6</c15:sqref>
                  <c15:dLbl>
                    <c:idx val="0"/>
                    <c:layout>
                      <c:manualLayout>
                        <c:x val="-4.2160737812911728E-2"/>
                        <c:y val="-1.1283492871853248E-2"/>
                      </c:manualLayout>
                    </c:layout>
                    <c:tx>
                      <c:strRef>
                        <c:f>'Figure 2.3'!$AI$6</c:f>
                        <c:strCache>
                          <c:ptCount val="1"/>
                          <c:pt idx="0">
                            <c:v>14.1%</c:v>
                          </c:pt>
                        </c:strCache>
                      </c:strRef>
                    </c:tx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>
                        <c15:dlblFieldTable>
                          <c15:dlblFTEntry>
                            <c15:txfldGUID>{CD26E80E-3D9C-4EF4-9C0A-169777F92F11}</c15:txfldGUID>
                            <c15:f>'Figure 2.3'!$AI$6</c15:f>
                            <c15:dlblFieldTableCache>
                              <c:ptCount val="1"/>
                              <c:pt idx="0">
                                <c:v>14.1%</c:v>
                              </c:pt>
                            </c15:dlblFieldTableCache>
                          </c15:dlblFTEntry>
                        </c15:dlblFieldTable>
                        <c15:showDataLabelsRange val="0"/>
                      </c:ext>
                      <c:ext xmlns:c16="http://schemas.microsoft.com/office/drawing/2014/chart" uri="{C3380CC4-5D6E-409C-BE32-E72D297353CC}">
                        <c16:uniqueId val="{00000004-1686-469A-84CE-0A94D2A3BCAD}"/>
                      </c:ext>
                    </c:extLst>
                  </c15:dLbl>
                </c15:categoryFilterException>
                <c15:categoryFilterException>
                  <c15:sqref>'Figure 2.3'!$Q$6</c15:sqref>
                  <c15:dLbl>
                    <c:idx val="2"/>
                    <c:layout>
                      <c:manualLayout>
                        <c:x val="0.61287512550864032"/>
                        <c:y val="8.0516876699667617E-2"/>
                      </c:manualLayout>
                    </c:layout>
                    <c:tx>
                      <c:strRef>
                        <c:f>'Figure 2.3'!$AJ$6</c:f>
                        <c:strCache>
                          <c:ptCount val="1"/>
                          <c:pt idx="0">
                            <c:v>11.5%</c:v>
                          </c:pt>
                        </c:strCache>
                      </c:strRef>
                    </c:tx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>
                        <c15:dlblFieldTable>
                          <c15:dlblFTEntry>
                            <c15:txfldGUID>{0CEA7B15-A76F-43B0-9766-62E5856B01FA}</c15:txfldGUID>
                            <c15:f>'Figure 2.3'!$AJ$6</c15:f>
                            <c15:dlblFieldTableCache>
                              <c:ptCount val="1"/>
                              <c:pt idx="0">
                                <c:v>11.5%</c:v>
                              </c:pt>
                            </c15:dlblFieldTableCache>
                          </c15:dlblFTEntry>
                        </c15:dlblFieldTable>
                        <c15:showDataLabelsRange val="0"/>
                      </c:ext>
                      <c:ext xmlns:c16="http://schemas.microsoft.com/office/drawing/2014/chart" uri="{C3380CC4-5D6E-409C-BE32-E72D297353CC}">
                        <c16:uniqueId val="{00000005-1686-469A-84CE-0A94D2A3BCAD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B-160E-4DFE-A289-645A7CA5A275}"/>
            </c:ext>
          </c:extLst>
        </c:ser>
        <c:ser>
          <c:idx val="3"/>
          <c:order val="3"/>
          <c:tx>
            <c:strRef>
              <c:f>'Figure 2.3'!$B$7</c:f>
              <c:strCache>
                <c:ptCount val="1"/>
                <c:pt idx="0">
                  <c:v>HFCs, PFCs, SF₆, NF₃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2.1463154315012962E-2"/>
                  <c:y val="-9.0293453724604969E-2"/>
                </c:manualLayout>
              </c:layout>
              <c:tx>
                <c:rich>
                  <a:bodyPr/>
                  <a:lstStyle/>
                  <a:p>
                    <a:fld id="{C43718F1-2695-46FC-BA94-8650336D662E}" type="CELLREF">
                      <a:rPr lang="en-US"/>
                      <a:pPr/>
                      <a:t>[CELLREF]</a:t>
                    </a:fld>
                    <a:endParaRPr lang="en-GB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{C43718F1-2695-46FC-BA94-8650336D662E}</c15:txfldGUID>
                      <c15:f>'Figure 2.3'!$AI$7</c15:f>
                      <c15:dlblFieldTableCache>
                        <c:ptCount val="1"/>
                        <c:pt idx="0">
                          <c:v>0.1%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7-6AE7-4C2F-93AC-38A777FF465E}"/>
                </c:ext>
              </c:extLst>
            </c:dLbl>
            <c:dLbl>
              <c:idx val="12"/>
              <c:layout>
                <c:manualLayout>
                  <c:x val="8.855939519188008E-2"/>
                  <c:y val="-2.1068472535741185E-2"/>
                </c:manualLayout>
              </c:layout>
              <c:tx>
                <c:rich>
                  <a:bodyPr/>
                  <a:lstStyle/>
                  <a:p>
                    <a:fld id="{6ABDA13E-D84C-4467-8E59-6B1F54D7EE43}" type="CELLREF">
                      <a:rPr lang="en-US"/>
                      <a:pPr/>
                      <a:t>[CELLREF]</a:t>
                    </a:fld>
                    <a:endParaRPr lang="en-GB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{6ABDA13E-D84C-4467-8E59-6B1F54D7EE43}</c15:txfldGUID>
                      <c15:f>'Figure 2.3'!$AJ$7</c15:f>
                      <c15:dlblFieldTableCache>
                        <c:ptCount val="1"/>
                        <c:pt idx="0">
                          <c:v>1.5%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3-6AE7-4C2F-93AC-38A777FF465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accent4">
                        <a:lumMod val="75000"/>
                      </a:schemeClr>
                    </a:solidFill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extLst>
                <c:ext xmlns:c15="http://schemas.microsoft.com/office/drawing/2012/chart" uri="{02D57815-91ED-43cb-92C2-25804820EDAC}">
                  <c15:fullRef>
                    <c15:sqref>'Figure 2.3'!$D$3:$AG$3</c15:sqref>
                  </c15:fullRef>
                </c:ext>
              </c:extLst>
              <c:f>('Figure 2.3'!$D$3,'Figure 2.3'!$I$3,'Figure 2.3'!$N$3,'Figure 2.3'!$S$3,'Figure 2.3'!$X$3:$AG$3)</c:f>
              <c:numCache>
                <c:formatCode>General</c:formatCode>
                <c:ptCount val="14"/>
                <c:pt idx="0">
                  <c:v>1990</c:v>
                </c:pt>
                <c:pt idx="1">
                  <c:v>1995</c:v>
                </c:pt>
                <c:pt idx="2">
                  <c:v>2000</c:v>
                </c:pt>
                <c:pt idx="3">
                  <c:v>2005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  <c:pt idx="10">
                  <c:v>2016</c:v>
                </c:pt>
                <c:pt idx="11">
                  <c:v>2017</c:v>
                </c:pt>
                <c:pt idx="12">
                  <c:v>2018</c:v>
                </c:pt>
                <c:pt idx="13">
                  <c:v>2019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'Figure 2.3'!$D$7:$AG$7</c15:sqref>
                  </c15:fullRef>
                </c:ext>
              </c:extLst>
              <c:f>('Figure 2.3'!$D$7,'Figure 2.3'!$I$7,'Figure 2.3'!$N$7,'Figure 2.3'!$S$7,'Figure 2.3'!$X$7:$AG$7)</c:f>
              <c:numCache>
                <c:formatCode>#,##0</c:formatCode>
                <c:ptCount val="14"/>
                <c:pt idx="0">
                  <c:v>34.591111871144001</c:v>
                </c:pt>
                <c:pt idx="1">
                  <c:v>226.32569284465148</c:v>
                </c:pt>
                <c:pt idx="2">
                  <c:v>768.65767343138577</c:v>
                </c:pt>
                <c:pt idx="3">
                  <c:v>1197.0598675525353</c:v>
                </c:pt>
                <c:pt idx="4">
                  <c:v>1127.8143458031184</c:v>
                </c:pt>
                <c:pt idx="5">
                  <c:v>1145.6283164123583</c:v>
                </c:pt>
                <c:pt idx="6">
                  <c:v>1122.7034051293324</c:v>
                </c:pt>
                <c:pt idx="7">
                  <c:v>1159.0997631666357</c:v>
                </c:pt>
                <c:pt idx="8">
                  <c:v>1231.9322752131575</c:v>
                </c:pt>
                <c:pt idx="9">
                  <c:v>1235.4403249555714</c:v>
                </c:pt>
                <c:pt idx="10">
                  <c:v>1320.5385326050266</c:v>
                </c:pt>
                <c:pt idx="11">
                  <c:v>1246.3204739132752</c:v>
                </c:pt>
                <c:pt idx="12">
                  <c:v>937.60934934465604</c:v>
                </c:pt>
                <c:pt idx="13">
                  <c:v>916.4698759914171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'Figure 2.3'!$E$7</c15:sqref>
                  <c15:dLbl>
                    <c:idx val="0"/>
                    <c:layout>
                      <c:manualLayout>
                        <c:x val="-4.1710566046500822E-2"/>
                        <c:y val="-5.1973954722928283E-2"/>
                      </c:manualLayout>
                    </c:layout>
                    <c:tx>
                      <c:strRef>
                        <c:f>'Figure 2.3'!$AI$7</c:f>
                        <c:strCache>
                          <c:ptCount val="1"/>
                          <c:pt idx="0">
                            <c:v>0.1%</c:v>
                          </c:pt>
                        </c:strCache>
                      </c:strRef>
                    </c:tx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>
                        <c15:dlblFieldTable>
                          <c15:dlblFTEntry>
                            <c15:txfldGUID>{842A0B55-0381-4AE2-BF9A-63EA87C398C9}</c15:txfldGUID>
                            <c15:f>'Figure 2.3'!$AI$7</c15:f>
                            <c15:dlblFieldTableCache>
                              <c:ptCount val="1"/>
                              <c:pt idx="0">
                                <c:v>0.1%</c:v>
                              </c:pt>
                            </c15:dlblFieldTableCache>
                          </c15:dlblFTEntry>
                        </c15:dlblFieldTable>
                        <c15:showDataLabelsRange val="0"/>
                      </c:ext>
                      <c:ext xmlns:c16="http://schemas.microsoft.com/office/drawing/2014/chart" uri="{C3380CC4-5D6E-409C-BE32-E72D297353CC}">
                        <c16:uniqueId val="{00000006-1686-469A-84CE-0A94D2A3BCAD}"/>
                      </c:ext>
                    </c:extLst>
                  </c15:dLbl>
                </c15:categoryFilterException>
                <c15:categoryFilterException>
                  <c15:sqref>'Figure 2.3'!$Q$7</c15:sqref>
                  <c15:dLbl>
                    <c:idx val="2"/>
                    <c:layout>
                      <c:manualLayout>
                        <c:x val="0.61464234000951223"/>
                        <c:y val="3.1617639217219717E-2"/>
                      </c:manualLayout>
                    </c:layout>
                    <c:tx>
                      <c:strRef>
                        <c:f>'Figure 2.3'!$AJ$7</c:f>
                        <c:strCache>
                          <c:ptCount val="1"/>
                          <c:pt idx="0">
                            <c:v>1.5%</c:v>
                          </c:pt>
                        </c:strCache>
                      </c:strRef>
                    </c:tx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>
                        <c15:dlblFieldTable>
                          <c15:dlblFTEntry>
                            <c15:txfldGUID>{77263C2A-75AF-469E-B9A9-41BAB7F02362}</c15:txfldGUID>
                            <c15:f>'Figure 2.3'!$AJ$7</c15:f>
                            <c15:dlblFieldTableCache>
                              <c:ptCount val="1"/>
                              <c:pt idx="0">
                                <c:v>1.5%</c:v>
                              </c:pt>
                            </c15:dlblFieldTableCache>
                          </c15:dlblFTEntry>
                        </c15:dlblFieldTable>
                        <c15:showDataLabelsRange val="0"/>
                      </c:ext>
                      <c:ext xmlns:c16="http://schemas.microsoft.com/office/drawing/2014/chart" uri="{C3380CC4-5D6E-409C-BE32-E72D297353CC}">
                        <c16:uniqueId val="{00000007-1686-469A-84CE-0A94D2A3BCAD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F-160E-4DFE-A289-645A7CA5A2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16677248"/>
        <c:axId val="417084544"/>
      </c:barChart>
      <c:catAx>
        <c:axId val="416677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417084544"/>
        <c:crosses val="autoZero"/>
        <c:auto val="1"/>
        <c:lblAlgn val="ctr"/>
        <c:lblOffset val="100"/>
        <c:noMultiLvlLbl val="0"/>
      </c:catAx>
      <c:valAx>
        <c:axId val="4170845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IE"/>
                  <a:t>kiltonnes CO</a:t>
                </a:r>
                <a:r>
                  <a:rPr lang="en-IE" baseline="-25000"/>
                  <a:t>2</a:t>
                </a:r>
                <a:r>
                  <a:rPr lang="en-IE"/>
                  <a:t> eq</a:t>
                </a:r>
              </a:p>
            </c:rich>
          </c:tx>
          <c:layout>
            <c:manualLayout>
              <c:xMode val="edge"/>
              <c:yMode val="edge"/>
              <c:x val="2.0898641588296763E-3"/>
              <c:y val="0.28806372300772315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crossAx val="416677248"/>
        <c:crosses val="autoZero"/>
        <c:crossBetween val="between"/>
      </c:valAx>
      <c:spPr>
        <a:noFill/>
        <a:ln>
          <a:solidFill>
            <a:schemeClr val="tx1"/>
          </a:solidFill>
        </a:ln>
      </c:spPr>
    </c:plotArea>
    <c:legend>
      <c:legendPos val="b"/>
      <c:layout>
        <c:manualLayout>
          <c:xMode val="edge"/>
          <c:yMode val="edge"/>
          <c:x val="0.15242235603375495"/>
          <c:y val="0.93198719190289447"/>
          <c:w val="0.71180991392301851"/>
          <c:h val="6.8012808097105568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5173756803889445E-2"/>
          <c:y val="5.2254551702481895E-2"/>
          <c:w val="0.89076557628283037"/>
          <c:h val="0.806545919908995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'Figure 2.3'!$B$4</c:f>
              <c:strCache>
                <c:ptCount val="1"/>
                <c:pt idx="0">
                  <c:v>CO₂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6107382550335572E-2"/>
                  <c:y val="2.1068472535741158E-2"/>
                </c:manualLayout>
              </c:layout>
              <c:tx>
                <c:rich>
                  <a:bodyPr/>
                  <a:lstStyle/>
                  <a:p>
                    <a:fld id="{129B78BC-3B24-4FEA-AA7A-F4A583B18619}" type="CELLREF">
                      <a:rPr lang="en-US"/>
                      <a:pPr/>
                      <a:t>[CELLREF]</a:t>
                    </a:fld>
                    <a:endParaRPr lang="en-GB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{129B78BC-3B24-4FEA-AA7A-F4A583B18619}</c15:txfldGUID>
                      <c15:f>'Figure 2.3'!$AI$4</c15:f>
                      <c15:dlblFieldTableCache>
                        <c:ptCount val="1"/>
                        <c:pt idx="0">
                          <c:v>60.6%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0-43EE-4156-B801-3DF48CA2E13A}"/>
                </c:ext>
              </c:extLst>
            </c:dLbl>
            <c:dLbl>
              <c:idx val="28"/>
              <c:layout>
                <c:manualLayout>
                  <c:x val="2.214765100671141E-2"/>
                  <c:y val="1.2039127163280552E-2"/>
                </c:manualLayout>
              </c:layout>
              <c:tx>
                <c:rich>
                  <a:bodyPr/>
                  <a:lstStyle/>
                  <a:p>
                    <a:fld id="{A95339B2-F7AA-4073-80E8-6936B5CB82EA}" type="CELLREF">
                      <a:rPr lang="en-US"/>
                      <a:pPr/>
                      <a:t>[CELLREF]</a:t>
                    </a:fld>
                    <a:endParaRPr lang="en-GB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{A95339B2-F7AA-4073-80E8-6936B5CB82EA}</c15:txfldGUID>
                      <c15:f>'Figure 2.3'!$AJ$4</c15:f>
                      <c15:dlblFieldTableCache>
                        <c:ptCount val="1"/>
                        <c:pt idx="0">
                          <c:v>62.4%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1-43EE-4156-B801-3DF48CA2E13A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accent1">
                        <a:lumMod val="75000"/>
                      </a:schemeClr>
                    </a:solidFill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'Figure 2.3'!$D$3:$AG$3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'Figure 2.3'!$D$4:$AG$4</c:f>
              <c:numCache>
                <c:formatCode>#,##0</c:formatCode>
                <c:ptCount val="30"/>
                <c:pt idx="0">
                  <c:v>32943.60363844176</c:v>
                </c:pt>
                <c:pt idx="1">
                  <c:v>33673.49439639716</c:v>
                </c:pt>
                <c:pt idx="2">
                  <c:v>33494.498394831789</c:v>
                </c:pt>
                <c:pt idx="3">
                  <c:v>33715.571485648332</c:v>
                </c:pt>
                <c:pt idx="4">
                  <c:v>34837.654227246712</c:v>
                </c:pt>
                <c:pt idx="5">
                  <c:v>35852.202662148069</c:v>
                </c:pt>
                <c:pt idx="6">
                  <c:v>37468.512713817669</c:v>
                </c:pt>
                <c:pt idx="7">
                  <c:v>38804.278996628193</c:v>
                </c:pt>
                <c:pt idx="8">
                  <c:v>40708.288352058022</c:v>
                </c:pt>
                <c:pt idx="9">
                  <c:v>42439.518319338997</c:v>
                </c:pt>
                <c:pt idx="10">
                  <c:v>45248.508622670597</c:v>
                </c:pt>
                <c:pt idx="11">
                  <c:v>47606.827382126554</c:v>
                </c:pt>
                <c:pt idx="12">
                  <c:v>46080.800401874891</c:v>
                </c:pt>
                <c:pt idx="13">
                  <c:v>45683.184848822799</c:v>
                </c:pt>
                <c:pt idx="14">
                  <c:v>46165.841122470752</c:v>
                </c:pt>
                <c:pt idx="15">
                  <c:v>48155.797022874547</c:v>
                </c:pt>
                <c:pt idx="16">
                  <c:v>47603.978825432525</c:v>
                </c:pt>
                <c:pt idx="17">
                  <c:v>47663.726602156494</c:v>
                </c:pt>
                <c:pt idx="18">
                  <c:v>47366.673677499894</c:v>
                </c:pt>
                <c:pt idx="19">
                  <c:v>42180.319124497575</c:v>
                </c:pt>
                <c:pt idx="20">
                  <c:v>41793.914554776813</c:v>
                </c:pt>
                <c:pt idx="21">
                  <c:v>38097.298624554125</c:v>
                </c:pt>
                <c:pt idx="22">
                  <c:v>38241.974900988564</c:v>
                </c:pt>
                <c:pt idx="23">
                  <c:v>37291.76322414622</c:v>
                </c:pt>
                <c:pt idx="24">
                  <c:v>36909.012023474788</c:v>
                </c:pt>
                <c:pt idx="25">
                  <c:v>38687.772214867851</c:v>
                </c:pt>
                <c:pt idx="26">
                  <c:v>40155.799101114433</c:v>
                </c:pt>
                <c:pt idx="27">
                  <c:v>39133.421109227143</c:v>
                </c:pt>
                <c:pt idx="28">
                  <c:v>39195.154828332859</c:v>
                </c:pt>
                <c:pt idx="29">
                  <c:v>37275.318574990517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3EE-4156-B801-3DF48CA2E13A}"/>
            </c:ext>
          </c:extLst>
        </c:ser>
        <c:ser>
          <c:idx val="1"/>
          <c:order val="1"/>
          <c:tx>
            <c:strRef>
              <c:f>'Figure 2.3'!$B$5</c:f>
              <c:strCache>
                <c:ptCount val="1"/>
                <c:pt idx="0">
                  <c:v>CH₄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3422818791946308E-2"/>
                  <c:y val="0"/>
                </c:manualLayout>
              </c:layout>
              <c:tx>
                <c:rich>
                  <a:bodyPr/>
                  <a:lstStyle/>
                  <a:p>
                    <a:fld id="{06F771DF-7DE4-4A00-8555-865FE6EFF9B2}" type="CELLREF">
                      <a:rPr lang="en-US"/>
                      <a:pPr/>
                      <a:t>[CELLREF]</a:t>
                    </a:fld>
                    <a:endParaRPr lang="en-GB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{06F771DF-7DE4-4A00-8555-865FE6EFF9B2}</c15:txfldGUID>
                      <c15:f>'Figure 2.3'!$AI$5</c15:f>
                      <c15:dlblFieldTableCache>
                        <c:ptCount val="1"/>
                        <c:pt idx="0">
                          <c:v>25.3%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3-43EE-4156-B801-3DF48CA2E13A}"/>
                </c:ext>
              </c:extLst>
            </c:dLbl>
            <c:dLbl>
              <c:idx val="28"/>
              <c:layout>
                <c:manualLayout>
                  <c:x val="2.214765100671141E-2"/>
                  <c:y val="-3.0097817908201654E-3"/>
                </c:manualLayout>
              </c:layout>
              <c:tx>
                <c:rich>
                  <a:bodyPr/>
                  <a:lstStyle/>
                  <a:p>
                    <a:fld id="{E7BCD096-7CBC-4B37-B8C6-930B48710E48}" type="CELLREF">
                      <a:rPr lang="en-US"/>
                      <a:pPr/>
                      <a:t>[CELLREF]</a:t>
                    </a:fld>
                    <a:endParaRPr lang="en-GB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{E7BCD096-7CBC-4B37-B8C6-930B48710E48}</c15:txfldGUID>
                      <c15:f>'Figure 2.3'!$AJ$5</c15:f>
                      <c15:dlblFieldTableCache>
                        <c:ptCount val="1"/>
                        <c:pt idx="0">
                          <c:v>24.6%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4-43EE-4156-B801-3DF48CA2E13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accent2">
                        <a:lumMod val="75000"/>
                      </a:schemeClr>
                    </a:solidFill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'Figure 2.3'!$D$3:$AG$3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'Figure 2.3'!$D$5:$AG$5</c:f>
              <c:numCache>
                <c:formatCode>#,##0</c:formatCode>
                <c:ptCount val="30"/>
                <c:pt idx="0">
                  <c:v>13752.057718874048</c:v>
                </c:pt>
                <c:pt idx="1">
                  <c:v>14041.692369937267</c:v>
                </c:pt>
                <c:pt idx="2">
                  <c:v>14256.741742919332</c:v>
                </c:pt>
                <c:pt idx="3">
                  <c:v>14404.033378668544</c:v>
                </c:pt>
                <c:pt idx="4">
                  <c:v>14436.649964540236</c:v>
                </c:pt>
                <c:pt idx="5">
                  <c:v>14556.67754245908</c:v>
                </c:pt>
                <c:pt idx="6">
                  <c:v>14880.57315091921</c:v>
                </c:pt>
                <c:pt idx="7">
                  <c:v>14958.565825239513</c:v>
                </c:pt>
                <c:pt idx="8">
                  <c:v>15282.883343981439</c:v>
                </c:pt>
                <c:pt idx="9">
                  <c:v>14879.676844726055</c:v>
                </c:pt>
                <c:pt idx="10">
                  <c:v>14386.905128417682</c:v>
                </c:pt>
                <c:pt idx="11">
                  <c:v>14519.856949107338</c:v>
                </c:pt>
                <c:pt idx="12">
                  <c:v>14521.197956810709</c:v>
                </c:pt>
                <c:pt idx="13">
                  <c:v>15212.324612582383</c:v>
                </c:pt>
                <c:pt idx="14">
                  <c:v>14202.810102499521</c:v>
                </c:pt>
                <c:pt idx="15">
                  <c:v>14019.729982642415</c:v>
                </c:pt>
                <c:pt idx="16">
                  <c:v>14156.171514896669</c:v>
                </c:pt>
                <c:pt idx="17">
                  <c:v>13320.540053673327</c:v>
                </c:pt>
                <c:pt idx="18">
                  <c:v>13190.71168903676</c:v>
                </c:pt>
                <c:pt idx="19">
                  <c:v>12827.1297740719</c:v>
                </c:pt>
                <c:pt idx="20">
                  <c:v>12576.664172085866</c:v>
                </c:pt>
                <c:pt idx="21">
                  <c:v>12523.848753308066</c:v>
                </c:pt>
                <c:pt idx="22">
                  <c:v>13155.769311644355</c:v>
                </c:pt>
                <c:pt idx="23">
                  <c:v>13439.119661199333</c:v>
                </c:pt>
                <c:pt idx="24">
                  <c:v>13511.976489026483</c:v>
                </c:pt>
                <c:pt idx="25">
                  <c:v>14037.594447540432</c:v>
                </c:pt>
                <c:pt idx="26">
                  <c:v>14423.092365672019</c:v>
                </c:pt>
                <c:pt idx="27">
                  <c:v>14825.510700045103</c:v>
                </c:pt>
                <c:pt idx="28">
                  <c:v>15139.336194748994</c:v>
                </c:pt>
                <c:pt idx="29">
                  <c:v>14730.522906038148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3EE-4156-B801-3DF48CA2E13A}"/>
            </c:ext>
          </c:extLst>
        </c:ser>
        <c:ser>
          <c:idx val="2"/>
          <c:order val="2"/>
          <c:tx>
            <c:strRef>
              <c:f>'Figure 2.3'!$B$6</c:f>
              <c:strCache>
                <c:ptCount val="1"/>
                <c:pt idx="0">
                  <c:v>N₂O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4765100671140927E-2"/>
                  <c:y val="0"/>
                </c:manualLayout>
              </c:layout>
              <c:tx>
                <c:rich>
                  <a:bodyPr/>
                  <a:lstStyle/>
                  <a:p>
                    <a:fld id="{78CF2D22-AC1D-40E6-A1FC-73837E98EC9C}" type="CELLREF">
                      <a:rPr lang="en-US"/>
                      <a:pPr/>
                      <a:t>[CELLREF]</a:t>
                    </a:fld>
                    <a:endParaRPr lang="en-GB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{78CF2D22-AC1D-40E6-A1FC-73837E98EC9C}</c15:txfldGUID>
                      <c15:f>'Figure 2.3'!$AI$6</c15:f>
                      <c15:dlblFieldTableCache>
                        <c:ptCount val="1"/>
                        <c:pt idx="0">
                          <c:v>14.1%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6-43EE-4156-B801-3DF48CA2E13A}"/>
                </c:ext>
              </c:extLst>
            </c:dLbl>
            <c:dLbl>
              <c:idx val="28"/>
              <c:layout>
                <c:manualLayout>
                  <c:x val="2.2818791946308724E-2"/>
                  <c:y val="3.0097817908201654E-3"/>
                </c:manualLayout>
              </c:layout>
              <c:tx>
                <c:rich>
                  <a:bodyPr/>
                  <a:lstStyle/>
                  <a:p>
                    <a:fld id="{4DCECB76-8A63-4FBD-B299-A23E0E367127}" type="CELLREF">
                      <a:rPr lang="en-US"/>
                      <a:pPr/>
                      <a:t>[CELLREF]</a:t>
                    </a:fld>
                    <a:endParaRPr lang="en-GB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{4DCECB76-8A63-4FBD-B299-A23E0E367127}</c15:txfldGUID>
                      <c15:f>'Figure 2.3'!$AJ$6</c15:f>
                      <c15:dlblFieldTableCache>
                        <c:ptCount val="1"/>
                        <c:pt idx="0">
                          <c:v>11.5%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7-43EE-4156-B801-3DF48CA2E13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'Figure 2.3'!$D$3:$AG$3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'Figure 2.3'!$D$6:$AG$6</c:f>
              <c:numCache>
                <c:formatCode>#,##0</c:formatCode>
                <c:ptCount val="30"/>
                <c:pt idx="0">
                  <c:v>7670.0637765125102</c:v>
                </c:pt>
                <c:pt idx="1">
                  <c:v>7445.5783283438132</c:v>
                </c:pt>
                <c:pt idx="2">
                  <c:v>7380.8809517931822</c:v>
                </c:pt>
                <c:pt idx="3">
                  <c:v>7513.9161969592351</c:v>
                </c:pt>
                <c:pt idx="4">
                  <c:v>7791.2029817458779</c:v>
                </c:pt>
                <c:pt idx="5">
                  <c:v>8105.6742836602962</c:v>
                </c:pt>
                <c:pt idx="6">
                  <c:v>8229.4876640019993</c:v>
                </c:pt>
                <c:pt idx="7">
                  <c:v>8138.5929293734362</c:v>
                </c:pt>
                <c:pt idx="8">
                  <c:v>8577.9963968809934</c:v>
                </c:pt>
                <c:pt idx="9">
                  <c:v>8351.6048530748139</c:v>
                </c:pt>
                <c:pt idx="10">
                  <c:v>8054.6384454137797</c:v>
                </c:pt>
                <c:pt idx="11">
                  <c:v>7579.9239571149692</c:v>
                </c:pt>
                <c:pt idx="12">
                  <c:v>7249.9295504538686</c:v>
                </c:pt>
                <c:pt idx="13">
                  <c:v>7152.1712555431604</c:v>
                </c:pt>
                <c:pt idx="14">
                  <c:v>7017.3121144529186</c:v>
                </c:pt>
                <c:pt idx="15">
                  <c:v>6891.7534381688156</c:v>
                </c:pt>
                <c:pt idx="16">
                  <c:v>6681.2653834778139</c:v>
                </c:pt>
                <c:pt idx="17">
                  <c:v>6432.3523902435081</c:v>
                </c:pt>
                <c:pt idx="18">
                  <c:v>6386.8815896536316</c:v>
                </c:pt>
                <c:pt idx="19">
                  <c:v>6197.6581950888394</c:v>
                </c:pt>
                <c:pt idx="20">
                  <c:v>6451.0212196754392</c:v>
                </c:pt>
                <c:pt idx="21">
                  <c:v>6026.8079049132457</c:v>
                </c:pt>
                <c:pt idx="22">
                  <c:v>6264.688533046924</c:v>
                </c:pt>
                <c:pt idx="23">
                  <c:v>6680.6006154691577</c:v>
                </c:pt>
                <c:pt idx="24">
                  <c:v>6409.6469729411174</c:v>
                </c:pt>
                <c:pt idx="25">
                  <c:v>6471.1460539919326</c:v>
                </c:pt>
                <c:pt idx="26">
                  <c:v>6575.7073330857002</c:v>
                </c:pt>
                <c:pt idx="27">
                  <c:v>6909.6085988328241</c:v>
                </c:pt>
                <c:pt idx="28">
                  <c:v>7253.9135972516815</c:v>
                </c:pt>
                <c:pt idx="29">
                  <c:v>6855.3282601959718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3EE-4156-B801-3DF48CA2E13A}"/>
            </c:ext>
          </c:extLst>
        </c:ser>
        <c:ser>
          <c:idx val="3"/>
          <c:order val="3"/>
          <c:tx>
            <c:strRef>
              <c:f>'Figure 2.3'!$B$7</c:f>
              <c:strCache>
                <c:ptCount val="1"/>
                <c:pt idx="0">
                  <c:v>HFCs, PFCs, SF₆, NF₃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5436241610738255E-2"/>
                  <c:y val="-2.7088036117381545E-2"/>
                </c:manualLayout>
              </c:layout>
              <c:tx>
                <c:rich>
                  <a:bodyPr/>
                  <a:lstStyle/>
                  <a:p>
                    <a:fld id="{C43718F1-2695-46FC-BA94-8650336D662E}" type="CELLREF">
                      <a:rPr lang="en-US"/>
                      <a:pPr/>
                      <a:t>[CELLREF]</a:t>
                    </a:fld>
                    <a:endParaRPr lang="en-GB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{C43718F1-2695-46FC-BA94-8650336D662E}</c15:txfldGUID>
                      <c15:f>'Figure 2.3'!$AI$7</c15:f>
                      <c15:dlblFieldTableCache>
                        <c:ptCount val="1"/>
                        <c:pt idx="0">
                          <c:v>0.1%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9-43EE-4156-B801-3DF48CA2E13A}"/>
                </c:ext>
              </c:extLst>
            </c:dLbl>
            <c:dLbl>
              <c:idx val="28"/>
              <c:layout>
                <c:manualLayout>
                  <c:x val="1.8791946308724831E-2"/>
                  <c:y val="-5.1166290443942816E-2"/>
                </c:manualLayout>
              </c:layout>
              <c:tx>
                <c:rich>
                  <a:bodyPr/>
                  <a:lstStyle/>
                  <a:p>
                    <a:fld id="{6ABDA13E-D84C-4467-8E59-6B1F54D7EE43}" type="CELLREF">
                      <a:rPr lang="en-US"/>
                      <a:pPr/>
                      <a:t>[CELLREF]</a:t>
                    </a:fld>
                    <a:endParaRPr lang="en-GB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{6ABDA13E-D84C-4467-8E59-6B1F54D7EE43}</c15:txfldGUID>
                      <c15:f>'Figure 2.3'!$AJ$7</c15:f>
                      <c15:dlblFieldTableCache>
                        <c:ptCount val="1"/>
                        <c:pt idx="0">
                          <c:v>1.5%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A-43EE-4156-B801-3DF48CA2E13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accent4">
                        <a:lumMod val="75000"/>
                      </a:schemeClr>
                    </a:solidFill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'Figure 2.3'!$D$3:$AG$3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'Figure 2.3'!$D$7:$AG$7</c:f>
              <c:numCache>
                <c:formatCode>#,##0</c:formatCode>
                <c:ptCount val="30"/>
                <c:pt idx="0">
                  <c:v>34.591111871144001</c:v>
                </c:pt>
                <c:pt idx="1">
                  <c:v>49.500497452352008</c:v>
                </c:pt>
                <c:pt idx="2">
                  <c:v>64.409697447943998</c:v>
                </c:pt>
                <c:pt idx="3">
                  <c:v>106.42517718178189</c:v>
                </c:pt>
                <c:pt idx="4">
                  <c:v>149.55114964672029</c:v>
                </c:pt>
                <c:pt idx="5">
                  <c:v>226.32569284465148</c:v>
                </c:pt>
                <c:pt idx="6">
                  <c:v>326.19440166357015</c:v>
                </c:pt>
                <c:pt idx="7">
                  <c:v>459.71553127872153</c:v>
                </c:pt>
                <c:pt idx="8">
                  <c:v>373.29692450328292</c:v>
                </c:pt>
                <c:pt idx="9">
                  <c:v>532.06751613482925</c:v>
                </c:pt>
                <c:pt idx="10">
                  <c:v>768.65767343138577</c:v>
                </c:pt>
                <c:pt idx="11">
                  <c:v>780.59668108223207</c:v>
                </c:pt>
                <c:pt idx="12">
                  <c:v>771.11792514883575</c:v>
                </c:pt>
                <c:pt idx="13">
                  <c:v>985.09287096326318</c:v>
                </c:pt>
                <c:pt idx="14">
                  <c:v>998.58388644343574</c:v>
                </c:pt>
                <c:pt idx="15">
                  <c:v>1197.0598675525353</c:v>
                </c:pt>
                <c:pt idx="16">
                  <c:v>1179.1683193959805</c:v>
                </c:pt>
                <c:pt idx="17">
                  <c:v>1174.9491879213688</c:v>
                </c:pt>
                <c:pt idx="18">
                  <c:v>1187.1902168798613</c:v>
                </c:pt>
                <c:pt idx="19">
                  <c:v>1151.2673362398546</c:v>
                </c:pt>
                <c:pt idx="20">
                  <c:v>1127.8143458031184</c:v>
                </c:pt>
                <c:pt idx="21">
                  <c:v>1145.6283164123583</c:v>
                </c:pt>
                <c:pt idx="22">
                  <c:v>1122.7034051293324</c:v>
                </c:pt>
                <c:pt idx="23">
                  <c:v>1159.0997631666357</c:v>
                </c:pt>
                <c:pt idx="24">
                  <c:v>1231.9322752131575</c:v>
                </c:pt>
                <c:pt idx="25">
                  <c:v>1235.4403249555714</c:v>
                </c:pt>
                <c:pt idx="26">
                  <c:v>1320.5385326050266</c:v>
                </c:pt>
                <c:pt idx="27">
                  <c:v>1246.3204739132752</c:v>
                </c:pt>
                <c:pt idx="28">
                  <c:v>937.60934934465604</c:v>
                </c:pt>
                <c:pt idx="29">
                  <c:v>916.4698759914171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3EE-4156-B801-3DF48CA2E1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16677248"/>
        <c:axId val="417084544"/>
      </c:barChart>
      <c:catAx>
        <c:axId val="416677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417084544"/>
        <c:crosses val="autoZero"/>
        <c:auto val="1"/>
        <c:lblAlgn val="ctr"/>
        <c:lblOffset val="100"/>
        <c:noMultiLvlLbl val="0"/>
      </c:catAx>
      <c:valAx>
        <c:axId val="4170845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IE"/>
                  <a:t>kiltonnes CO</a:t>
                </a:r>
                <a:r>
                  <a:rPr lang="en-IE" baseline="-25000"/>
                  <a:t>2</a:t>
                </a:r>
                <a:r>
                  <a:rPr lang="en-IE"/>
                  <a:t> eq</a:t>
                </a:r>
              </a:p>
            </c:rich>
          </c:tx>
          <c:layout>
            <c:manualLayout>
              <c:xMode val="edge"/>
              <c:yMode val="edge"/>
              <c:x val="2.0898641588296763E-3"/>
              <c:y val="0.28806372300772315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crossAx val="416677248"/>
        <c:crosses val="autoZero"/>
        <c:crossBetween val="between"/>
      </c:valAx>
      <c:spPr>
        <a:noFill/>
        <a:ln>
          <a:solidFill>
            <a:schemeClr val="tx1"/>
          </a:solidFill>
        </a:ln>
      </c:spPr>
    </c:plotArea>
    <c:legend>
      <c:legendPos val="b"/>
      <c:layout>
        <c:manualLayout>
          <c:xMode val="edge"/>
          <c:yMode val="edge"/>
          <c:x val="0.15242235603375495"/>
          <c:y val="0.93198719190289447"/>
          <c:w val="0.71180991392301851"/>
          <c:h val="6.8012808097105568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1"/>
    <c:plotArea>
      <c:layout>
        <c:manualLayout>
          <c:layoutTarget val="inner"/>
          <c:xMode val="edge"/>
          <c:yMode val="edge"/>
          <c:x val="5.0584683437722211E-2"/>
          <c:y val="5.5067911689583866E-2"/>
          <c:w val="0.94541266921256162"/>
          <c:h val="0.8610230555555555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'Inter change'!$B$5</c:f>
              <c:strCache>
                <c:ptCount val="1"/>
                <c:pt idx="0">
                  <c:v>Inter Annual change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dLbl>
              <c:idx val="1"/>
              <c:layout>
                <c:manualLayout>
                  <c:x val="0"/>
                  <c:y val="6.8389377712306409E-2"/>
                </c:manualLayout>
              </c:layout>
              <c:tx>
                <c:rich>
                  <a:bodyPr/>
                  <a:lstStyle/>
                  <a:p>
                    <a:pPr>
                      <a:defRPr sz="1200" b="1">
                        <a:solidFill>
                          <a:sysClr val="windowText" lastClr="000000"/>
                        </a:solidFill>
                      </a:defRPr>
                    </a:pPr>
                    <a:r>
                      <a:rPr lang="en-US" sz="1200">
                        <a:solidFill>
                          <a:sysClr val="windowText" lastClr="000000"/>
                        </a:solidFill>
                      </a:rPr>
                      <a:t>0.02</a:t>
                    </a:r>
                  </a:p>
                </c:rich>
              </c:tx>
              <c:spPr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F7B-4AD7-9A4D-EEAB049722A0}"/>
                </c:ext>
              </c:extLst>
            </c:dLbl>
            <c:dLbl>
              <c:idx val="11"/>
              <c:spPr/>
              <c:txPr>
                <a:bodyPr/>
                <a:lstStyle/>
                <a:p>
                  <a:pPr>
                    <a:defRPr sz="1200" b="1">
                      <a:solidFill>
                        <a:sysClr val="windowText" lastClr="000000"/>
                      </a:solidFill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BF7B-4AD7-9A4D-EEAB049722A0}"/>
                </c:ext>
              </c:extLst>
            </c:dLbl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1200" b="1">
                      <a:solidFill>
                        <a:srgbClr val="FF0000"/>
                      </a:solidFill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E269-4D0A-9F0D-293397A7B4CD}"/>
                </c:ext>
              </c:extLst>
            </c:dLbl>
            <c:dLbl>
              <c:idx val="13"/>
              <c:layout>
                <c:manualLayout>
                  <c:x val="0"/>
                  <c:y val="-5.7118962993936862E-3"/>
                </c:manualLayout>
              </c:layout>
              <c:spPr/>
              <c:txPr>
                <a:bodyPr/>
                <a:lstStyle/>
                <a:p>
                  <a:pPr>
                    <a:defRPr sz="1200" b="1">
                      <a:solidFill>
                        <a:sysClr val="windowText" lastClr="000000"/>
                      </a:solidFill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F7B-4AD7-9A4D-EEAB049722A0}"/>
                </c:ext>
              </c:extLst>
            </c:dLbl>
            <c:dLbl>
              <c:idx val="14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1200" b="1">
                      <a:solidFill>
                        <a:srgbClr val="FF0000"/>
                      </a:solidFill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E269-4D0A-9F0D-293397A7B4CD}"/>
                </c:ext>
              </c:extLst>
            </c:dLbl>
            <c:dLbl>
              <c:idx val="15"/>
              <c:layout>
                <c:manualLayout>
                  <c:x val="0"/>
                  <c:y val="-4.2139986526354917E-3"/>
                </c:manualLayout>
              </c:layout>
              <c:spPr/>
              <c:txPr>
                <a:bodyPr/>
                <a:lstStyle/>
                <a:p>
                  <a:pPr>
                    <a:defRPr sz="1200" b="1">
                      <a:solidFill>
                        <a:sysClr val="windowText" lastClr="000000"/>
                      </a:solidFill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F7B-4AD7-9A4D-EEAB049722A0}"/>
                </c:ext>
              </c:extLst>
            </c:dLbl>
            <c:dLbl>
              <c:idx val="16"/>
              <c:layout>
                <c:manualLayout>
                  <c:x val="0"/>
                  <c:y val="-2.0098578651909067E-2"/>
                </c:manualLayout>
              </c:layout>
              <c:spPr/>
              <c:txPr>
                <a:bodyPr/>
                <a:lstStyle/>
                <a:p>
                  <a:pPr>
                    <a:defRPr sz="1200" b="1">
                      <a:solidFill>
                        <a:srgbClr val="FF0000"/>
                      </a:solidFill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F7B-4AD7-9A4D-EEAB049722A0}"/>
                </c:ext>
              </c:extLst>
            </c:dLbl>
            <c:dLbl>
              <c:idx val="17"/>
              <c:layout>
                <c:manualLayout>
                  <c:x val="0"/>
                  <c:y val="-1.8579607437193932E-2"/>
                </c:manualLayout>
              </c:layout>
              <c:spPr/>
              <c:txPr>
                <a:bodyPr/>
                <a:lstStyle/>
                <a:p>
                  <a:pPr>
                    <a:defRPr sz="1200" b="1">
                      <a:solidFill>
                        <a:srgbClr val="FF0000"/>
                      </a:solidFill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F7B-4AD7-9A4D-EEAB049722A0}"/>
                </c:ext>
              </c:extLst>
            </c:dLbl>
            <c:dLbl>
              <c:idx val="18"/>
              <c:spPr/>
              <c:txPr>
                <a:bodyPr/>
                <a:lstStyle/>
                <a:p>
                  <a:pPr>
                    <a:defRPr sz="1200" b="1">
                      <a:solidFill>
                        <a:srgbClr val="FF0000"/>
                      </a:solidFill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BF7B-4AD7-9A4D-EEAB049722A0}"/>
                </c:ext>
              </c:extLst>
            </c:dLbl>
            <c:dLbl>
              <c:idx val="19"/>
              <c:layout>
                <c:manualLayout>
                  <c:x val="0"/>
                  <c:y val="-2.3659513476927976E-2"/>
                </c:manualLayout>
              </c:layout>
              <c:spPr/>
              <c:txPr>
                <a:bodyPr/>
                <a:lstStyle/>
                <a:p>
                  <a:pPr>
                    <a:defRPr sz="1200" b="1">
                      <a:solidFill>
                        <a:srgbClr val="FF0000"/>
                      </a:solidFill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F7B-4AD7-9A4D-EEAB049722A0}"/>
                </c:ext>
              </c:extLst>
            </c:dLbl>
            <c:dLbl>
              <c:idx val="20"/>
              <c:spPr/>
              <c:txPr>
                <a:bodyPr/>
                <a:lstStyle/>
                <a:p>
                  <a:pPr>
                    <a:defRPr sz="1200" b="1">
                      <a:solidFill>
                        <a:srgbClr val="FF0000"/>
                      </a:solidFill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BF7B-4AD7-9A4D-EEAB049722A0}"/>
                </c:ext>
              </c:extLst>
            </c:dLbl>
            <c:dLbl>
              <c:idx val="21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1200" b="1">
                      <a:solidFill>
                        <a:srgbClr val="FF0000"/>
                      </a:solidFill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E269-4D0A-9F0D-293397A7B4CD}"/>
                </c:ext>
              </c:extLst>
            </c:dLbl>
            <c:dLbl>
              <c:idx val="22"/>
              <c:layout>
                <c:manualLayout>
                  <c:x val="0"/>
                  <c:y val="-5.6741171318230678E-2"/>
                </c:manualLayout>
              </c:layout>
              <c:spPr/>
              <c:txPr>
                <a:bodyPr/>
                <a:lstStyle/>
                <a:p>
                  <a:pPr>
                    <a:defRPr sz="1200" b="1">
                      <a:solidFill>
                        <a:sysClr val="windowText" lastClr="000000"/>
                      </a:solidFill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F7B-4AD7-9A4D-EEAB049722A0}"/>
                </c:ext>
              </c:extLst>
            </c:dLbl>
            <c:dLbl>
              <c:idx val="23"/>
              <c:layout>
                <c:manualLayout>
                  <c:x val="1.1688781158330745E-16"/>
                  <c:y val="-4.045005374845722E-2"/>
                </c:manualLayout>
              </c:layout>
              <c:spPr/>
              <c:txPr>
                <a:bodyPr/>
                <a:lstStyle/>
                <a:p>
                  <a:pPr>
                    <a:defRPr sz="1200" b="1">
                      <a:solidFill>
                        <a:srgbClr val="FF0000"/>
                      </a:solidFill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BF7B-4AD7-9A4D-EEAB049722A0}"/>
                </c:ext>
              </c:extLst>
            </c:dLbl>
            <c:dLbl>
              <c:idx val="24"/>
              <c:layout>
                <c:manualLayout>
                  <c:x val="1.428471967745513E-3"/>
                  <c:y val="-2.8985513861808483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1200" b="1">
                      <a:solidFill>
                        <a:srgbClr val="FF0000"/>
                      </a:solidFill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2226586286894057E-2"/>
                      <c:h val="7.144929166935790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4-E269-4D0A-9F0D-293397A7B4CD}"/>
                </c:ext>
              </c:extLst>
            </c:dLbl>
            <c:dLbl>
              <c:idx val="27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1200" b="1">
                      <a:solidFill>
                        <a:srgbClr val="FF0000"/>
                      </a:solidFill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E269-4D0A-9F0D-293397A7B4C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'Inter change'!$C$1:$AF$1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'Inter change'!$C$5:$AF$5</c:f>
              <c:numCache>
                <c:formatCode>0.00</c:formatCode>
                <c:ptCount val="30"/>
                <c:pt idx="1">
                  <c:v>0.80994934643118177</c:v>
                </c:pt>
                <c:pt idx="2">
                  <c:v>-1.3734805138454249E-2</c:v>
                </c:pt>
                <c:pt idx="3">
                  <c:v>0.54341545146573478</c:v>
                </c:pt>
                <c:pt idx="4">
                  <c:v>1.4751120847217607</c:v>
                </c:pt>
                <c:pt idx="5">
                  <c:v>1.5258218579323948</c:v>
                </c:pt>
                <c:pt idx="6">
                  <c:v>2.1638877492904283</c:v>
                </c:pt>
                <c:pt idx="7">
                  <c:v>1.4563853521173296</c:v>
                </c:pt>
                <c:pt idx="8">
                  <c:v>2.5813117349039238</c:v>
                </c:pt>
                <c:pt idx="9">
                  <c:v>1.2604025158511358</c:v>
                </c:pt>
                <c:pt idx="10" formatCode="0.000">
                  <c:v>2.255842336658505</c:v>
                </c:pt>
                <c:pt idx="11">
                  <c:v>2.0284950994976971</c:v>
                </c:pt>
                <c:pt idx="12">
                  <c:v>-1.8641591351428506</c:v>
                </c:pt>
                <c:pt idx="13">
                  <c:v>0.40972775362347602</c:v>
                </c:pt>
                <c:pt idx="14">
                  <c:v>-0.64822636204511219</c:v>
                </c:pt>
                <c:pt idx="15">
                  <c:v>1.8797930853717262</c:v>
                </c:pt>
                <c:pt idx="16">
                  <c:v>-0.64375626803528574</c:v>
                </c:pt>
                <c:pt idx="17">
                  <c:v>-1.0290158092082566</c:v>
                </c:pt>
                <c:pt idx="18">
                  <c:v>-0.46011106092459519</c:v>
                </c:pt>
                <c:pt idx="19">
                  <c:v>-5.7750827431720388</c:v>
                </c:pt>
                <c:pt idx="20">
                  <c:v>-0.40696013755702731</c:v>
                </c:pt>
                <c:pt idx="21">
                  <c:v>-4.1558306931533009</c:v>
                </c:pt>
                <c:pt idx="22">
                  <c:v>0.99155255162132383</c:v>
                </c:pt>
                <c:pt idx="23">
                  <c:v>-0.21455288682772516</c:v>
                </c:pt>
                <c:pt idx="24">
                  <c:v>-0.50801550332593615</c:v>
                </c:pt>
                <c:pt idx="25">
                  <c:v>2.3693852807002331</c:v>
                </c:pt>
                <c:pt idx="26">
                  <c:v>2.0431842911215718</c:v>
                </c:pt>
                <c:pt idx="27">
                  <c:v>-0.36027645045878309</c:v>
                </c:pt>
                <c:pt idx="28">
                  <c:v>0.41115308765977532</c:v>
                </c:pt>
                <c:pt idx="29">
                  <c:v>-2.7483743524585296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F7B-4AD7-9A4D-EEAB049722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418417280"/>
        <c:axId val="418423168"/>
      </c:barChart>
      <c:catAx>
        <c:axId val="4184172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/>
          <a:lstStyle/>
          <a:p>
            <a:pPr>
              <a:defRPr sz="1200"/>
            </a:pPr>
            <a:endParaRPr lang="en-US"/>
          </a:p>
        </c:txPr>
        <c:crossAx val="418423168"/>
        <c:crosses val="autoZero"/>
        <c:auto val="1"/>
        <c:lblAlgn val="ctr"/>
        <c:lblOffset val="100"/>
        <c:noMultiLvlLbl val="0"/>
      </c:catAx>
      <c:valAx>
        <c:axId val="418423168"/>
        <c:scaling>
          <c:orientation val="minMax"/>
          <c:max val="3.5"/>
          <c:min val="-6.5"/>
        </c:scaling>
        <c:delete val="0"/>
        <c:axPos val="l"/>
        <c:majorGridlines>
          <c:spPr>
            <a:ln>
              <a:solidFill>
                <a:schemeClr val="tx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n-IE" sz="1200"/>
                  <a:t>Mtonnes CO</a:t>
                </a:r>
                <a:r>
                  <a:rPr lang="en-IE" sz="1200" baseline="-25000"/>
                  <a:t>2</a:t>
                </a:r>
                <a:r>
                  <a:rPr lang="en-IE" sz="1200"/>
                  <a:t> eq</a:t>
                </a:r>
              </a:p>
            </c:rich>
          </c:tx>
          <c:layout>
            <c:manualLayout>
              <c:xMode val="edge"/>
              <c:yMode val="edge"/>
              <c:x val="5.534722222222218E-4"/>
              <c:y val="0.32599194444444446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txPr>
          <a:bodyPr/>
          <a:lstStyle/>
          <a:p>
            <a:pPr>
              <a:defRPr sz="1000"/>
            </a:pPr>
            <a:endParaRPr lang="en-US"/>
          </a:p>
        </c:txPr>
        <c:crossAx val="418417280"/>
        <c:crosses val="autoZero"/>
        <c:crossBetween val="between"/>
      </c:valAx>
      <c:spPr>
        <a:noFill/>
        <a:ln>
          <a:solidFill>
            <a:schemeClr val="tx1"/>
          </a:solidFill>
        </a:ln>
      </c:spPr>
    </c:plotArea>
    <c:legend>
      <c:legendPos val="b"/>
      <c:overlay val="0"/>
      <c:txPr>
        <a:bodyPr/>
        <a:lstStyle/>
        <a:p>
          <a:pPr>
            <a:defRPr sz="1200"/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5699171035649598E-2"/>
          <c:y val="4.0962453512712389E-2"/>
          <c:w val="0.93923679845981822"/>
          <c:h val="0.8228465886628397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'Total from CRF'!$B$17</c:f>
              <c:strCache>
                <c:ptCount val="1"/>
                <c:pt idx="0">
                  <c:v>Energy</c:v>
                </c:pt>
              </c:strCache>
            </c:strRef>
          </c:tx>
          <c:invertIfNegative val="0"/>
          <c:cat>
            <c:numRef>
              <c:f>'Total from CRF'!$C$16:$AF$16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'Total from CRF'!$C$17:$AF$17</c:f>
              <c:numCache>
                <c:formatCode>#,##0.00</c:formatCode>
                <c:ptCount val="30"/>
                <c:pt idx="0">
                  <c:v>31023.690384918966</c:v>
                </c:pt>
                <c:pt idx="1">
                  <c:v>31876.187368840903</c:v>
                </c:pt>
                <c:pt idx="2">
                  <c:v>31766.363756862618</c:v>
                </c:pt>
                <c:pt idx="3">
                  <c:v>31944.81250334136</c:v>
                </c:pt>
                <c:pt idx="4">
                  <c:v>32913.51956248832</c:v>
                </c:pt>
                <c:pt idx="5">
                  <c:v>33825.090760565188</c:v>
                </c:pt>
                <c:pt idx="6">
                  <c:v>35441.439655081616</c:v>
                </c:pt>
                <c:pt idx="7">
                  <c:v>36550.869404379402</c:v>
                </c:pt>
                <c:pt idx="8">
                  <c:v>38768.920559144768</c:v>
                </c:pt>
                <c:pt idx="9">
                  <c:v>40181.417565669108</c:v>
                </c:pt>
                <c:pt idx="10">
                  <c:v>42491.738789773757</c:v>
                </c:pt>
                <c:pt idx="11">
                  <c:v>44599.60531016365</c:v>
                </c:pt>
                <c:pt idx="12">
                  <c:v>43379.042287522316</c:v>
                </c:pt>
                <c:pt idx="13">
                  <c:v>44013.927359340902</c:v>
                </c:pt>
                <c:pt idx="14">
                  <c:v>43812.145548558459</c:v>
                </c:pt>
                <c:pt idx="15">
                  <c:v>45716.920296932782</c:v>
                </c:pt>
                <c:pt idx="16">
                  <c:v>45231.748936405522</c:v>
                </c:pt>
                <c:pt idx="17">
                  <c:v>45164.667614510807</c:v>
                </c:pt>
                <c:pt idx="18">
                  <c:v>45272.526369067637</c:v>
                </c:pt>
                <c:pt idx="19">
                  <c:v>40799.283398390362</c:v>
                </c:pt>
                <c:pt idx="20">
                  <c:v>40473.418241163512</c:v>
                </c:pt>
                <c:pt idx="21">
                  <c:v>36970.518015679452</c:v>
                </c:pt>
                <c:pt idx="22">
                  <c:v>37031.455382931948</c:v>
                </c:pt>
                <c:pt idx="23">
                  <c:v>35878.264454591088</c:v>
                </c:pt>
                <c:pt idx="24">
                  <c:v>35245.637997645434</c:v>
                </c:pt>
                <c:pt idx="25">
                  <c:v>36820.799759750145</c:v>
                </c:pt>
                <c:pt idx="26">
                  <c:v>38135.786779771828</c:v>
                </c:pt>
                <c:pt idx="27">
                  <c:v>37120.027439487589</c:v>
                </c:pt>
                <c:pt idx="28">
                  <c:v>37030.034055620585</c:v>
                </c:pt>
                <c:pt idx="29">
                  <c:v>35209.063218097974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74F-457B-B05B-98977613025C}"/>
            </c:ext>
          </c:extLst>
        </c:ser>
        <c:ser>
          <c:idx val="1"/>
          <c:order val="1"/>
          <c:tx>
            <c:strRef>
              <c:f>'Total from CRF'!$B$18</c:f>
              <c:strCache>
                <c:ptCount val="1"/>
                <c:pt idx="0">
                  <c:v>IPPU</c:v>
                </c:pt>
              </c:strCache>
            </c:strRef>
          </c:tx>
          <c:invertIfNegative val="0"/>
          <c:cat>
            <c:numRef>
              <c:f>'Total from CRF'!$C$16:$AF$16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'Total from CRF'!$C$18:$AF$18</c:f>
              <c:numCache>
                <c:formatCode>#,##0.00</c:formatCode>
                <c:ptCount val="30"/>
                <c:pt idx="0">
                  <c:v>3309.1613021159696</c:v>
                </c:pt>
                <c:pt idx="1">
                  <c:v>3011.4141608237223</c:v>
                </c:pt>
                <c:pt idx="2">
                  <c:v>2937.9437558338623</c:v>
                </c:pt>
                <c:pt idx="3">
                  <c:v>2945.2812713888788</c:v>
                </c:pt>
                <c:pt idx="4">
                  <c:v>3226.8608233571917</c:v>
                </c:pt>
                <c:pt idx="5">
                  <c:v>3217.4130741955196</c:v>
                </c:pt>
                <c:pt idx="6">
                  <c:v>3399.4497308266318</c:v>
                </c:pt>
                <c:pt idx="7">
                  <c:v>3862.3945361454216</c:v>
                </c:pt>
                <c:pt idx="8">
                  <c:v>3666.0559178852104</c:v>
                </c:pt>
                <c:pt idx="9">
                  <c:v>3774.386096262203</c:v>
                </c:pt>
                <c:pt idx="10">
                  <c:v>4558.3066011243009</c:v>
                </c:pt>
                <c:pt idx="11">
                  <c:v>4602.5019195424093</c:v>
                </c:pt>
                <c:pt idx="12">
                  <c:v>4074.8897194190008</c:v>
                </c:pt>
                <c:pt idx="13">
                  <c:v>3481.9573095427268</c:v>
                </c:pt>
                <c:pt idx="14">
                  <c:v>3667.0105212161188</c:v>
                </c:pt>
                <c:pt idx="15">
                  <c:v>3962.6157742007886</c:v>
                </c:pt>
                <c:pt idx="16">
                  <c:v>3891.1235168524613</c:v>
                </c:pt>
                <c:pt idx="17">
                  <c:v>3943.4809048872494</c:v>
                </c:pt>
                <c:pt idx="18">
                  <c:v>3661.5022762053859</c:v>
                </c:pt>
                <c:pt idx="19">
                  <c:v>2811.2797213952126</c:v>
                </c:pt>
                <c:pt idx="20">
                  <c:v>2594.697780111931</c:v>
                </c:pt>
                <c:pt idx="21">
                  <c:v>2482.6334758737112</c:v>
                </c:pt>
                <c:pt idx="22">
                  <c:v>2686.825675722509</c:v>
                </c:pt>
                <c:pt idx="23">
                  <c:v>2639.9317939511939</c:v>
                </c:pt>
                <c:pt idx="24">
                  <c:v>3057.7858937983065</c:v>
                </c:pt>
                <c:pt idx="25">
                  <c:v>3246.3449957144358</c:v>
                </c:pt>
                <c:pt idx="26">
                  <c:v>3474.6810172585228</c:v>
                </c:pt>
                <c:pt idx="27">
                  <c:v>3488.3476383455727</c:v>
                </c:pt>
                <c:pt idx="28">
                  <c:v>3235.9810138062248</c:v>
                </c:pt>
                <c:pt idx="29">
                  <c:v>3184.0305984590505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74F-457B-B05B-98977613025C}"/>
            </c:ext>
          </c:extLst>
        </c:ser>
        <c:ser>
          <c:idx val="3"/>
          <c:order val="2"/>
          <c:tx>
            <c:strRef>
              <c:f>'Total from CRF'!$B$19</c:f>
              <c:strCache>
                <c:ptCount val="1"/>
                <c:pt idx="0">
                  <c:v>Agriculture 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cat>
            <c:numRef>
              <c:f>'Total from CRF'!$C$16:$AF$16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'Total from CRF'!$C$19:$AF$19</c:f>
              <c:numCache>
                <c:formatCode>#,##0.00</c:formatCode>
                <c:ptCount val="30"/>
                <c:pt idx="0">
                  <c:v>18515.410940973507</c:v>
                </c:pt>
                <c:pt idx="1">
                  <c:v>18689.852697233484</c:v>
                </c:pt>
                <c:pt idx="2">
                  <c:v>18793.993351738231</c:v>
                </c:pt>
                <c:pt idx="3">
                  <c:v>19101.570806568368</c:v>
                </c:pt>
                <c:pt idx="4">
                  <c:v>19281.828603306549</c:v>
                </c:pt>
                <c:pt idx="5">
                  <c:v>19869.198251088434</c:v>
                </c:pt>
                <c:pt idx="6">
                  <c:v>20355.395512253996</c:v>
                </c:pt>
                <c:pt idx="7">
                  <c:v>20515.263091493736</c:v>
                </c:pt>
                <c:pt idx="8">
                  <c:v>21031.91199670656</c:v>
                </c:pt>
                <c:pt idx="9">
                  <c:v>20766.359176809336</c:v>
                </c:pt>
                <c:pt idx="10">
                  <c:v>19915.894114444771</c:v>
                </c:pt>
                <c:pt idx="11">
                  <c:v>19679.748819762346</c:v>
                </c:pt>
                <c:pt idx="12">
                  <c:v>19458.881270769783</c:v>
                </c:pt>
                <c:pt idx="13">
                  <c:v>19771.420720568669</c:v>
                </c:pt>
                <c:pt idx="14">
                  <c:v>19420.287568253494</c:v>
                </c:pt>
                <c:pt idx="15">
                  <c:v>19292.835852066295</c:v>
                </c:pt>
                <c:pt idx="16">
                  <c:v>19169.535837853873</c:v>
                </c:pt>
                <c:pt idx="17">
                  <c:v>18634.584188705296</c:v>
                </c:pt>
                <c:pt idx="18">
                  <c:v>18503.624984901784</c:v>
                </c:pt>
                <c:pt idx="19">
                  <c:v>18224.164235678512</c:v>
                </c:pt>
                <c:pt idx="20">
                  <c:v>18349.927516176209</c:v>
                </c:pt>
                <c:pt idx="21">
                  <c:v>17718.487330676617</c:v>
                </c:pt>
                <c:pt idx="22">
                  <c:v>18527.156202435657</c:v>
                </c:pt>
                <c:pt idx="23">
                  <c:v>19356.014150292565</c:v>
                </c:pt>
                <c:pt idx="24">
                  <c:v>18876.041004266324</c:v>
                </c:pt>
                <c:pt idx="25">
                  <c:v>19410.889622774797</c:v>
                </c:pt>
                <c:pt idx="26">
                  <c:v>19899.815916982501</c:v>
                </c:pt>
                <c:pt idx="27">
                  <c:v>20567.79804551477</c:v>
                </c:pt>
                <c:pt idx="28">
                  <c:v>21351.150252449028</c:v>
                </c:pt>
                <c:pt idx="29">
                  <c:v>20479.695597940183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74F-457B-B05B-98977613025C}"/>
            </c:ext>
          </c:extLst>
        </c:ser>
        <c:ser>
          <c:idx val="4"/>
          <c:order val="3"/>
          <c:tx>
            <c:strRef>
              <c:f>'Total from CRF'!$B$21</c:f>
              <c:strCache>
                <c:ptCount val="1"/>
                <c:pt idx="0">
                  <c:v>Waste </c:v>
                </c:pt>
              </c:strCache>
            </c:strRef>
          </c:tx>
          <c:invertIfNegative val="0"/>
          <c:cat>
            <c:numRef>
              <c:f>'Total from CRF'!$C$16:$AF$16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'Total from CRF'!$C$21:$AF$21</c:f>
              <c:numCache>
                <c:formatCode>#,##0.00</c:formatCode>
                <c:ptCount val="30"/>
                <c:pt idx="0">
                  <c:v>1552.053617690967</c:v>
                </c:pt>
                <c:pt idx="1">
                  <c:v>1632.811365232481</c:v>
                </c:pt>
                <c:pt idx="2">
                  <c:v>1698.2299225574204</c:v>
                </c:pt>
                <c:pt idx="3">
                  <c:v>1748.2816571592587</c:v>
                </c:pt>
                <c:pt idx="4">
                  <c:v>1792.8493340275652</c:v>
                </c:pt>
                <c:pt idx="5">
                  <c:v>1829.1780952628817</c:v>
                </c:pt>
                <c:pt idx="6">
                  <c:v>1708.4830322402095</c:v>
                </c:pt>
                <c:pt idx="7">
                  <c:v>1432.6262505012096</c:v>
                </c:pt>
                <c:pt idx="8">
                  <c:v>1475.5765436871579</c:v>
                </c:pt>
                <c:pt idx="9">
                  <c:v>1480.7046945341845</c:v>
                </c:pt>
                <c:pt idx="10">
                  <c:v>1492.7703645905121</c:v>
                </c:pt>
                <c:pt idx="11">
                  <c:v>1605.3489199626404</c:v>
                </c:pt>
                <c:pt idx="12">
                  <c:v>1710.2325565770898</c:v>
                </c:pt>
                <c:pt idx="13">
                  <c:v>1765.4681984593715</c:v>
                </c:pt>
                <c:pt idx="14">
                  <c:v>1485.103587838471</c:v>
                </c:pt>
                <c:pt idx="15">
                  <c:v>1291.9683880384277</c:v>
                </c:pt>
                <c:pt idx="16">
                  <c:v>1328.1757520911426</c:v>
                </c:pt>
                <c:pt idx="17">
                  <c:v>848.8355258913881</c:v>
                </c:pt>
                <c:pt idx="18">
                  <c:v>693.80354289533193</c:v>
                </c:pt>
                <c:pt idx="19">
                  <c:v>521.64707443401562</c:v>
                </c:pt>
                <c:pt idx="20">
                  <c:v>531.37075488942594</c:v>
                </c:pt>
                <c:pt idx="21">
                  <c:v>621.94477695799128</c:v>
                </c:pt>
                <c:pt idx="22">
                  <c:v>539.69888971898365</c:v>
                </c:pt>
                <c:pt idx="23">
                  <c:v>696.3728651465176</c:v>
                </c:pt>
                <c:pt idx="24">
                  <c:v>883.10286494537797</c:v>
                </c:pt>
                <c:pt idx="25">
                  <c:v>953.91866311629394</c:v>
                </c:pt>
                <c:pt idx="26">
                  <c:v>964.85361846438741</c:v>
                </c:pt>
                <c:pt idx="27">
                  <c:v>938.68775867053364</c:v>
                </c:pt>
                <c:pt idx="28">
                  <c:v>908.848647802399</c:v>
                </c:pt>
                <c:pt idx="29">
                  <c:v>904.85020272249324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74F-457B-B05B-9897761302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20648832"/>
        <c:axId val="420650368"/>
      </c:barChart>
      <c:catAx>
        <c:axId val="4206488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/>
            </a:pPr>
            <a:endParaRPr lang="en-US"/>
          </a:p>
        </c:txPr>
        <c:crossAx val="4206503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2065036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100"/>
                </a:pPr>
                <a:r>
                  <a:rPr lang="en-IE" sz="1100"/>
                  <a:t>kilotonnes CO</a:t>
                </a:r>
                <a:r>
                  <a:rPr lang="en-IE" sz="1100" baseline="-25000"/>
                  <a:t>2</a:t>
                </a:r>
                <a:r>
                  <a:rPr lang="en-IE" sz="1100"/>
                  <a:t> eq</a:t>
                </a:r>
              </a:p>
            </c:rich>
          </c:tx>
          <c:layout>
            <c:manualLayout>
              <c:xMode val="edge"/>
              <c:yMode val="edge"/>
              <c:x val="5.0864699898271089E-3"/>
              <c:y val="0.3012658227848119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000"/>
            </a:pPr>
            <a:endParaRPr lang="en-US"/>
          </a:p>
        </c:txPr>
        <c:crossAx val="420648832"/>
        <c:crosses val="autoZero"/>
        <c:crossBetween val="between"/>
      </c:valAx>
      <c:spPr>
        <a:noFill/>
        <a:ln>
          <a:solidFill>
            <a:schemeClr val="tx1"/>
          </a:solidFill>
        </a:ln>
      </c:spPr>
    </c:plotArea>
    <c:legend>
      <c:legendPos val="b"/>
      <c:layout>
        <c:manualLayout>
          <c:xMode val="edge"/>
          <c:yMode val="edge"/>
          <c:x val="0.15750895938528323"/>
          <c:y val="0.94715032057342052"/>
          <c:w val="0.77298315999475575"/>
          <c:h val="4.5738476070987355E-2"/>
        </c:manualLayout>
      </c:layout>
      <c:overlay val="0"/>
      <c:txPr>
        <a:bodyPr/>
        <a:lstStyle/>
        <a:p>
          <a:pPr>
            <a:defRPr sz="1100"/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printSettings>
    <c:headerFooter alignWithMargins="0"/>
    <c:pageMargins b="1" l="0.75000000000000322" r="0.75000000000000322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2019</a:t>
            </a:r>
          </a:p>
        </c:rich>
      </c:tx>
      <c:layout>
        <c:manualLayout>
          <c:xMode val="edge"/>
          <c:yMode val="edge"/>
          <c:x val="0.83694723807637417"/>
          <c:y val="2.43014760754838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9375040295431145"/>
          <c:y val="0.17372919013364321"/>
          <c:w val="0.65045145283999983"/>
          <c:h val="0.62419244898072002"/>
        </c:manualLayout>
      </c:layout>
      <c:pieChart>
        <c:varyColors val="1"/>
        <c:ser>
          <c:idx val="0"/>
          <c:order val="0"/>
          <c:tx>
            <c:v>2018</c:v>
          </c:tx>
          <c:dLbls>
            <c:dLbl>
              <c:idx val="0"/>
              <c:layout>
                <c:manualLayout>
                  <c:x val="2.5314371856614826E-2"/>
                  <c:y val="-0.15944805104143195"/>
                </c:manualLayout>
              </c:layout>
              <c:tx>
                <c:rich>
                  <a:bodyPr/>
                  <a:lstStyle/>
                  <a:p>
                    <a:fld id="{37E9F0D9-712A-4592-8A2C-2A5959F1E4A2}" type="CELLRANGE">
                      <a:rPr lang="en-US" baseline="0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A31BB2F3-EE9B-43B7-A3B8-9C5604D32E1C}" type="PERCENTAGE">
                      <a:rPr lang="en-US" baseline="0"/>
                      <a:pPr/>
                      <a:t>[PERCENTAGE]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04E5-40C2-800B-7A7F70C8BA76}"/>
                </c:ext>
              </c:extLst>
            </c:dLbl>
            <c:dLbl>
              <c:idx val="1"/>
              <c:layout>
                <c:manualLayout>
                  <c:x val="-4.0114420192226108E-2"/>
                  <c:y val="9.2102806937422857E-2"/>
                </c:manualLayout>
              </c:layout>
              <c:tx>
                <c:rich>
                  <a:bodyPr/>
                  <a:lstStyle/>
                  <a:p>
                    <a:fld id="{BDDF7672-99B7-425D-B53A-E7BE99B50E96}" type="CELLRANGE">
                      <a:rPr lang="en-US" baseline="0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BEA1605A-8207-4665-BB21-8ED50A55EE97}" type="PERCENTAGE">
                      <a:rPr lang="en-US" baseline="0"/>
                      <a:pPr/>
                      <a:t>[PERCENTAGE]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04E5-40C2-800B-7A7F70C8BA76}"/>
                </c:ext>
              </c:extLst>
            </c:dLbl>
            <c:dLbl>
              <c:idx val="2"/>
              <c:layout>
                <c:manualLayout>
                  <c:x val="-1.7550127402980297E-2"/>
                  <c:y val="-4.7898409978677066E-2"/>
                </c:manualLayout>
              </c:layout>
              <c:tx>
                <c:rich>
                  <a:bodyPr/>
                  <a:lstStyle/>
                  <a:p>
                    <a:fld id="{528DF611-BEEE-4A93-8451-4BC739A1D87E}" type="CELLRANGE">
                      <a:rPr lang="en-US" baseline="0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E7BAA486-8D99-4D34-B5F0-CF382E037323}" type="PERCENTAGE">
                      <a:rPr lang="en-US" baseline="0"/>
                      <a:pPr/>
                      <a:t>[PERCENTAGE]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5914-40AF-A3CE-2F32E342D846}"/>
                </c:ext>
              </c:extLst>
            </c:dLbl>
            <c:dLbl>
              <c:idx val="3"/>
              <c:layout>
                <c:manualLayout>
                  <c:x val="3.9380670430249438E-3"/>
                  <c:y val="-3.0318144833520213E-2"/>
                </c:manualLayout>
              </c:layout>
              <c:tx>
                <c:rich>
                  <a:bodyPr/>
                  <a:lstStyle/>
                  <a:p>
                    <a:fld id="{87D455E3-4BFE-492B-B572-92502310BB1C}" type="CELLRANGE">
                      <a:rPr lang="en-US" baseline="0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7F3B40CC-C39B-4016-B781-0DA8D5F552E7}" type="PERCENTAGE">
                      <a:rPr lang="en-US" baseline="0"/>
                      <a:pPr/>
                      <a:t>[PERCENTAGE]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04E5-40C2-800B-7A7F70C8BA76}"/>
                </c:ext>
              </c:extLst>
            </c:dLbl>
            <c:dLbl>
              <c:idx val="4"/>
              <c:layout>
                <c:manualLayout>
                  <c:x val="-9.0578147172897611E-2"/>
                  <c:y val="-3.787878787878788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4E5-40C2-800B-7A7F70C8BA76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ysClr val="windowText" lastClr="000000"/>
                    </a:solidFill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>
                <c15:showDataLabelsRange val="1"/>
              </c:ext>
            </c:extLst>
          </c:dLbls>
          <c:cat>
            <c:strRef>
              <c:f>('Total from CRF'!$B$17:$B$19,'Total from CRF'!$B$21)</c:f>
              <c:strCache>
                <c:ptCount val="4"/>
                <c:pt idx="0">
                  <c:v>Energy</c:v>
                </c:pt>
                <c:pt idx="1">
                  <c:v>IPPU</c:v>
                </c:pt>
                <c:pt idx="2">
                  <c:v>Agriculture </c:v>
                </c:pt>
                <c:pt idx="3">
                  <c:v>Waste </c:v>
                </c:pt>
              </c:strCache>
            </c:strRef>
          </c:cat>
          <c:val>
            <c:numRef>
              <c:f>('Total from CRF'!$AF$17:$AF$19,'Total from CRF'!$AF$21)</c:f>
              <c:numCache>
                <c:formatCode>#,##0.00</c:formatCode>
                <c:ptCount val="4"/>
                <c:pt idx="0">
                  <c:v>35209.063218097974</c:v>
                </c:pt>
                <c:pt idx="1">
                  <c:v>3184.0305984590505</c:v>
                </c:pt>
                <c:pt idx="2">
                  <c:v>20479.695597940183</c:v>
                </c:pt>
                <c:pt idx="3">
                  <c:v>904.85020272249324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('Total from CRF'!$B$17:$B$19,'Total from CRF'!$B$21)</c15:f>
                <c15:dlblRangeCache>
                  <c:ptCount val="4"/>
                  <c:pt idx="0">
                    <c:v>Energy</c:v>
                  </c:pt>
                  <c:pt idx="1">
                    <c:v>IPPU</c:v>
                  </c:pt>
                  <c:pt idx="2">
                    <c:v>Agriculture </c:v>
                  </c:pt>
                  <c:pt idx="3">
                    <c:v>Waste 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4-04E5-40C2-800B-7A7F70C8BA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>
        <c:manualLayout>
          <c:xMode val="edge"/>
          <c:yMode val="edge"/>
          <c:x val="5.8314994065632314E-2"/>
          <c:y val="0.90310263299332394"/>
          <c:w val="0.91150757753505618"/>
          <c:h val="7.4961273583099647E-2"/>
        </c:manualLayout>
      </c:layout>
      <c:overlay val="0"/>
      <c:txPr>
        <a:bodyPr/>
        <a:lstStyle/>
        <a:p>
          <a:pPr>
            <a:defRPr sz="1200" b="1"/>
          </a:pPr>
          <a:endParaRPr lang="en-US"/>
        </a:p>
      </c:txPr>
    </c:legend>
    <c:plotVisOnly val="1"/>
    <c:dispBlanksAs val="gap"/>
    <c:showDLblsOverMax val="0"/>
  </c:chart>
  <c:spPr>
    <a:noFill/>
  </c:sp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7.xml"/><Relationship Id="rId1" Type="http://schemas.openxmlformats.org/officeDocument/2006/relationships/chart" Target="../charts/chart16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7.xml"/><Relationship Id="rId7" Type="http://schemas.openxmlformats.org/officeDocument/2006/relationships/chart" Target="../charts/chart31.xml"/><Relationship Id="rId2" Type="http://schemas.openxmlformats.org/officeDocument/2006/relationships/chart" Target="../charts/chart26.xml"/><Relationship Id="rId1" Type="http://schemas.openxmlformats.org/officeDocument/2006/relationships/chart" Target="../charts/chart25.xml"/><Relationship Id="rId6" Type="http://schemas.openxmlformats.org/officeDocument/2006/relationships/chart" Target="../charts/chart30.xml"/><Relationship Id="rId5" Type="http://schemas.openxmlformats.org/officeDocument/2006/relationships/chart" Target="../charts/chart29.xml"/><Relationship Id="rId4" Type="http://schemas.openxmlformats.org/officeDocument/2006/relationships/chart" Target="../charts/chart28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Relationship Id="rId4" Type="http://schemas.openxmlformats.org/officeDocument/2006/relationships/chart" Target="../charts/chart11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2082800</xdr:colOff>
      <xdr:row>33</xdr:row>
      <xdr:rowOff>71436</xdr:rowOff>
    </xdr:from>
    <xdr:to>
      <xdr:col>30</xdr:col>
      <xdr:colOff>241300</xdr:colOff>
      <xdr:row>53</xdr:row>
      <xdr:rowOff>123824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2095500</xdr:colOff>
      <xdr:row>10</xdr:row>
      <xdr:rowOff>76200</xdr:rowOff>
    </xdr:from>
    <xdr:to>
      <xdr:col>30</xdr:col>
      <xdr:colOff>254000</xdr:colOff>
      <xdr:row>30</xdr:row>
      <xdr:rowOff>128588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22E8653-2818-439C-BC93-015FED8485A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482600</xdr:colOff>
      <xdr:row>9</xdr:row>
      <xdr:rowOff>76200</xdr:rowOff>
    </xdr:from>
    <xdr:to>
      <xdr:col>28</xdr:col>
      <xdr:colOff>101600</xdr:colOff>
      <xdr:row>33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203200</xdr:colOff>
      <xdr:row>32</xdr:row>
      <xdr:rowOff>184149</xdr:rowOff>
    </xdr:from>
    <xdr:to>
      <xdr:col>28</xdr:col>
      <xdr:colOff>660400</xdr:colOff>
      <xdr:row>58</xdr:row>
      <xdr:rowOff>63499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1931308</xdr:colOff>
      <xdr:row>33</xdr:row>
      <xdr:rowOff>76201</xdr:rowOff>
    </xdr:from>
    <xdr:to>
      <xdr:col>31</xdr:col>
      <xdr:colOff>127000</xdr:colOff>
      <xdr:row>62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1517650" y="3225798"/>
    <xdr:ext cx="19958050" cy="4894491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  <xdr:absoluteAnchor>
    <xdr:pos x="1498600" y="7962900"/>
    <xdr:ext cx="19958050" cy="4894491"/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7CB2B43-26EC-405A-9C62-8A1DDF831D6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1181100" y="2044700"/>
    <xdr:ext cx="19545300" cy="55753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2327550" y="1971122"/>
    <xdr:ext cx="19148150" cy="4582078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828675</xdr:colOff>
      <xdr:row>32</xdr:row>
      <xdr:rowOff>38101</xdr:rowOff>
    </xdr:from>
    <xdr:to>
      <xdr:col>32</xdr:col>
      <xdr:colOff>19050</xdr:colOff>
      <xdr:row>54</xdr:row>
      <xdr:rowOff>104776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5A2B2DA-020C-4218-B95C-ACA562237D0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14287</xdr:colOff>
      <xdr:row>55</xdr:row>
      <xdr:rowOff>9525</xdr:rowOff>
    </xdr:from>
    <xdr:to>
      <xdr:col>30</xdr:col>
      <xdr:colOff>19050</xdr:colOff>
      <xdr:row>83</xdr:row>
      <xdr:rowOff>133351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93BDD8E1-AB14-45FE-8DB0-F1E6B5BA01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2413000</xdr:colOff>
      <xdr:row>26</xdr:row>
      <xdr:rowOff>136525</xdr:rowOff>
    </xdr:from>
    <xdr:to>
      <xdr:col>30</xdr:col>
      <xdr:colOff>25400</xdr:colOff>
      <xdr:row>51</xdr:row>
      <xdr:rowOff>136525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10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2590800</xdr:colOff>
      <xdr:row>108</xdr:row>
      <xdr:rowOff>139700</xdr:rowOff>
    </xdr:from>
    <xdr:to>
      <xdr:col>30</xdr:col>
      <xdr:colOff>495300</xdr:colOff>
      <xdr:row>140</xdr:row>
      <xdr:rowOff>76200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1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2692400</xdr:colOff>
      <xdr:row>171</xdr:row>
      <xdr:rowOff>53975</xdr:rowOff>
    </xdr:from>
    <xdr:to>
      <xdr:col>32</xdr:col>
      <xdr:colOff>50800</xdr:colOff>
      <xdr:row>192</xdr:row>
      <xdr:rowOff>158750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1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2590800</xdr:colOff>
      <xdr:row>198</xdr:row>
      <xdr:rowOff>163512</xdr:rowOff>
    </xdr:from>
    <xdr:to>
      <xdr:col>30</xdr:col>
      <xdr:colOff>622300</xdr:colOff>
      <xdr:row>215</xdr:row>
      <xdr:rowOff>153987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2628900</xdr:colOff>
      <xdr:row>223</xdr:row>
      <xdr:rowOff>57150</xdr:rowOff>
    </xdr:from>
    <xdr:to>
      <xdr:col>30</xdr:col>
      <xdr:colOff>558800</xdr:colOff>
      <xdr:row>240</xdr:row>
      <xdr:rowOff>47625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1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2667000</xdr:colOff>
      <xdr:row>249</xdr:row>
      <xdr:rowOff>0</xdr:rowOff>
    </xdr:from>
    <xdr:to>
      <xdr:col>30</xdr:col>
      <xdr:colOff>571500</xdr:colOff>
      <xdr:row>269</xdr:row>
      <xdr:rowOff>76200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1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2146300</xdr:colOff>
      <xdr:row>55</xdr:row>
      <xdr:rowOff>4760</xdr:rowOff>
    </xdr:from>
    <xdr:to>
      <xdr:col>30</xdr:col>
      <xdr:colOff>127000</xdr:colOff>
      <xdr:row>77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2514600" y="1612900"/>
    <xdr:ext cx="16408400" cy="45466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2208212" y="2011361"/>
    <xdr:ext cx="17349788" cy="4376739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4536DE3-45D8-4453-8583-20E0DBF79F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965200</xdr:colOff>
      <xdr:row>33</xdr:row>
      <xdr:rowOff>187325</xdr:rowOff>
    </xdr:from>
    <xdr:to>
      <xdr:col>34</xdr:col>
      <xdr:colOff>152400</xdr:colOff>
      <xdr:row>56</xdr:row>
      <xdr:rowOff>25400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1003300</xdr:colOff>
      <xdr:row>9</xdr:row>
      <xdr:rowOff>177800</xdr:rowOff>
    </xdr:from>
    <xdr:to>
      <xdr:col>35</xdr:col>
      <xdr:colOff>0</xdr:colOff>
      <xdr:row>32</xdr:row>
      <xdr:rowOff>15875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28ADA8E-4BEA-4BC6-937F-D039A98BE0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989012" y="2324101"/>
    <xdr:ext cx="17781588" cy="4381499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1669730</xdr:colOff>
      <xdr:row>40</xdr:row>
      <xdr:rowOff>21227</xdr:rowOff>
    </xdr:from>
    <xdr:to>
      <xdr:col>29</xdr:col>
      <xdr:colOff>279400</xdr:colOff>
      <xdr:row>60</xdr:row>
      <xdr:rowOff>88900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37</xdr:col>
      <xdr:colOff>203200</xdr:colOff>
      <xdr:row>1</xdr:row>
      <xdr:rowOff>97182</xdr:rowOff>
    </xdr:from>
    <xdr:to>
      <xdr:col>45</xdr:col>
      <xdr:colOff>50799</xdr:colOff>
      <xdr:row>28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absoluteAnchor>
    <xdr:pos x="1879600" y="11713942"/>
    <xdr:ext cx="20345400" cy="3818157"/>
    <xdr:graphicFrame macro="">
      <xdr:nvGraphicFramePr>
        <xdr:cNvPr id="6" name="Chart 1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absoluteAnchor>
  <xdr:absoluteAnchor>
    <xdr:pos x="1968500" y="15653778"/>
    <xdr:ext cx="20218400" cy="3777221"/>
    <xdr:graphicFrame macro="">
      <xdr:nvGraphicFramePr>
        <xdr:cNvPr id="8" name="Chart 1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50800</xdr:colOff>
      <xdr:row>11</xdr:row>
      <xdr:rowOff>184150</xdr:rowOff>
    </xdr:from>
    <xdr:to>
      <xdr:col>30</xdr:col>
      <xdr:colOff>635000</xdr:colOff>
      <xdr:row>35</xdr:row>
      <xdr:rowOff>165100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866774" y="3022600"/>
    <xdr:ext cx="15351126" cy="3600000"/>
    <xdr:graphicFrame macro="">
      <xdr:nvGraphicFramePr>
        <xdr:cNvPr id="2" name="Chart 4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1562100" y="10350500"/>
    <xdr:ext cx="21488399" cy="4483100"/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  <xdr:absoluteAnchor>
    <xdr:pos x="1485900" y="5958354"/>
    <xdr:ext cx="21615400" cy="4506445"/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4">
    <tabColor rgb="FFFF0000"/>
  </sheetPr>
  <dimension ref="B1:AH18"/>
  <sheetViews>
    <sheetView tabSelected="1" zoomScale="75" zoomScaleNormal="75" workbookViewId="0">
      <selection activeCell="AF32" sqref="AF32"/>
    </sheetView>
  </sheetViews>
  <sheetFormatPr defaultRowHeight="15" x14ac:dyDescent="0.25"/>
  <cols>
    <col min="1" max="1" width="5.140625" style="7" customWidth="1"/>
    <col min="2" max="2" width="35.7109375" style="7" customWidth="1"/>
    <col min="3" max="32" width="8.7109375" style="7" bestFit="1" customWidth="1"/>
    <col min="33" max="33" width="9.28515625" style="7" bestFit="1" customWidth="1"/>
    <col min="34" max="35" width="8.5703125" style="7" customWidth="1"/>
    <col min="36" max="16384" width="9.140625" style="7"/>
  </cols>
  <sheetData>
    <row r="1" spans="2:34" x14ac:dyDescent="0.25">
      <c r="B1" s="4" t="s">
        <v>134</v>
      </c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6"/>
      <c r="X1" s="5"/>
      <c r="Y1" s="5"/>
      <c r="Z1" s="5"/>
      <c r="AA1" s="5"/>
      <c r="AB1" s="5"/>
    </row>
    <row r="2" spans="2:34" x14ac:dyDescent="0.25"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9"/>
      <c r="X2" s="8"/>
      <c r="Y2" s="8"/>
      <c r="Z2" s="8"/>
      <c r="AA2" s="8"/>
      <c r="AB2" s="8"/>
    </row>
    <row r="3" spans="2:34" s="12" customFormat="1" x14ac:dyDescent="0.25">
      <c r="B3" s="10"/>
      <c r="C3" s="10">
        <v>1990</v>
      </c>
      <c r="D3" s="10">
        <v>1991</v>
      </c>
      <c r="E3" s="10">
        <v>1992</v>
      </c>
      <c r="F3" s="10">
        <v>1993</v>
      </c>
      <c r="G3" s="10">
        <v>1994</v>
      </c>
      <c r="H3" s="10">
        <v>1995</v>
      </c>
      <c r="I3" s="10">
        <v>1996</v>
      </c>
      <c r="J3" s="10">
        <v>1997</v>
      </c>
      <c r="K3" s="10">
        <v>1998</v>
      </c>
      <c r="L3" s="10">
        <v>1999</v>
      </c>
      <c r="M3" s="10">
        <v>2000</v>
      </c>
      <c r="N3" s="10">
        <v>2001</v>
      </c>
      <c r="O3" s="10">
        <v>2002</v>
      </c>
      <c r="P3" s="10">
        <v>2003</v>
      </c>
      <c r="Q3" s="10">
        <v>2004</v>
      </c>
      <c r="R3" s="10">
        <v>2005</v>
      </c>
      <c r="S3" s="10">
        <v>2006</v>
      </c>
      <c r="T3" s="10">
        <v>2007</v>
      </c>
      <c r="U3" s="10">
        <v>2008</v>
      </c>
      <c r="V3" s="10">
        <v>2009</v>
      </c>
      <c r="W3" s="11">
        <v>2010</v>
      </c>
      <c r="X3" s="10">
        <v>2011</v>
      </c>
      <c r="Y3" s="10">
        <v>2012</v>
      </c>
      <c r="Z3" s="10">
        <v>2013</v>
      </c>
      <c r="AA3" s="10">
        <v>2014</v>
      </c>
      <c r="AB3" s="10">
        <v>2015</v>
      </c>
      <c r="AC3" s="10">
        <v>2016</v>
      </c>
      <c r="AD3" s="10">
        <v>2017</v>
      </c>
      <c r="AE3" s="10">
        <v>2018</v>
      </c>
      <c r="AF3" s="10">
        <v>2019</v>
      </c>
    </row>
    <row r="4" spans="2:34" x14ac:dyDescent="0.25">
      <c r="B4" s="13" t="s">
        <v>14</v>
      </c>
      <c r="C4" s="14">
        <v>31023.690384918966</v>
      </c>
      <c r="D4" s="14">
        <v>31876.187368840903</v>
      </c>
      <c r="E4" s="14">
        <v>31766.363756862618</v>
      </c>
      <c r="F4" s="14">
        <v>31944.81250334136</v>
      </c>
      <c r="G4" s="14">
        <v>32913.51956248832</v>
      </c>
      <c r="H4" s="14">
        <v>33825.090760565188</v>
      </c>
      <c r="I4" s="14">
        <v>35441.439655081616</v>
      </c>
      <c r="J4" s="14">
        <v>36550.869404379402</v>
      </c>
      <c r="K4" s="14">
        <v>38768.920559144768</v>
      </c>
      <c r="L4" s="14">
        <v>40181.417565669108</v>
      </c>
      <c r="M4" s="14">
        <v>42491.738789773757</v>
      </c>
      <c r="N4" s="14">
        <v>44599.60531016365</v>
      </c>
      <c r="O4" s="14">
        <v>43379.042287522316</v>
      </c>
      <c r="P4" s="14">
        <v>44013.927359340902</v>
      </c>
      <c r="Q4" s="14">
        <v>43812.145548558459</v>
      </c>
      <c r="R4" s="14">
        <v>45716.920296932782</v>
      </c>
      <c r="S4" s="14">
        <v>45231.748936405522</v>
      </c>
      <c r="T4" s="14">
        <v>45164.667614510807</v>
      </c>
      <c r="U4" s="14">
        <v>45272.526369067637</v>
      </c>
      <c r="V4" s="14">
        <v>40799.283398390362</v>
      </c>
      <c r="W4" s="14">
        <v>40473.418241163512</v>
      </c>
      <c r="X4" s="14">
        <v>36970.518015679452</v>
      </c>
      <c r="Y4" s="14">
        <v>37031.455382931948</v>
      </c>
      <c r="Z4" s="14">
        <v>35878.264454591088</v>
      </c>
      <c r="AA4" s="14">
        <v>35245.637997645434</v>
      </c>
      <c r="AB4" s="14">
        <v>36820.799759750145</v>
      </c>
      <c r="AC4" s="14">
        <v>38135.786779771828</v>
      </c>
      <c r="AD4" s="14">
        <v>37120.027439487589</v>
      </c>
      <c r="AE4" s="14">
        <v>37030.034055620585</v>
      </c>
      <c r="AF4" s="14">
        <v>35209.063218097974</v>
      </c>
      <c r="AH4" s="2">
        <f>(AF4-C4)/C4</f>
        <v>0.13490892866870455</v>
      </c>
    </row>
    <row r="5" spans="2:34" x14ac:dyDescent="0.25">
      <c r="B5" s="13" t="s">
        <v>13</v>
      </c>
      <c r="C5" s="14">
        <v>3309.1613021159696</v>
      </c>
      <c r="D5" s="14">
        <v>3011.4141608237223</v>
      </c>
      <c r="E5" s="14">
        <v>2937.9437558338623</v>
      </c>
      <c r="F5" s="14">
        <v>2945.2812713888788</v>
      </c>
      <c r="G5" s="14">
        <v>3226.8608233571917</v>
      </c>
      <c r="H5" s="14">
        <v>3217.4130741955196</v>
      </c>
      <c r="I5" s="14">
        <v>3399.4497308266318</v>
      </c>
      <c r="J5" s="14">
        <v>3862.3945361454216</v>
      </c>
      <c r="K5" s="14">
        <v>3666.0559178852104</v>
      </c>
      <c r="L5" s="14">
        <v>3774.386096262203</v>
      </c>
      <c r="M5" s="14">
        <v>4558.3066011243009</v>
      </c>
      <c r="N5" s="14">
        <v>4602.5019195424093</v>
      </c>
      <c r="O5" s="14">
        <v>4074.8897194190008</v>
      </c>
      <c r="P5" s="14">
        <v>3481.9573095427268</v>
      </c>
      <c r="Q5" s="14">
        <v>3667.0105212161188</v>
      </c>
      <c r="R5" s="14">
        <v>3962.6157742007886</v>
      </c>
      <c r="S5" s="14">
        <v>3891.1235168524613</v>
      </c>
      <c r="T5" s="14">
        <v>3943.4809048872494</v>
      </c>
      <c r="U5" s="14">
        <v>3661.5022762053859</v>
      </c>
      <c r="V5" s="14">
        <v>2811.2797213952126</v>
      </c>
      <c r="W5" s="14">
        <v>2594.697780111931</v>
      </c>
      <c r="X5" s="14">
        <v>2482.6334758737112</v>
      </c>
      <c r="Y5" s="14">
        <v>2686.825675722509</v>
      </c>
      <c r="Z5" s="14">
        <v>2639.9317939511939</v>
      </c>
      <c r="AA5" s="14">
        <v>3057.7858937983065</v>
      </c>
      <c r="AB5" s="14">
        <v>3246.3449957144358</v>
      </c>
      <c r="AC5" s="14">
        <v>3474.6810172585228</v>
      </c>
      <c r="AD5" s="14">
        <v>3488.3476383455727</v>
      </c>
      <c r="AE5" s="14">
        <v>3235.9810138062248</v>
      </c>
      <c r="AF5" s="14">
        <v>3184.0305984590505</v>
      </c>
      <c r="AH5" s="2">
        <f t="shared" ref="AH5:AH8" si="0">(AF5-C5)/C5</f>
        <v>-3.7813419242182948E-2</v>
      </c>
    </row>
    <row r="6" spans="2:34" x14ac:dyDescent="0.25">
      <c r="B6" s="13" t="s">
        <v>12</v>
      </c>
      <c r="C6" s="14">
        <v>18515.410940973507</v>
      </c>
      <c r="D6" s="14">
        <v>18689.852697233484</v>
      </c>
      <c r="E6" s="14">
        <v>18793.993351738231</v>
      </c>
      <c r="F6" s="14">
        <v>19101.570806568368</v>
      </c>
      <c r="G6" s="14">
        <v>19281.828603306549</v>
      </c>
      <c r="H6" s="14">
        <v>19869.198251088434</v>
      </c>
      <c r="I6" s="14">
        <v>20355.395512253996</v>
      </c>
      <c r="J6" s="14">
        <v>20515.263091493736</v>
      </c>
      <c r="K6" s="14">
        <v>21031.91199670656</v>
      </c>
      <c r="L6" s="14">
        <v>20766.359176809336</v>
      </c>
      <c r="M6" s="14">
        <v>19915.894114444771</v>
      </c>
      <c r="N6" s="14">
        <v>19679.748819762346</v>
      </c>
      <c r="O6" s="14">
        <v>19458.881270769783</v>
      </c>
      <c r="P6" s="14">
        <v>19771.420720568669</v>
      </c>
      <c r="Q6" s="14">
        <v>19420.287568253494</v>
      </c>
      <c r="R6" s="14">
        <v>19292.835852066295</v>
      </c>
      <c r="S6" s="14">
        <v>19169.535837853873</v>
      </c>
      <c r="T6" s="14">
        <v>18634.584188705296</v>
      </c>
      <c r="U6" s="14">
        <v>18503.624984901784</v>
      </c>
      <c r="V6" s="14">
        <v>18224.164235678512</v>
      </c>
      <c r="W6" s="14">
        <v>18349.927516176209</v>
      </c>
      <c r="X6" s="14">
        <v>17718.487330676617</v>
      </c>
      <c r="Y6" s="14">
        <v>18527.156202435657</v>
      </c>
      <c r="Z6" s="14">
        <v>19356.014150292565</v>
      </c>
      <c r="AA6" s="14">
        <v>18876.041004266324</v>
      </c>
      <c r="AB6" s="14">
        <v>19410.889622774797</v>
      </c>
      <c r="AC6" s="14">
        <v>19899.815916982501</v>
      </c>
      <c r="AD6" s="14">
        <v>20567.79804551477</v>
      </c>
      <c r="AE6" s="14">
        <v>21351.150252449028</v>
      </c>
      <c r="AF6" s="14">
        <v>20479.695597940183</v>
      </c>
      <c r="AH6" s="2">
        <f t="shared" si="0"/>
        <v>0.10608917421432061</v>
      </c>
    </row>
    <row r="7" spans="2:34" x14ac:dyDescent="0.25">
      <c r="B7" s="13" t="s">
        <v>10</v>
      </c>
      <c r="C7" s="14">
        <v>1552.053617690967</v>
      </c>
      <c r="D7" s="14">
        <v>1632.811365232481</v>
      </c>
      <c r="E7" s="14">
        <v>1698.2299225574204</v>
      </c>
      <c r="F7" s="14">
        <v>1748.2816571592587</v>
      </c>
      <c r="G7" s="14">
        <v>1792.8493340275652</v>
      </c>
      <c r="H7" s="14">
        <v>1829.1780952628817</v>
      </c>
      <c r="I7" s="14">
        <v>1708.4830322402095</v>
      </c>
      <c r="J7" s="14">
        <v>1432.6262505012096</v>
      </c>
      <c r="K7" s="14">
        <v>1475.5765436871579</v>
      </c>
      <c r="L7" s="14">
        <v>1480.7046945341845</v>
      </c>
      <c r="M7" s="14">
        <v>1492.7703645905121</v>
      </c>
      <c r="N7" s="14">
        <v>1605.3489199626404</v>
      </c>
      <c r="O7" s="14">
        <v>1710.2325565770898</v>
      </c>
      <c r="P7" s="14">
        <v>1765.4681984593715</v>
      </c>
      <c r="Q7" s="14">
        <v>1485.103587838471</v>
      </c>
      <c r="R7" s="14">
        <v>1291.9683880384277</v>
      </c>
      <c r="S7" s="14">
        <v>1328.1757520911426</v>
      </c>
      <c r="T7" s="14">
        <v>848.8355258913881</v>
      </c>
      <c r="U7" s="14">
        <v>693.80354289533193</v>
      </c>
      <c r="V7" s="14">
        <v>521.64707443401562</v>
      </c>
      <c r="W7" s="14">
        <v>531.37075488942594</v>
      </c>
      <c r="X7" s="14">
        <v>621.94477695799128</v>
      </c>
      <c r="Y7" s="14">
        <v>539.69888971898365</v>
      </c>
      <c r="Z7" s="14">
        <v>696.3728651465176</v>
      </c>
      <c r="AA7" s="14">
        <v>883.10286494537797</v>
      </c>
      <c r="AB7" s="14">
        <v>953.91866311629394</v>
      </c>
      <c r="AC7" s="14">
        <v>964.85361846438741</v>
      </c>
      <c r="AD7" s="14">
        <v>938.68775867053364</v>
      </c>
      <c r="AE7" s="14">
        <v>908.848647802399</v>
      </c>
      <c r="AF7" s="14">
        <v>904.85020272249324</v>
      </c>
      <c r="AH7" s="2">
        <f t="shared" si="0"/>
        <v>-0.41699810341045829</v>
      </c>
    </row>
    <row r="8" spans="2:34" x14ac:dyDescent="0.25">
      <c r="B8" s="15" t="s">
        <v>9</v>
      </c>
      <c r="C8" s="16">
        <v>54400.316245699403</v>
      </c>
      <c r="D8" s="16">
        <v>55210.265592130585</v>
      </c>
      <c r="E8" s="16">
        <v>55196.530786992131</v>
      </c>
      <c r="F8" s="16">
        <v>55739.946238457866</v>
      </c>
      <c r="G8" s="16">
        <v>57215.058323179626</v>
      </c>
      <c r="H8" s="16">
        <v>58740.880181112021</v>
      </c>
      <c r="I8" s="16">
        <v>60904.76793040245</v>
      </c>
      <c r="J8" s="16">
        <v>62361.153282519779</v>
      </c>
      <c r="K8" s="16">
        <v>64942.465017423703</v>
      </c>
      <c r="L8" s="16">
        <v>66202.867533274839</v>
      </c>
      <c r="M8" s="16">
        <v>68458.709869933344</v>
      </c>
      <c r="N8" s="16">
        <v>70487.204969431041</v>
      </c>
      <c r="O8" s="16">
        <v>68623.04583428819</v>
      </c>
      <c r="P8" s="16">
        <v>69032.773587911666</v>
      </c>
      <c r="Q8" s="16">
        <v>68384.547225866554</v>
      </c>
      <c r="R8" s="16">
        <v>70264.34031123828</v>
      </c>
      <c r="S8" s="16">
        <v>69620.584043202995</v>
      </c>
      <c r="T8" s="16">
        <v>68591.568233994738</v>
      </c>
      <c r="U8" s="16">
        <v>68131.457173070143</v>
      </c>
      <c r="V8" s="16">
        <v>62356.374429898104</v>
      </c>
      <c r="W8" s="16">
        <v>61949.414292341076</v>
      </c>
      <c r="X8" s="16">
        <v>57793.583599187776</v>
      </c>
      <c r="Y8" s="16">
        <v>58785.136150809099</v>
      </c>
      <c r="Z8" s="16">
        <v>58570.583263981374</v>
      </c>
      <c r="AA8" s="16">
        <v>58062.567760655438</v>
      </c>
      <c r="AB8" s="16">
        <v>60431.953041355671</v>
      </c>
      <c r="AC8" s="16">
        <v>62475.137332477243</v>
      </c>
      <c r="AD8" s="16">
        <v>62114.86088201846</v>
      </c>
      <c r="AE8" s="16">
        <v>62526.013969678235</v>
      </c>
      <c r="AF8" s="16">
        <v>59777.639617219706</v>
      </c>
      <c r="AH8" s="2">
        <f t="shared" si="0"/>
        <v>9.8847281461261816E-2</v>
      </c>
    </row>
    <row r="9" spans="2:34" x14ac:dyDescent="0.25">
      <c r="B9" s="17"/>
      <c r="C9" s="211"/>
      <c r="D9" s="211"/>
      <c r="E9" s="211"/>
      <c r="F9" s="211"/>
      <c r="G9" s="211"/>
      <c r="H9" s="211"/>
      <c r="I9" s="211"/>
      <c r="J9" s="211"/>
      <c r="K9" s="211"/>
      <c r="L9" s="211"/>
      <c r="M9" s="211"/>
      <c r="N9" s="211"/>
      <c r="O9" s="211"/>
      <c r="P9" s="211"/>
      <c r="Q9" s="211"/>
      <c r="R9" s="211"/>
      <c r="S9" s="211"/>
      <c r="T9" s="211"/>
      <c r="U9" s="211"/>
      <c r="V9" s="211"/>
      <c r="W9" s="211"/>
      <c r="X9" s="211"/>
      <c r="Y9" s="211"/>
      <c r="Z9" s="211"/>
      <c r="AA9" s="211"/>
      <c r="AB9" s="211"/>
      <c r="AC9" s="211"/>
      <c r="AD9" s="211"/>
      <c r="AE9" s="211"/>
      <c r="AF9" s="211"/>
    </row>
    <row r="10" spans="2:34" x14ac:dyDescent="0.25"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</row>
    <row r="11" spans="2:34" x14ac:dyDescent="0.25">
      <c r="V11" s="18"/>
      <c r="W11" s="18"/>
      <c r="X11" s="18"/>
      <c r="Y11" s="18"/>
      <c r="Z11" s="18"/>
      <c r="AA11" s="18"/>
      <c r="AB11" s="18"/>
    </row>
    <row r="12" spans="2:34" x14ac:dyDescent="0.25">
      <c r="V12" s="18"/>
      <c r="W12" s="18"/>
      <c r="X12" s="18"/>
      <c r="Y12" s="18"/>
      <c r="Z12" s="18"/>
      <c r="AA12" s="18"/>
      <c r="AB12" s="18"/>
    </row>
    <row r="13" spans="2:34" x14ac:dyDescent="0.25">
      <c r="V13" s="18"/>
      <c r="W13" s="18"/>
      <c r="X13" s="18"/>
      <c r="Y13" s="18"/>
      <c r="Z13" s="18"/>
      <c r="AA13" s="18"/>
      <c r="AB13" s="18"/>
    </row>
    <row r="14" spans="2:34" x14ac:dyDescent="0.25">
      <c r="V14" s="18"/>
      <c r="W14" s="18"/>
      <c r="X14" s="18"/>
      <c r="Y14" s="18"/>
      <c r="Z14" s="18"/>
      <c r="AA14" s="18"/>
      <c r="AB14" s="18"/>
    </row>
    <row r="15" spans="2:34" x14ac:dyDescent="0.25">
      <c r="V15" s="18"/>
      <c r="W15" s="18"/>
      <c r="X15" s="18"/>
      <c r="Y15" s="18"/>
      <c r="Z15" s="18"/>
      <c r="AA15" s="18"/>
      <c r="AB15" s="18"/>
    </row>
    <row r="16" spans="2:34" x14ac:dyDescent="0.25">
      <c r="V16" s="18"/>
      <c r="W16" s="18"/>
      <c r="X16" s="18"/>
      <c r="Y16" s="18"/>
      <c r="Z16" s="18"/>
      <c r="AA16" s="18"/>
      <c r="AB16" s="18"/>
    </row>
    <row r="17" spans="22:28" x14ac:dyDescent="0.25">
      <c r="V17" s="18"/>
      <c r="W17" s="18"/>
      <c r="X17" s="18"/>
      <c r="Y17" s="18"/>
      <c r="Z17" s="18"/>
      <c r="AA17" s="18"/>
      <c r="AB17" s="18"/>
    </row>
    <row r="18" spans="22:28" x14ac:dyDescent="0.25">
      <c r="V18" s="18"/>
      <c r="W18" s="18"/>
      <c r="X18" s="18"/>
      <c r="Y18" s="18"/>
      <c r="Z18" s="18"/>
      <c r="AA18" s="18"/>
      <c r="AB18" s="18"/>
    </row>
  </sheetData>
  <pageMargins left="0.75" right="0.75" top="1" bottom="1" header="0.5" footer="0.5"/>
  <pageSetup paperSize="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6">
    <tabColor theme="0" tint="-0.249977111117893"/>
  </sheetPr>
  <dimension ref="B1:AI54"/>
  <sheetViews>
    <sheetView zoomScale="75" zoomScaleNormal="75" workbookViewId="0">
      <pane ySplit="1" topLeftCell="A2" activePane="bottomLeft" state="frozen"/>
      <selection pane="bottomLeft" activeCell="U37" sqref="U37"/>
    </sheetView>
  </sheetViews>
  <sheetFormatPr defaultRowHeight="15" x14ac:dyDescent="0.25"/>
  <cols>
    <col min="1" max="1" width="9.140625" style="126"/>
    <col min="2" max="2" width="12.42578125" style="143" customWidth="1"/>
    <col min="3" max="3" width="5.28515625" style="126" customWidth="1"/>
    <col min="4" max="6" width="6.85546875" style="126" bestFit="1" customWidth="1"/>
    <col min="7" max="30" width="7.5703125" style="126" bestFit="1" customWidth="1"/>
    <col min="31" max="32" width="8" style="126" bestFit="1" customWidth="1"/>
    <col min="33" max="16384" width="9.140625" style="126"/>
  </cols>
  <sheetData>
    <row r="1" spans="2:32" s="123" customFormat="1" ht="47.25" customHeight="1" thickBot="1" x14ac:dyDescent="0.3">
      <c r="B1" s="119" t="s">
        <v>26</v>
      </c>
      <c r="C1" s="120"/>
      <c r="D1" s="121">
        <v>1990</v>
      </c>
      <c r="E1" s="121">
        <v>1991</v>
      </c>
      <c r="F1" s="121">
        <v>1992</v>
      </c>
      <c r="G1" s="121">
        <v>1994</v>
      </c>
      <c r="H1" s="121">
        <v>1995</v>
      </c>
      <c r="I1" s="121">
        <v>1996</v>
      </c>
      <c r="J1" s="121">
        <v>1997</v>
      </c>
      <c r="K1" s="121">
        <v>1998</v>
      </c>
      <c r="L1" s="121">
        <v>1999</v>
      </c>
      <c r="M1" s="121">
        <v>2000</v>
      </c>
      <c r="N1" s="121">
        <v>2001</v>
      </c>
      <c r="O1" s="121">
        <v>2002</v>
      </c>
      <c r="P1" s="121">
        <v>2003</v>
      </c>
      <c r="Q1" s="121">
        <v>2004</v>
      </c>
      <c r="R1" s="121">
        <v>2005</v>
      </c>
      <c r="S1" s="122">
        <v>2006</v>
      </c>
      <c r="T1" s="121">
        <v>2007</v>
      </c>
      <c r="U1" s="122">
        <v>2008</v>
      </c>
      <c r="V1" s="122">
        <v>2009</v>
      </c>
      <c r="W1" s="122">
        <v>2010</v>
      </c>
      <c r="X1" s="122">
        <v>2011</v>
      </c>
      <c r="Y1" s="122">
        <v>2012</v>
      </c>
      <c r="Z1" s="122">
        <v>2013</v>
      </c>
      <c r="AA1" s="122">
        <v>2014</v>
      </c>
      <c r="AB1" s="122">
        <v>2015</v>
      </c>
      <c r="AC1" s="122">
        <v>2016</v>
      </c>
      <c r="AD1" s="122">
        <v>2017</v>
      </c>
      <c r="AE1" s="122">
        <v>2018</v>
      </c>
      <c r="AF1" s="122">
        <v>2019</v>
      </c>
    </row>
    <row r="2" spans="2:32" x14ac:dyDescent="0.25">
      <c r="B2" s="124" t="s">
        <v>3</v>
      </c>
      <c r="C2" s="125"/>
      <c r="D2" s="125">
        <v>2084.7023141405043</v>
      </c>
      <c r="E2" s="125">
        <v>2044.4315456624249</v>
      </c>
      <c r="F2" s="125">
        <v>1875.9875940747272</v>
      </c>
      <c r="G2" s="125">
        <v>1732.7292455783422</v>
      </c>
      <c r="H2" s="125">
        <v>1776.8159653057521</v>
      </c>
      <c r="I2" s="125">
        <v>1917.0684796613548</v>
      </c>
      <c r="J2" s="125">
        <v>1799.677962687284</v>
      </c>
      <c r="K2" s="125">
        <v>1866.455095426282</v>
      </c>
      <c r="L2" s="125">
        <v>1587.566535324604</v>
      </c>
      <c r="M2" s="125">
        <v>1812.8761858299447</v>
      </c>
      <c r="N2" s="125">
        <v>1877.4737772484461</v>
      </c>
      <c r="O2" s="125">
        <v>1747.4359419599998</v>
      </c>
      <c r="P2" s="125">
        <v>1744.9604473250401</v>
      </c>
      <c r="Q2" s="125">
        <v>1798.7209043303335</v>
      </c>
      <c r="R2" s="125">
        <v>1881.5144212618047</v>
      </c>
      <c r="S2" s="125">
        <v>1630.6810110171771</v>
      </c>
      <c r="T2" s="125">
        <v>1599.3947032274496</v>
      </c>
      <c r="U2" s="125">
        <v>1409.7326187484821</v>
      </c>
      <c r="V2" s="125">
        <v>1143.2227884655517</v>
      </c>
      <c r="W2" s="125">
        <v>1232.9128883220642</v>
      </c>
      <c r="X2" s="125">
        <v>1234.170202267786</v>
      </c>
      <c r="Y2" s="125">
        <v>1492.5163466933107</v>
      </c>
      <c r="Z2" s="125">
        <v>1323.7541557350489</v>
      </c>
      <c r="AA2" s="125">
        <v>1261.5677821478625</v>
      </c>
      <c r="AB2" s="125">
        <v>1459.434730258972</v>
      </c>
      <c r="AC2" s="125">
        <v>1399.1808110922402</v>
      </c>
      <c r="AD2" s="125">
        <v>1161.1844478700887</v>
      </c>
      <c r="AE2" s="125">
        <v>815.10230469829378</v>
      </c>
      <c r="AF2" s="125">
        <v>380.40773117371447</v>
      </c>
    </row>
    <row r="3" spans="2:32" s="129" customFormat="1" x14ac:dyDescent="0.25">
      <c r="B3" s="127" t="s">
        <v>4</v>
      </c>
      <c r="C3" s="128"/>
      <c r="D3" s="128">
        <v>1377.1659999933001</v>
      </c>
      <c r="E3" s="128">
        <v>1276.462</v>
      </c>
      <c r="F3" s="128">
        <v>1287.1090000000002</v>
      </c>
      <c r="G3" s="128">
        <v>1208.252</v>
      </c>
      <c r="H3" s="128">
        <v>1184.3029999999999</v>
      </c>
      <c r="I3" s="128">
        <v>1060.2450000000001</v>
      </c>
      <c r="J3" s="128">
        <v>1036.5143</v>
      </c>
      <c r="K3" s="128">
        <v>989.36739999999998</v>
      </c>
      <c r="L3" s="128">
        <v>868.50800000000004</v>
      </c>
      <c r="M3" s="128">
        <v>802.58499999999992</v>
      </c>
      <c r="N3" s="128">
        <v>862.572</v>
      </c>
      <c r="O3" s="128">
        <v>886.70799999999986</v>
      </c>
      <c r="P3" s="128">
        <v>804.49999999999989</v>
      </c>
      <c r="Q3" s="128">
        <v>582.98361608868822</v>
      </c>
      <c r="R3" s="128">
        <v>791.37019445269846</v>
      </c>
      <c r="S3" s="128">
        <v>758.96498122572939</v>
      </c>
      <c r="T3" s="128">
        <v>750.02379179159141</v>
      </c>
      <c r="U3" s="128">
        <v>871.97918401833977</v>
      </c>
      <c r="V3" s="128">
        <v>863.54023724344393</v>
      </c>
      <c r="W3" s="128">
        <v>764.93198765897557</v>
      </c>
      <c r="X3" s="128">
        <v>724.17163624691079</v>
      </c>
      <c r="Y3" s="128">
        <v>789.83641409462939</v>
      </c>
      <c r="Z3" s="128">
        <v>741.66842600667781</v>
      </c>
      <c r="AA3" s="128">
        <v>776.85210934146835</v>
      </c>
      <c r="AB3" s="128">
        <v>766.83229915169227</v>
      </c>
      <c r="AC3" s="128">
        <v>734.21477763050666</v>
      </c>
      <c r="AD3" s="128">
        <v>694.94257299657852</v>
      </c>
      <c r="AE3" s="128">
        <v>685.95222908664709</v>
      </c>
      <c r="AF3" s="128">
        <v>629.11841032011296</v>
      </c>
    </row>
    <row r="4" spans="2:32" x14ac:dyDescent="0.25">
      <c r="B4" s="127" t="s">
        <v>2</v>
      </c>
      <c r="C4" s="128"/>
      <c r="D4" s="128">
        <v>4438.649767474999</v>
      </c>
      <c r="E4" s="128">
        <v>4738.9346711999997</v>
      </c>
      <c r="F4" s="128">
        <v>4925.1741038500004</v>
      </c>
      <c r="G4" s="128">
        <v>5534.4456966500011</v>
      </c>
      <c r="H4" s="128">
        <v>5551.121993050001</v>
      </c>
      <c r="I4" s="128">
        <v>5810.6729293000017</v>
      </c>
      <c r="J4" s="128">
        <v>6377.4650804499988</v>
      </c>
      <c r="K4" s="128">
        <v>7119.1719731250014</v>
      </c>
      <c r="L4" s="128">
        <v>8029.1264349499988</v>
      </c>
      <c r="M4" s="128">
        <v>7885.0067224750001</v>
      </c>
      <c r="N4" s="128">
        <v>8506.3220754250015</v>
      </c>
      <c r="O4" s="128">
        <v>8411.9077880249988</v>
      </c>
      <c r="P4" s="128">
        <v>8106.9694698999983</v>
      </c>
      <c r="Q4" s="128">
        <v>8696.0935537841069</v>
      </c>
      <c r="R4" s="128">
        <v>9134.3980378341766</v>
      </c>
      <c r="S4" s="128">
        <v>8961.4887597603138</v>
      </c>
      <c r="T4" s="128">
        <v>8977.0259177235494</v>
      </c>
      <c r="U4" s="128">
        <v>8925.6698018184597</v>
      </c>
      <c r="V4" s="128">
        <v>7739.219290822597</v>
      </c>
      <c r="W4" s="128">
        <v>7294.3480641830811</v>
      </c>
      <c r="X4" s="128">
        <v>6785.8090139442265</v>
      </c>
      <c r="Y4" s="128">
        <v>6233.2802324399736</v>
      </c>
      <c r="Z4" s="128">
        <v>6277.1985052279451</v>
      </c>
      <c r="AA4" s="128">
        <v>6239.7191434861124</v>
      </c>
      <c r="AB4" s="128">
        <v>6650.376832743822</v>
      </c>
      <c r="AC4" s="128">
        <v>6950.4173757774624</v>
      </c>
      <c r="AD4" s="128">
        <v>6918.8472062421024</v>
      </c>
      <c r="AE4" s="128">
        <v>7187.3191310764705</v>
      </c>
      <c r="AF4" s="128">
        <v>7193.2973006784987</v>
      </c>
    </row>
    <row r="5" spans="2:32" x14ac:dyDescent="0.25">
      <c r="B5" s="127" t="s">
        <v>0</v>
      </c>
      <c r="C5" s="128"/>
      <c r="D5" s="128">
        <v>1446.2437610438396</v>
      </c>
      <c r="E5" s="128">
        <v>1475.5383946775999</v>
      </c>
      <c r="F5" s="128">
        <v>1466.1041951952002</v>
      </c>
      <c r="G5" s="128">
        <v>1739.09316846144</v>
      </c>
      <c r="H5" s="128">
        <v>1915.6336229949598</v>
      </c>
      <c r="I5" s="128">
        <v>2255.36692436352</v>
      </c>
      <c r="J5" s="128">
        <v>2310.7708057631999</v>
      </c>
      <c r="K5" s="128">
        <v>2348.0833996593601</v>
      </c>
      <c r="L5" s="128">
        <v>2593.3814175033604</v>
      </c>
      <c r="M5" s="128">
        <v>3059.4250346589597</v>
      </c>
      <c r="N5" s="128">
        <v>3138.7849847956795</v>
      </c>
      <c r="O5" s="128">
        <v>3333.8690833324799</v>
      </c>
      <c r="P5" s="128">
        <v>3659.3635263530396</v>
      </c>
      <c r="Q5" s="128">
        <v>3652.9976872223997</v>
      </c>
      <c r="R5" s="128">
        <v>3503.2554345766534</v>
      </c>
      <c r="S5" s="128">
        <v>3968.8471465113107</v>
      </c>
      <c r="T5" s="128">
        <v>4255.1970234321316</v>
      </c>
      <c r="U5" s="128">
        <v>4523.5913856049292</v>
      </c>
      <c r="V5" s="128">
        <v>4295.2748447082722</v>
      </c>
      <c r="W5" s="128">
        <v>4711.9128231128725</v>
      </c>
      <c r="X5" s="128">
        <v>4146.983481862896</v>
      </c>
      <c r="Y5" s="128">
        <v>4040.9392971238017</v>
      </c>
      <c r="Z5" s="128">
        <v>3862.5600435215815</v>
      </c>
      <c r="AA5" s="128">
        <v>3731.3032087817996</v>
      </c>
      <c r="AB5" s="128">
        <v>3769.0771681468505</v>
      </c>
      <c r="AC5" s="128">
        <v>4250.8766086175829</v>
      </c>
      <c r="AD5" s="128">
        <v>4315.4605816909971</v>
      </c>
      <c r="AE5" s="128">
        <v>4480.2572507256682</v>
      </c>
      <c r="AF5" s="128">
        <v>4570.8380908730878</v>
      </c>
    </row>
    <row r="6" spans="2:32" s="129" customFormat="1" x14ac:dyDescent="0.25">
      <c r="B6" s="127" t="s">
        <v>25</v>
      </c>
      <c r="C6" s="128"/>
      <c r="D6" s="128">
        <v>167.7602</v>
      </c>
      <c r="E6" s="128">
        <v>167.802627697378</v>
      </c>
      <c r="F6" s="128">
        <v>162.48672000000002</v>
      </c>
      <c r="G6" s="128">
        <v>174.16413092756795</v>
      </c>
      <c r="H6" s="128">
        <v>154.64348927091478</v>
      </c>
      <c r="I6" s="128">
        <v>168.56703819009985</v>
      </c>
      <c r="J6" s="128">
        <v>180.74292080111704</v>
      </c>
      <c r="K6" s="128">
        <v>231.39020696097896</v>
      </c>
      <c r="L6" s="128">
        <v>221.76572044351266</v>
      </c>
      <c r="M6" s="128">
        <v>235.06919201685432</v>
      </c>
      <c r="N6" s="128">
        <v>233.85694614241467</v>
      </c>
      <c r="O6" s="128">
        <v>261.34315091333417</v>
      </c>
      <c r="P6" s="128">
        <v>236.27944704998259</v>
      </c>
      <c r="Q6" s="128">
        <v>284.14429887559049</v>
      </c>
      <c r="R6" s="128">
        <v>370.39198582020009</v>
      </c>
      <c r="S6" s="128">
        <v>430.25624011438589</v>
      </c>
      <c r="T6" s="128">
        <v>487.74936514708418</v>
      </c>
      <c r="U6" s="128">
        <v>588.26391676120977</v>
      </c>
      <c r="V6" s="128">
        <v>677.40339283755986</v>
      </c>
      <c r="W6" s="128">
        <v>678.39013614321641</v>
      </c>
      <c r="X6" s="128">
        <v>826.53866829809465</v>
      </c>
      <c r="Y6" s="128">
        <v>822.51899667902353</v>
      </c>
      <c r="Z6" s="128">
        <v>888.42284850561157</v>
      </c>
      <c r="AA6" s="128">
        <v>1004.3773205948363</v>
      </c>
      <c r="AB6" s="128">
        <v>1137.0391921965274</v>
      </c>
      <c r="AC6" s="128">
        <v>1133.4882496825196</v>
      </c>
      <c r="AD6" s="128">
        <v>1337.1444696533852</v>
      </c>
      <c r="AE6" s="128">
        <v>1476.4875613547667</v>
      </c>
      <c r="AF6" s="128">
        <v>1629.1387909453722</v>
      </c>
    </row>
    <row r="7" spans="2:32" s="129" customFormat="1" x14ac:dyDescent="0.25">
      <c r="B7" s="127"/>
      <c r="C7" s="130"/>
      <c r="D7" s="128"/>
      <c r="E7" s="128"/>
      <c r="F7" s="128"/>
      <c r="G7" s="128"/>
      <c r="H7" s="128"/>
      <c r="I7" s="128"/>
      <c r="J7" s="128"/>
      <c r="K7" s="128"/>
      <c r="L7" s="128"/>
      <c r="M7" s="128"/>
      <c r="N7" s="128"/>
      <c r="O7" s="128"/>
      <c r="P7" s="128"/>
      <c r="Q7" s="128"/>
      <c r="R7" s="128"/>
    </row>
    <row r="8" spans="2:32" x14ac:dyDescent="0.25">
      <c r="B8" s="127" t="s">
        <v>24</v>
      </c>
      <c r="C8" s="128"/>
      <c r="D8" s="128">
        <f t="shared" ref="D8:AB8" si="0">SUM(D2:D6)</f>
        <v>9514.522042652643</v>
      </c>
      <c r="E8" s="128">
        <f t="shared" si="0"/>
        <v>9703.1692392374025</v>
      </c>
      <c r="F8" s="128">
        <f t="shared" si="0"/>
        <v>9716.8616131199287</v>
      </c>
      <c r="G8" s="128">
        <f t="shared" si="0"/>
        <v>10388.684241617351</v>
      </c>
      <c r="H8" s="128">
        <f t="shared" si="0"/>
        <v>10582.518070621627</v>
      </c>
      <c r="I8" s="128">
        <f t="shared" si="0"/>
        <v>11211.920371514976</v>
      </c>
      <c r="J8" s="128">
        <f t="shared" si="0"/>
        <v>11705.171069701599</v>
      </c>
      <c r="K8" s="128">
        <f t="shared" si="0"/>
        <v>12554.468075171622</v>
      </c>
      <c r="L8" s="128">
        <f t="shared" si="0"/>
        <v>13300.348108221477</v>
      </c>
      <c r="M8" s="128">
        <f t="shared" si="0"/>
        <v>13794.962134980758</v>
      </c>
      <c r="N8" s="128">
        <f t="shared" si="0"/>
        <v>14619.00978361154</v>
      </c>
      <c r="O8" s="128">
        <f t="shared" si="0"/>
        <v>14641.263964230811</v>
      </c>
      <c r="P8" s="128">
        <f t="shared" si="0"/>
        <v>14552.072890628062</v>
      </c>
      <c r="Q8" s="128">
        <f t="shared" si="0"/>
        <v>15014.940060301118</v>
      </c>
      <c r="R8" s="128">
        <f t="shared" si="0"/>
        <v>15680.930073945534</v>
      </c>
      <c r="S8" s="128">
        <f t="shared" si="0"/>
        <v>15750.238138628918</v>
      </c>
      <c r="T8" s="128">
        <f t="shared" si="0"/>
        <v>16069.390801321808</v>
      </c>
      <c r="U8" s="128">
        <f t="shared" si="0"/>
        <v>16319.236906951421</v>
      </c>
      <c r="V8" s="128">
        <f t="shared" si="0"/>
        <v>14718.660554077424</v>
      </c>
      <c r="W8" s="128">
        <f t="shared" si="0"/>
        <v>14682.49589942021</v>
      </c>
      <c r="X8" s="128">
        <f t="shared" si="0"/>
        <v>13717.673002619913</v>
      </c>
      <c r="Y8" s="128">
        <f t="shared" si="0"/>
        <v>13379.091287030738</v>
      </c>
      <c r="Z8" s="128">
        <f t="shared" si="0"/>
        <v>13093.603978996865</v>
      </c>
      <c r="AA8" s="128">
        <f t="shared" si="0"/>
        <v>13013.819564352079</v>
      </c>
      <c r="AB8" s="128">
        <f t="shared" si="0"/>
        <v>13782.760222497864</v>
      </c>
      <c r="AC8" s="128">
        <f t="shared" ref="AC8:AD8" si="1">SUM(AC2:AC6)</f>
        <v>14468.17782280031</v>
      </c>
      <c r="AD8" s="128">
        <f t="shared" si="1"/>
        <v>14427.579278453151</v>
      </c>
      <c r="AE8" s="128">
        <f t="shared" ref="AE8:AF8" si="2">SUM(AE2:AE6)</f>
        <v>14645.118476941845</v>
      </c>
      <c r="AF8" s="128">
        <f t="shared" si="2"/>
        <v>14402.800323990787</v>
      </c>
    </row>
    <row r="9" spans="2:32" x14ac:dyDescent="0.25">
      <c r="B9" s="127"/>
      <c r="C9" s="128"/>
      <c r="D9" s="131">
        <f t="shared" ref="D9:AB9" si="3">D6/D8</f>
        <v>1.7632015486216537E-2</v>
      </c>
      <c r="E9" s="131">
        <f t="shared" si="3"/>
        <v>1.7293589708692544E-2</v>
      </c>
      <c r="F9" s="131">
        <f t="shared" si="3"/>
        <v>1.67221399737346E-2</v>
      </c>
      <c r="G9" s="131">
        <f t="shared" si="3"/>
        <v>1.6764792044584597E-2</v>
      </c>
      <c r="H9" s="131">
        <f t="shared" si="3"/>
        <v>1.4613108925391222E-2</v>
      </c>
      <c r="I9" s="131">
        <f t="shared" si="3"/>
        <v>1.5034626772623318E-2</v>
      </c>
      <c r="J9" s="131">
        <f t="shared" si="3"/>
        <v>1.5441288275483933E-2</v>
      </c>
      <c r="K9" s="131">
        <f t="shared" si="3"/>
        <v>1.8430904883862696E-2</v>
      </c>
      <c r="L9" s="131">
        <f t="shared" si="3"/>
        <v>1.667367790971053E-2</v>
      </c>
      <c r="M9" s="131">
        <f t="shared" si="3"/>
        <v>1.7040220169997747E-2</v>
      </c>
      <c r="N9" s="131">
        <f t="shared" si="3"/>
        <v>1.5996770616063003E-2</v>
      </c>
      <c r="O9" s="131">
        <f t="shared" si="3"/>
        <v>1.7849767038679572E-2</v>
      </c>
      <c r="P9" s="131">
        <f t="shared" si="3"/>
        <v>1.6236824047394176E-2</v>
      </c>
      <c r="Q9" s="131">
        <f t="shared" si="3"/>
        <v>1.8924104773941543E-2</v>
      </c>
      <c r="R9" s="131">
        <f t="shared" si="3"/>
        <v>2.3620536796833281E-2</v>
      </c>
      <c r="S9" s="131">
        <f t="shared" si="3"/>
        <v>2.7317443477831781E-2</v>
      </c>
      <c r="T9" s="131">
        <f t="shared" si="3"/>
        <v>3.0352697944651626E-2</v>
      </c>
      <c r="U9" s="131">
        <f t="shared" si="3"/>
        <v>3.6047268638561773E-2</v>
      </c>
      <c r="V9" s="131">
        <f t="shared" si="3"/>
        <v>4.6023440132254616E-2</v>
      </c>
      <c r="W9" s="131">
        <f t="shared" si="3"/>
        <v>4.6204006511590789E-2</v>
      </c>
      <c r="X9" s="131">
        <f t="shared" si="3"/>
        <v>6.0253562549583708E-2</v>
      </c>
      <c r="Y9" s="131">
        <f t="shared" si="3"/>
        <v>6.1477941889547243E-2</v>
      </c>
      <c r="Z9" s="131">
        <f t="shared" si="3"/>
        <v>6.7851666350281351E-2</v>
      </c>
      <c r="AA9" s="131">
        <f t="shared" si="3"/>
        <v>7.7177750592613309E-2</v>
      </c>
      <c r="AB9" s="131">
        <f t="shared" si="3"/>
        <v>8.2497204757325499E-2</v>
      </c>
      <c r="AC9" s="131">
        <f t="shared" ref="AC9:AD9" si="4">AC6/AC8</f>
        <v>7.8343538734799253E-2</v>
      </c>
      <c r="AD9" s="131">
        <f t="shared" si="4"/>
        <v>9.26797520115063E-2</v>
      </c>
      <c r="AE9" s="131">
        <f t="shared" ref="AE9:AF9" si="5">AE6/AE8</f>
        <v>0.10081772733210985</v>
      </c>
      <c r="AF9" s="131">
        <f t="shared" si="5"/>
        <v>0.11311264159037954</v>
      </c>
    </row>
    <row r="10" spans="2:32" s="129" customFormat="1" x14ac:dyDescent="0.25">
      <c r="B10" s="127"/>
      <c r="C10" s="130"/>
      <c r="D10" s="128"/>
      <c r="E10" s="128"/>
      <c r="F10" s="128"/>
      <c r="G10" s="128"/>
      <c r="H10" s="128"/>
      <c r="I10" s="128"/>
      <c r="J10" s="128"/>
      <c r="K10" s="128"/>
      <c r="L10" s="128"/>
      <c r="M10" s="128"/>
      <c r="N10" s="128"/>
      <c r="O10" s="128"/>
      <c r="P10" s="128"/>
      <c r="Q10" s="128"/>
      <c r="R10" s="128"/>
    </row>
    <row r="11" spans="2:32" x14ac:dyDescent="0.25">
      <c r="B11" s="132"/>
      <c r="C11" s="133"/>
      <c r="D11" s="134"/>
      <c r="E11" s="134"/>
      <c r="F11" s="134"/>
      <c r="G11" s="134"/>
      <c r="H11" s="134"/>
      <c r="I11" s="134"/>
      <c r="J11" s="134"/>
      <c r="K11" s="134"/>
      <c r="L11" s="134"/>
      <c r="M11" s="134"/>
      <c r="N11" s="134"/>
      <c r="O11" s="134"/>
      <c r="P11" s="134"/>
      <c r="Q11" s="134"/>
      <c r="R11" s="134"/>
    </row>
    <row r="12" spans="2:32" x14ac:dyDescent="0.25">
      <c r="B12" s="132"/>
      <c r="C12" s="83" t="s">
        <v>19</v>
      </c>
      <c r="D12" s="134"/>
      <c r="E12" s="134"/>
      <c r="F12" s="134"/>
      <c r="G12" s="134"/>
      <c r="H12" s="134"/>
      <c r="I12" s="134"/>
      <c r="J12" s="134"/>
      <c r="K12" s="134"/>
      <c r="L12" s="134"/>
      <c r="M12" s="134"/>
      <c r="N12" s="134"/>
      <c r="O12" s="134"/>
      <c r="P12" s="134"/>
      <c r="Q12" s="134"/>
      <c r="R12" s="134"/>
    </row>
    <row r="13" spans="2:32" x14ac:dyDescent="0.25">
      <c r="B13" s="132"/>
      <c r="C13" s="133"/>
      <c r="D13" s="134"/>
      <c r="E13" s="134"/>
      <c r="F13" s="134"/>
      <c r="G13" s="134"/>
      <c r="H13" s="134"/>
      <c r="I13" s="134"/>
      <c r="J13" s="134"/>
      <c r="K13" s="134"/>
      <c r="L13" s="134"/>
      <c r="M13" s="134"/>
      <c r="N13" s="134"/>
      <c r="O13" s="134"/>
      <c r="P13" s="134"/>
      <c r="Q13" s="134"/>
      <c r="R13" s="134"/>
    </row>
    <row r="14" spans="2:32" x14ac:dyDescent="0.25">
      <c r="B14" s="76"/>
      <c r="C14" s="133"/>
      <c r="D14" s="134"/>
      <c r="E14" s="134"/>
      <c r="F14" s="134"/>
      <c r="G14" s="134"/>
      <c r="H14" s="134"/>
      <c r="I14" s="134"/>
      <c r="J14" s="134"/>
      <c r="K14" s="134"/>
      <c r="L14" s="134"/>
      <c r="M14" s="134"/>
      <c r="N14" s="134"/>
      <c r="O14" s="134"/>
      <c r="P14" s="134"/>
      <c r="Q14" s="134"/>
      <c r="R14" s="134"/>
    </row>
    <row r="15" spans="2:32" x14ac:dyDescent="0.25">
      <c r="B15" s="135"/>
      <c r="C15" s="136"/>
      <c r="D15" s="137"/>
      <c r="E15" s="137"/>
      <c r="F15" s="138"/>
      <c r="G15" s="138"/>
      <c r="H15" s="138"/>
      <c r="I15" s="138"/>
      <c r="J15" s="138"/>
      <c r="K15" s="138"/>
      <c r="L15" s="138"/>
      <c r="M15" s="138"/>
      <c r="N15" s="138"/>
      <c r="O15" s="138"/>
      <c r="P15" s="138"/>
      <c r="Q15" s="139"/>
      <c r="R15" s="139"/>
      <c r="S15" s="139"/>
      <c r="T15" s="139"/>
      <c r="U15" s="139"/>
      <c r="V15" s="139"/>
      <c r="W15" s="139"/>
      <c r="X15" s="139"/>
      <c r="Y15" s="139"/>
      <c r="Z15" s="139"/>
    </row>
    <row r="16" spans="2:32" x14ac:dyDescent="0.25">
      <c r="B16" s="135"/>
      <c r="C16" s="133"/>
      <c r="D16" s="139"/>
      <c r="E16" s="139"/>
      <c r="F16" s="139"/>
      <c r="G16" s="139"/>
      <c r="H16" s="139"/>
      <c r="I16" s="139"/>
      <c r="J16" s="139"/>
      <c r="K16" s="139"/>
      <c r="L16" s="139"/>
      <c r="M16" s="139"/>
      <c r="N16" s="139"/>
      <c r="O16" s="139"/>
      <c r="P16" s="139"/>
      <c r="Q16" s="134"/>
    </row>
    <row r="17" spans="2:35" x14ac:dyDescent="0.25">
      <c r="B17" s="135"/>
      <c r="C17" s="133"/>
      <c r="D17" s="139"/>
      <c r="E17" s="139"/>
      <c r="F17" s="139"/>
      <c r="G17" s="139"/>
      <c r="H17" s="139"/>
      <c r="I17" s="139"/>
      <c r="J17" s="139"/>
      <c r="K17" s="139"/>
      <c r="L17" s="139"/>
      <c r="M17" s="139"/>
      <c r="N17" s="139"/>
      <c r="O17" s="139"/>
      <c r="P17" s="139"/>
      <c r="Q17" s="134"/>
    </row>
    <row r="18" spans="2:35" x14ac:dyDescent="0.25">
      <c r="B18" s="135"/>
      <c r="C18" s="133"/>
      <c r="D18" s="139"/>
      <c r="E18" s="139"/>
      <c r="F18" s="139"/>
      <c r="G18" s="139"/>
      <c r="H18" s="139"/>
      <c r="I18" s="139"/>
      <c r="J18" s="139"/>
      <c r="K18" s="139"/>
      <c r="L18" s="139"/>
      <c r="M18" s="139"/>
      <c r="N18" s="139"/>
      <c r="O18" s="139"/>
      <c r="P18" s="139"/>
      <c r="Q18" s="134"/>
    </row>
    <row r="19" spans="2:35" x14ac:dyDescent="0.25">
      <c r="B19" s="135"/>
      <c r="C19" s="133"/>
      <c r="D19" s="139"/>
      <c r="E19" s="139"/>
      <c r="F19" s="139"/>
      <c r="G19" s="139"/>
      <c r="H19" s="139"/>
      <c r="I19" s="139"/>
      <c r="J19" s="139"/>
      <c r="K19" s="139"/>
      <c r="L19" s="139"/>
      <c r="M19" s="139"/>
      <c r="N19" s="139"/>
      <c r="O19" s="139"/>
      <c r="P19" s="139"/>
      <c r="Q19" s="139"/>
    </row>
    <row r="20" spans="2:35" x14ac:dyDescent="0.25">
      <c r="B20" s="135"/>
      <c r="C20" s="133"/>
      <c r="D20" s="139"/>
      <c r="E20" s="139"/>
      <c r="F20" s="139"/>
      <c r="G20" s="139"/>
      <c r="H20" s="139"/>
      <c r="I20" s="139"/>
      <c r="J20" s="139"/>
      <c r="K20" s="139"/>
      <c r="L20" s="139"/>
      <c r="M20" s="139"/>
      <c r="N20" s="139"/>
      <c r="O20" s="139"/>
      <c r="P20" s="139"/>
      <c r="Q20" s="74"/>
      <c r="V20" s="83"/>
      <c r="W20" s="83"/>
      <c r="X20" s="83"/>
      <c r="Y20" s="83"/>
      <c r="Z20" s="83"/>
      <c r="AA20" s="83"/>
      <c r="AB20" s="83"/>
      <c r="AC20" s="83"/>
      <c r="AD20" s="83"/>
      <c r="AE20" s="83"/>
      <c r="AF20" s="83"/>
      <c r="AG20" s="83"/>
    </row>
    <row r="21" spans="2:35" x14ac:dyDescent="0.25">
      <c r="B21" s="135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</row>
    <row r="22" spans="2:35" x14ac:dyDescent="0.25">
      <c r="B22" s="135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</row>
    <row r="23" spans="2:35" x14ac:dyDescent="0.25">
      <c r="B23" s="135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</row>
    <row r="24" spans="2:35" s="129" customFormat="1" x14ac:dyDescent="0.25">
      <c r="B24" s="135"/>
      <c r="C24" s="74"/>
      <c r="D24" s="81"/>
      <c r="E24" s="81"/>
      <c r="F24" s="81"/>
      <c r="G24" s="81"/>
      <c r="H24" s="81"/>
      <c r="I24" s="81"/>
      <c r="J24" s="81"/>
      <c r="K24" s="81"/>
      <c r="L24" s="81"/>
      <c r="M24" s="81"/>
      <c r="N24" s="81"/>
      <c r="O24" s="81"/>
      <c r="P24" s="81"/>
      <c r="Q24" s="81"/>
      <c r="R24" s="81"/>
    </row>
    <row r="25" spans="2:35" x14ac:dyDescent="0.25">
      <c r="B25" s="140"/>
      <c r="C25" s="74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</row>
    <row r="26" spans="2:35" x14ac:dyDescent="0.25">
      <c r="B26" s="140"/>
      <c r="C26" s="74"/>
      <c r="D26" s="141"/>
      <c r="E26" s="141"/>
      <c r="F26" s="141"/>
      <c r="G26" s="141"/>
      <c r="H26" s="141"/>
      <c r="I26" s="141"/>
      <c r="J26" s="141"/>
      <c r="K26" s="141"/>
      <c r="L26" s="141"/>
      <c r="M26" s="141"/>
      <c r="N26" s="141"/>
      <c r="O26" s="141"/>
      <c r="P26" s="141"/>
      <c r="Q26" s="141"/>
      <c r="R26" s="141"/>
    </row>
    <row r="27" spans="2:35" x14ac:dyDescent="0.25">
      <c r="B27" s="74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</row>
    <row r="28" spans="2:35" x14ac:dyDescent="0.25">
      <c r="B28" s="74"/>
      <c r="C28" s="74"/>
      <c r="D28" s="74"/>
      <c r="E28" s="74"/>
      <c r="F28" s="74"/>
      <c r="G28" s="74"/>
      <c r="H28" s="74"/>
      <c r="I28" s="74"/>
      <c r="J28" s="74"/>
      <c r="K28" s="74"/>
      <c r="L28" s="74"/>
      <c r="M28" s="74"/>
      <c r="N28" s="74"/>
      <c r="O28" s="74"/>
      <c r="P28" s="74"/>
      <c r="Q28" s="74"/>
      <c r="R28" s="74"/>
    </row>
    <row r="29" spans="2:35" x14ac:dyDescent="0.25">
      <c r="B29" s="74"/>
      <c r="C29" s="74"/>
      <c r="D29" s="74"/>
      <c r="E29" s="74"/>
      <c r="F29" s="74"/>
      <c r="G29" s="74"/>
      <c r="H29" s="74"/>
      <c r="I29" s="74"/>
      <c r="J29" s="74"/>
      <c r="K29" s="74"/>
      <c r="L29" s="74"/>
      <c r="M29" s="74"/>
      <c r="N29" s="74"/>
      <c r="O29" s="74"/>
      <c r="P29" s="74"/>
      <c r="Q29" s="74"/>
      <c r="R29" s="74"/>
    </row>
    <row r="30" spans="2:35" x14ac:dyDescent="0.25">
      <c r="B30" s="74"/>
      <c r="C30" s="74"/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</row>
    <row r="31" spans="2:35" s="129" customFormat="1" x14ac:dyDescent="0.25">
      <c r="B31" s="74"/>
      <c r="C31" s="74"/>
      <c r="D31" s="74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</row>
    <row r="32" spans="2:35" s="129" customFormat="1" x14ac:dyDescent="0.25">
      <c r="B32" s="74"/>
      <c r="C32" s="74"/>
      <c r="D32" s="74"/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74"/>
      <c r="Q32" s="74"/>
      <c r="R32" s="74"/>
    </row>
    <row r="33" spans="2:18" x14ac:dyDescent="0.25">
      <c r="B33" s="74"/>
      <c r="C33" s="74"/>
      <c r="D33" s="74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</row>
    <row r="34" spans="2:18" x14ac:dyDescent="0.25">
      <c r="B34" s="74"/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</row>
    <row r="35" spans="2:18" s="129" customFormat="1" x14ac:dyDescent="0.25">
      <c r="B35" s="210" t="s">
        <v>179</v>
      </c>
      <c r="C35" s="74"/>
      <c r="D35" s="74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</row>
    <row r="36" spans="2:18" s="129" customFormat="1" x14ac:dyDescent="0.25">
      <c r="B36" s="74"/>
      <c r="C36" s="74"/>
      <c r="D36" s="74"/>
      <c r="E36" s="74"/>
      <c r="F36" s="74"/>
      <c r="G36" s="74"/>
      <c r="H36" s="74"/>
      <c r="I36" s="74"/>
      <c r="J36" s="74"/>
      <c r="K36" s="74"/>
      <c r="L36" s="74"/>
      <c r="M36" s="74"/>
      <c r="N36" s="74"/>
      <c r="O36" s="74"/>
      <c r="P36" s="74"/>
      <c r="Q36" s="74"/>
      <c r="R36" s="74"/>
    </row>
    <row r="37" spans="2:18" x14ac:dyDescent="0.25">
      <c r="B37" s="74"/>
      <c r="C37" s="74"/>
      <c r="D37" s="74"/>
      <c r="E37" s="74"/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  <c r="R37" s="74"/>
    </row>
    <row r="38" spans="2:18" s="129" customFormat="1" x14ac:dyDescent="0.25">
      <c r="B38" s="74"/>
      <c r="C38" s="74"/>
      <c r="D38" s="74"/>
      <c r="E38" s="74"/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74"/>
      <c r="Q38" s="74"/>
      <c r="R38" s="74"/>
    </row>
    <row r="39" spans="2:18" s="129" customFormat="1" x14ac:dyDescent="0.25">
      <c r="B39" s="74"/>
      <c r="C39" s="74"/>
      <c r="D39" s="74"/>
      <c r="E39" s="74"/>
      <c r="F39" s="74"/>
      <c r="G39" s="74"/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</row>
    <row r="40" spans="2:18" x14ac:dyDescent="0.25">
      <c r="B40" s="74"/>
      <c r="C40" s="74"/>
      <c r="D40" s="74"/>
      <c r="E40" s="74"/>
      <c r="F40" s="74"/>
      <c r="G40" s="74"/>
      <c r="H40" s="74"/>
      <c r="I40" s="74"/>
      <c r="J40" s="74"/>
      <c r="K40" s="74"/>
      <c r="L40" s="74"/>
      <c r="M40" s="74"/>
      <c r="N40" s="74"/>
      <c r="O40" s="74"/>
      <c r="P40" s="74"/>
      <c r="Q40" s="74"/>
      <c r="R40" s="74"/>
    </row>
    <row r="41" spans="2:18" x14ac:dyDescent="0.25">
      <c r="B41" s="74"/>
      <c r="C41" s="74"/>
    </row>
    <row r="42" spans="2:18" x14ac:dyDescent="0.25">
      <c r="B42" s="74"/>
      <c r="C42" s="74"/>
    </row>
    <row r="43" spans="2:18" x14ac:dyDescent="0.25">
      <c r="B43" s="74"/>
      <c r="C43" s="74"/>
    </row>
    <row r="44" spans="2:18" x14ac:dyDescent="0.25">
      <c r="B44" s="74"/>
      <c r="C44" s="74"/>
    </row>
    <row r="45" spans="2:18" x14ac:dyDescent="0.25">
      <c r="B45" s="74"/>
      <c r="C45" s="74"/>
    </row>
    <row r="46" spans="2:18" x14ac:dyDescent="0.25">
      <c r="B46" s="74"/>
      <c r="C46" s="74"/>
    </row>
    <row r="47" spans="2:18" x14ac:dyDescent="0.25">
      <c r="B47" s="74"/>
      <c r="C47" s="74"/>
    </row>
    <row r="48" spans="2:18" x14ac:dyDescent="0.25">
      <c r="B48" s="74"/>
      <c r="C48" s="74"/>
    </row>
    <row r="49" spans="2:3" x14ac:dyDescent="0.25">
      <c r="B49" s="74"/>
      <c r="C49" s="74"/>
    </row>
    <row r="50" spans="2:3" x14ac:dyDescent="0.25">
      <c r="B50" s="74"/>
      <c r="C50" s="74"/>
    </row>
    <row r="51" spans="2:3" s="142" customFormat="1" x14ac:dyDescent="0.25">
      <c r="B51" s="74"/>
      <c r="C51" s="74"/>
    </row>
    <row r="52" spans="2:3" x14ac:dyDescent="0.25">
      <c r="C52" s="74"/>
    </row>
    <row r="53" spans="2:3" x14ac:dyDescent="0.25">
      <c r="C53" s="74"/>
    </row>
    <row r="54" spans="2:3" x14ac:dyDescent="0.25">
      <c r="C54" s="74"/>
    </row>
  </sheetData>
  <pageMargins left="0.78740157480314965" right="0.78740157480314965" top="0.78740157480314965" bottom="0.78740157480314965" header="0.51181102362204722" footer="0.51181102362204722"/>
  <pageSetup paperSize="8" orientation="landscape" cellComments="asDisplayed" r:id="rId1"/>
  <headerFooter alignWithMargins="0">
    <oddFooter>&amp;L&amp;F&amp;CPage &amp;P of &amp;N&amp;R&amp;A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7">
    <tabColor theme="0" tint="-0.249977111117893"/>
  </sheetPr>
  <dimension ref="B1:AH63"/>
  <sheetViews>
    <sheetView topLeftCell="D1" zoomScale="75" zoomScaleNormal="75" workbookViewId="0">
      <pane ySplit="1" topLeftCell="A2" activePane="bottomLeft" state="frozen"/>
      <selection pane="bottomLeft" activeCell="N1" sqref="N1:N1048576"/>
    </sheetView>
  </sheetViews>
  <sheetFormatPr defaultRowHeight="15" x14ac:dyDescent="0.25"/>
  <cols>
    <col min="1" max="1" width="3.28515625" style="67" customWidth="1"/>
    <col min="2" max="2" width="32" style="67" bestFit="1" customWidth="1"/>
    <col min="3" max="31" width="10.42578125" style="67" bestFit="1" customWidth="1"/>
    <col min="32" max="32" width="10.42578125" style="67" customWidth="1"/>
    <col min="33" max="33" width="6.140625" style="67" customWidth="1"/>
    <col min="34" max="34" width="9.28515625" style="67" bestFit="1" customWidth="1"/>
    <col min="35" max="16384" width="9.140625" style="67"/>
  </cols>
  <sheetData>
    <row r="1" spans="2:34" s="94" customFormat="1" x14ac:dyDescent="0.25">
      <c r="B1" s="105" t="s">
        <v>41</v>
      </c>
      <c r="C1" s="99">
        <v>1990</v>
      </c>
      <c r="D1" s="99">
        <v>1991</v>
      </c>
      <c r="E1" s="99">
        <v>1992</v>
      </c>
      <c r="F1" s="99">
        <v>1993</v>
      </c>
      <c r="G1" s="99">
        <v>1994</v>
      </c>
      <c r="H1" s="99">
        <v>1995</v>
      </c>
      <c r="I1" s="99">
        <v>1996</v>
      </c>
      <c r="J1" s="99">
        <v>1997</v>
      </c>
      <c r="K1" s="99">
        <v>1998</v>
      </c>
      <c r="L1" s="99">
        <v>1999</v>
      </c>
      <c r="M1" s="99">
        <v>2000</v>
      </c>
      <c r="N1" s="99">
        <v>2001</v>
      </c>
      <c r="O1" s="99">
        <v>2002</v>
      </c>
      <c r="P1" s="99">
        <v>2003</v>
      </c>
      <c r="Q1" s="99">
        <v>2004</v>
      </c>
      <c r="R1" s="99">
        <v>2005</v>
      </c>
      <c r="S1" s="99">
        <v>2006</v>
      </c>
      <c r="T1" s="99">
        <v>2007</v>
      </c>
      <c r="U1" s="99">
        <v>2008</v>
      </c>
      <c r="V1" s="99">
        <v>2009</v>
      </c>
      <c r="W1" s="99">
        <v>2010</v>
      </c>
      <c r="X1" s="99">
        <v>2011</v>
      </c>
      <c r="Y1" s="99">
        <v>2012</v>
      </c>
      <c r="Z1" s="99">
        <v>2013</v>
      </c>
      <c r="AA1" s="99">
        <v>2014</v>
      </c>
      <c r="AB1" s="99">
        <v>2015</v>
      </c>
      <c r="AC1" s="99">
        <v>2016</v>
      </c>
      <c r="AD1" s="99">
        <v>2017</v>
      </c>
      <c r="AE1" s="99">
        <v>2018</v>
      </c>
      <c r="AF1" s="99">
        <v>2019</v>
      </c>
      <c r="AH1" s="108" t="s">
        <v>185</v>
      </c>
    </row>
    <row r="2" spans="2:34" s="145" customFormat="1" x14ac:dyDescent="0.25">
      <c r="B2" s="100" t="s">
        <v>40</v>
      </c>
      <c r="C2" s="196">
        <v>11223.12672799716</v>
      </c>
      <c r="D2" s="196">
        <v>11684.216169548012</v>
      </c>
      <c r="E2" s="196">
        <v>12345.631586408674</v>
      </c>
      <c r="F2" s="196">
        <v>12361.503535976539</v>
      </c>
      <c r="G2" s="196">
        <v>12698.964605169616</v>
      </c>
      <c r="H2" s="196">
        <v>13383.629051628215</v>
      </c>
      <c r="I2" s="196">
        <v>14103.622705934602</v>
      </c>
      <c r="J2" s="196">
        <v>14761.014389242522</v>
      </c>
      <c r="K2" s="196">
        <v>15141.535204543823</v>
      </c>
      <c r="L2" s="196">
        <v>15800.052247276675</v>
      </c>
      <c r="M2" s="196">
        <v>16116.301209055915</v>
      </c>
      <c r="N2" s="196">
        <v>17334.222532490625</v>
      </c>
      <c r="O2" s="196">
        <v>16419.82729101825</v>
      </c>
      <c r="P2" s="196">
        <v>15725.698454375986</v>
      </c>
      <c r="Q2" s="196">
        <v>15335.108711174189</v>
      </c>
      <c r="R2" s="196">
        <v>15828.510080063283</v>
      </c>
      <c r="S2" s="196">
        <v>15076.623744974208</v>
      </c>
      <c r="T2" s="196">
        <v>14583.002672790348</v>
      </c>
      <c r="U2" s="196">
        <v>14710.482840435314</v>
      </c>
      <c r="V2" s="196">
        <v>13119.108952619692</v>
      </c>
      <c r="W2" s="196">
        <v>13380.23764922326</v>
      </c>
      <c r="X2" s="196">
        <v>11980.042900755834</v>
      </c>
      <c r="Y2" s="196">
        <v>12810.126722470799</v>
      </c>
      <c r="Z2" s="196">
        <v>11434.111674230382</v>
      </c>
      <c r="AA2" s="196">
        <v>11252.048327685383</v>
      </c>
      <c r="AB2" s="196">
        <v>11875.4560767729</v>
      </c>
      <c r="AC2" s="196">
        <v>12589.314856223213</v>
      </c>
      <c r="AD2" s="196">
        <v>11819.693814408545</v>
      </c>
      <c r="AE2" s="196">
        <v>10552.068846727851</v>
      </c>
      <c r="AF2" s="196">
        <v>9367.9953280659993</v>
      </c>
      <c r="AH2" s="2">
        <f>(AF2-C2)/C2</f>
        <v>-0.16529541587580565</v>
      </c>
    </row>
    <row r="3" spans="2:34" s="145" customFormat="1" x14ac:dyDescent="0.25">
      <c r="B3" s="100" t="s">
        <v>39</v>
      </c>
      <c r="C3" s="196">
        <v>4097.8246571951713</v>
      </c>
      <c r="D3" s="196">
        <v>4185.9692200247255</v>
      </c>
      <c r="E3" s="196">
        <v>3862.6796578089343</v>
      </c>
      <c r="F3" s="196">
        <v>4071.5974661162413</v>
      </c>
      <c r="G3" s="196">
        <v>4312.1678188262094</v>
      </c>
      <c r="H3" s="196">
        <v>4331.2989769779233</v>
      </c>
      <c r="I3" s="196">
        <v>4198.3870987386135</v>
      </c>
      <c r="J3" s="196">
        <v>4541.470551301386</v>
      </c>
      <c r="K3" s="196">
        <v>4524.3581528333161</v>
      </c>
      <c r="L3" s="196">
        <v>4694.5944778590701</v>
      </c>
      <c r="M3" s="196">
        <v>5479.7901103896802</v>
      </c>
      <c r="N3" s="196">
        <v>5444.7030775496487</v>
      </c>
      <c r="O3" s="196">
        <v>5107.6582749093468</v>
      </c>
      <c r="P3" s="196">
        <v>5221.7570730151665</v>
      </c>
      <c r="Q3" s="196">
        <v>5292.5142515755679</v>
      </c>
      <c r="R3" s="196">
        <v>5471.8142700518583</v>
      </c>
      <c r="S3" s="196">
        <v>5260.8635420924411</v>
      </c>
      <c r="T3" s="196">
        <v>5348.6656747575917</v>
      </c>
      <c r="U3" s="196">
        <v>5158.2581586382075</v>
      </c>
      <c r="V3" s="196">
        <v>4135.3775859970528</v>
      </c>
      <c r="W3" s="196">
        <v>4164.4953133158988</v>
      </c>
      <c r="X3" s="196">
        <v>3689.8780468680611</v>
      </c>
      <c r="Y3" s="196">
        <v>3757.1285209171756</v>
      </c>
      <c r="Z3" s="196">
        <v>3920.6308441800343</v>
      </c>
      <c r="AA3" s="196">
        <v>4179.1255884352404</v>
      </c>
      <c r="AB3" s="196">
        <v>4261.1194586546126</v>
      </c>
      <c r="AC3" s="196">
        <v>4352.2552640191907</v>
      </c>
      <c r="AD3" s="196">
        <v>4461.7819475526885</v>
      </c>
      <c r="AE3" s="196">
        <v>4684.9169594239993</v>
      </c>
      <c r="AF3" s="196">
        <v>4589.2031287031677</v>
      </c>
      <c r="AH3" s="2">
        <f t="shared" ref="AH3:AH9" si="0">(AF3-C3)/C3</f>
        <v>0.11991202958018442</v>
      </c>
    </row>
    <row r="4" spans="2:34" s="145" customFormat="1" x14ac:dyDescent="0.25">
      <c r="B4" s="100" t="s">
        <v>1</v>
      </c>
      <c r="C4" s="196">
        <v>5148.4434985780681</v>
      </c>
      <c r="D4" s="196">
        <v>5328.9796285487409</v>
      </c>
      <c r="E4" s="196">
        <v>5757.694096648589</v>
      </c>
      <c r="F4" s="196">
        <v>5734.4284670211282</v>
      </c>
      <c r="G4" s="196">
        <v>5986.4371118693234</v>
      </c>
      <c r="H4" s="196">
        <v>6280.3359897314149</v>
      </c>
      <c r="I4" s="196">
        <v>7334.5998000014879</v>
      </c>
      <c r="J4" s="196">
        <v>7713.2007742164942</v>
      </c>
      <c r="K4" s="196">
        <v>9065.9554952397975</v>
      </c>
      <c r="L4" s="196">
        <v>9758.7842932715866</v>
      </c>
      <c r="M4" s="196">
        <v>10802.311187767993</v>
      </c>
      <c r="N4" s="196">
        <v>11325.906024202237</v>
      </c>
      <c r="O4" s="196">
        <v>11518.698481029349</v>
      </c>
      <c r="P4" s="196">
        <v>11720.564586038348</v>
      </c>
      <c r="Q4" s="196">
        <v>12438.857642145525</v>
      </c>
      <c r="R4" s="196">
        <v>13147.971867264325</v>
      </c>
      <c r="S4" s="196">
        <v>13825.682770177804</v>
      </c>
      <c r="T4" s="196">
        <v>14411.614846901222</v>
      </c>
      <c r="U4" s="196">
        <v>13681.360207945549</v>
      </c>
      <c r="V4" s="196">
        <v>12461.382220154244</v>
      </c>
      <c r="W4" s="196">
        <v>11545.356663145496</v>
      </c>
      <c r="X4" s="196">
        <v>11235.627493134863</v>
      </c>
      <c r="Y4" s="196">
        <v>10847.131843397079</v>
      </c>
      <c r="Z4" s="196">
        <v>11081.880919665986</v>
      </c>
      <c r="AA4" s="196">
        <v>11365.830237442362</v>
      </c>
      <c r="AB4" s="196">
        <v>11833.684482799013</v>
      </c>
      <c r="AC4" s="196">
        <v>12316.461897778501</v>
      </c>
      <c r="AD4" s="196">
        <v>12036.989271019434</v>
      </c>
      <c r="AE4" s="196">
        <v>12236.994731157412</v>
      </c>
      <c r="AF4" s="196">
        <v>12199.803134681708</v>
      </c>
      <c r="AH4" s="2">
        <f t="shared" si="0"/>
        <v>1.3696099875721919</v>
      </c>
    </row>
    <row r="5" spans="2:34" s="145" customFormat="1" x14ac:dyDescent="0.25">
      <c r="B5" s="146" t="s">
        <v>38</v>
      </c>
      <c r="C5" s="196">
        <v>48.400106486222576</v>
      </c>
      <c r="D5" s="196">
        <v>43.890462728732835</v>
      </c>
      <c r="E5" s="196">
        <v>43.505353402501697</v>
      </c>
      <c r="F5" s="196">
        <v>37.422091319771468</v>
      </c>
      <c r="G5" s="196">
        <v>38.894043702560808</v>
      </c>
      <c r="H5" s="196">
        <v>45.734268208919957</v>
      </c>
      <c r="I5" s="196">
        <v>48.936446679882778</v>
      </c>
      <c r="J5" s="196">
        <v>51.411187016316838</v>
      </c>
      <c r="K5" s="196">
        <v>56.835196392367649</v>
      </c>
      <c r="L5" s="196">
        <v>64.36525303110119</v>
      </c>
      <c r="M5" s="196">
        <v>69.643484311968763</v>
      </c>
      <c r="N5" s="196">
        <v>69.19228723427733</v>
      </c>
      <c r="O5" s="196">
        <v>68.575781212525385</v>
      </c>
      <c r="P5" s="196">
        <v>71.175231401416426</v>
      </c>
      <c r="Q5" s="196">
        <v>67.929569362526678</v>
      </c>
      <c r="R5" s="196">
        <v>80.207235907855747</v>
      </c>
      <c r="S5" s="196">
        <v>92.038297872635994</v>
      </c>
      <c r="T5" s="196">
        <v>85.020551063372494</v>
      </c>
      <c r="U5" s="196">
        <v>80.52753322756412</v>
      </c>
      <c r="V5" s="196">
        <v>65.618694926951818</v>
      </c>
      <c r="W5" s="196">
        <v>49.510807676865383</v>
      </c>
      <c r="X5" s="196">
        <v>24.652442584170675</v>
      </c>
      <c r="Y5" s="196">
        <v>14.990550534278892</v>
      </c>
      <c r="Z5" s="196">
        <v>15.371013158611117</v>
      </c>
      <c r="AA5" s="196">
        <v>14.690987612673478</v>
      </c>
      <c r="AB5" s="196">
        <v>15.550589478914977</v>
      </c>
      <c r="AC5" s="196">
        <v>16.783691344646389</v>
      </c>
      <c r="AD5" s="196">
        <v>17.452139183375419</v>
      </c>
      <c r="AE5" s="196">
        <v>16.775562003176915</v>
      </c>
      <c r="AF5" s="196">
        <v>17.639469401659657</v>
      </c>
      <c r="AH5" s="2">
        <f t="shared" si="0"/>
        <v>-0.63554895469742712</v>
      </c>
    </row>
    <row r="6" spans="2:34" s="145" customFormat="1" x14ac:dyDescent="0.25">
      <c r="B6" s="146" t="s">
        <v>37</v>
      </c>
      <c r="C6" s="196">
        <v>4792.0149888438382</v>
      </c>
      <c r="D6" s="196">
        <v>4983.5878516706589</v>
      </c>
      <c r="E6" s="196">
        <v>5417.989851666699</v>
      </c>
      <c r="F6" s="196">
        <v>5410.4953029471753</v>
      </c>
      <c r="G6" s="196">
        <v>5663.9466937586303</v>
      </c>
      <c r="H6" s="196">
        <v>5892.7938072118068</v>
      </c>
      <c r="I6" s="196">
        <v>6899.6794437599046</v>
      </c>
      <c r="J6" s="196">
        <v>7307.1867459919731</v>
      </c>
      <c r="K6" s="196">
        <v>8676.1597751625504</v>
      </c>
      <c r="L6" s="196">
        <v>9326.8918557937868</v>
      </c>
      <c r="M6" s="196">
        <v>10380.347898056989</v>
      </c>
      <c r="N6" s="196">
        <v>10846.912461603044</v>
      </c>
      <c r="O6" s="196">
        <v>11049.169086531736</v>
      </c>
      <c r="P6" s="196">
        <v>11219.373444341716</v>
      </c>
      <c r="Q6" s="196">
        <v>11870.213501454913</v>
      </c>
      <c r="R6" s="196">
        <v>12566.995016692163</v>
      </c>
      <c r="S6" s="196">
        <v>13195.199520522308</v>
      </c>
      <c r="T6" s="196">
        <v>13851.705938004097</v>
      </c>
      <c r="U6" s="196">
        <v>13095.640258795782</v>
      </c>
      <c r="V6" s="196">
        <v>11910.244154364911</v>
      </c>
      <c r="W6" s="196">
        <v>10998.16331270366</v>
      </c>
      <c r="X6" s="196">
        <v>10750.307073825896</v>
      </c>
      <c r="Y6" s="196">
        <v>10377.956703940159</v>
      </c>
      <c r="Z6" s="196">
        <v>10610.473456096783</v>
      </c>
      <c r="AA6" s="196">
        <v>10860.110102448065</v>
      </c>
      <c r="AB6" s="196">
        <v>11336.378467638709</v>
      </c>
      <c r="AC6" s="196">
        <v>11772.671307161805</v>
      </c>
      <c r="AD6" s="196">
        <v>11528.106788777395</v>
      </c>
      <c r="AE6" s="196">
        <v>11689.423917656546</v>
      </c>
      <c r="AF6" s="196">
        <v>11624.501069706032</v>
      </c>
      <c r="AH6" s="2">
        <f t="shared" si="0"/>
        <v>1.4258064920015321</v>
      </c>
    </row>
    <row r="7" spans="2:34" s="145" customFormat="1" x14ac:dyDescent="0.25">
      <c r="B7" s="100" t="s">
        <v>36</v>
      </c>
      <c r="C7" s="196">
        <v>2110.1180251876108</v>
      </c>
      <c r="D7" s="196">
        <v>2107.5772741792243</v>
      </c>
      <c r="E7" s="196">
        <v>2013.6893365626872</v>
      </c>
      <c r="F7" s="196">
        <v>1980.9916042804746</v>
      </c>
      <c r="G7" s="196">
        <v>2086.6753358017104</v>
      </c>
      <c r="H7" s="196">
        <v>2005.2017757371218</v>
      </c>
      <c r="I7" s="196">
        <v>1869.9381097556857</v>
      </c>
      <c r="J7" s="196">
        <v>1840.7791952027098</v>
      </c>
      <c r="K7" s="196">
        <v>1787.3904522186799</v>
      </c>
      <c r="L7" s="196">
        <v>1862.143048752956</v>
      </c>
      <c r="M7" s="196">
        <v>1942.9431173283983</v>
      </c>
      <c r="N7" s="196">
        <v>1918.2421274618398</v>
      </c>
      <c r="O7" s="196">
        <v>1842.2633870372551</v>
      </c>
      <c r="P7" s="196">
        <v>1915.6816378982262</v>
      </c>
      <c r="Q7" s="196">
        <v>1846.986641392378</v>
      </c>
      <c r="R7" s="196">
        <v>1896.5048400338708</v>
      </c>
      <c r="S7" s="196">
        <v>1878.8890960050639</v>
      </c>
      <c r="T7" s="196">
        <v>1853.2143210132538</v>
      </c>
      <c r="U7" s="196">
        <v>1932.0867029409303</v>
      </c>
      <c r="V7" s="196">
        <v>1595.9191652877225</v>
      </c>
      <c r="W7" s="196">
        <v>1694.7103715116141</v>
      </c>
      <c r="X7" s="196">
        <v>1610.300549190066</v>
      </c>
      <c r="Y7" s="196">
        <v>1679.0044272246455</v>
      </c>
      <c r="Z7" s="196">
        <v>1722.1722291435151</v>
      </c>
      <c r="AA7" s="196">
        <v>1624.3129754480026</v>
      </c>
      <c r="AB7" s="196">
        <v>1717.3323086662504</v>
      </c>
      <c r="AC7" s="196">
        <v>1714.0322458169237</v>
      </c>
      <c r="AD7" s="196">
        <v>1662.5507477285983</v>
      </c>
      <c r="AE7" s="196">
        <v>1752.4058630447764</v>
      </c>
      <c r="AF7" s="196">
        <v>1778.8204137885893</v>
      </c>
      <c r="AH7" s="2">
        <f t="shared" si="0"/>
        <v>-0.15700430376142857</v>
      </c>
    </row>
    <row r="8" spans="2:34" s="145" customFormat="1" x14ac:dyDescent="0.25">
      <c r="B8" s="100" t="s">
        <v>35</v>
      </c>
      <c r="C8" s="196">
        <v>7521.2919552762651</v>
      </c>
      <c r="D8" s="196">
        <v>7620.7867391935361</v>
      </c>
      <c r="E8" s="196">
        <v>6826.0172325714802</v>
      </c>
      <c r="F8" s="196">
        <v>6816.5071274859538</v>
      </c>
      <c r="G8" s="196">
        <v>6740.6988117823857</v>
      </c>
      <c r="H8" s="196">
        <v>6565.0877233158617</v>
      </c>
      <c r="I8" s="196">
        <v>6895.2198896605723</v>
      </c>
      <c r="J8" s="196">
        <v>6644.8746103067469</v>
      </c>
      <c r="K8" s="196">
        <v>7208.0123460938512</v>
      </c>
      <c r="L8" s="196">
        <v>6954.7922574213198</v>
      </c>
      <c r="M8" s="196">
        <v>7046.6987174867645</v>
      </c>
      <c r="N8" s="196">
        <v>7391.0708340313849</v>
      </c>
      <c r="O8" s="196">
        <v>7396.4145961977374</v>
      </c>
      <c r="P8" s="196">
        <v>7621.6788690515341</v>
      </c>
      <c r="Q8" s="196">
        <v>7768.6281498407616</v>
      </c>
      <c r="R8" s="196">
        <v>8202.6164893806417</v>
      </c>
      <c r="S8" s="196">
        <v>8063.6118540746611</v>
      </c>
      <c r="T8" s="196">
        <v>7888.7880074560344</v>
      </c>
      <c r="U8" s="196">
        <v>8662.4196264400016</v>
      </c>
      <c r="V8" s="196">
        <v>8513.4863016409181</v>
      </c>
      <c r="W8" s="196">
        <v>8771.9798344866431</v>
      </c>
      <c r="X8" s="196">
        <v>7590.0434668327671</v>
      </c>
      <c r="Y8" s="196">
        <v>7102.2385911317524</v>
      </c>
      <c r="Z8" s="196">
        <v>6969.0134273783988</v>
      </c>
      <c r="AA8" s="196">
        <v>6143.9004252382647</v>
      </c>
      <c r="AB8" s="196">
        <v>6480.5009162220904</v>
      </c>
      <c r="AC8" s="196">
        <v>6489.7433165847006</v>
      </c>
      <c r="AD8" s="196">
        <v>6428.904606592364</v>
      </c>
      <c r="AE8" s="196">
        <v>7042.8914930751725</v>
      </c>
      <c r="AF8" s="196">
        <v>6527.1800850635054</v>
      </c>
      <c r="AH8" s="2">
        <f t="shared" si="0"/>
        <v>-0.13217301975831158</v>
      </c>
    </row>
    <row r="9" spans="2:34" s="145" customFormat="1" x14ac:dyDescent="0.25">
      <c r="B9" s="100" t="s">
        <v>34</v>
      </c>
      <c r="C9" s="196">
        <v>818.46570725142328</v>
      </c>
      <c r="D9" s="196">
        <v>853.65145291304316</v>
      </c>
      <c r="E9" s="196">
        <v>870.36086939091035</v>
      </c>
      <c r="F9" s="196">
        <v>885.91841178989932</v>
      </c>
      <c r="G9" s="196">
        <v>996.07021629609244</v>
      </c>
      <c r="H9" s="196">
        <v>1166.6687643848275</v>
      </c>
      <c r="I9" s="196">
        <v>946.70323190500801</v>
      </c>
      <c r="J9" s="196">
        <v>958.798670255518</v>
      </c>
      <c r="K9" s="196">
        <v>964.31414182424123</v>
      </c>
      <c r="L9" s="196">
        <v>994.46743789401512</v>
      </c>
      <c r="M9" s="196">
        <v>1023.0023145618421</v>
      </c>
      <c r="N9" s="196">
        <v>1035.4673515180427</v>
      </c>
      <c r="O9" s="196">
        <v>1022.6873467582233</v>
      </c>
      <c r="P9" s="196">
        <v>1069.5296891036533</v>
      </c>
      <c r="Q9" s="196">
        <v>1050.3904758998785</v>
      </c>
      <c r="R9" s="196">
        <v>1098.5716312361337</v>
      </c>
      <c r="S9" s="196">
        <v>1043.6651560055714</v>
      </c>
      <c r="T9" s="196">
        <v>988.76012061395318</v>
      </c>
      <c r="U9" s="196">
        <v>1042.8431790652144</v>
      </c>
      <c r="V9" s="196">
        <v>893.55041960675749</v>
      </c>
      <c r="W9" s="196">
        <v>829.6748460628371</v>
      </c>
      <c r="X9" s="196">
        <v>785.02699080043931</v>
      </c>
      <c r="Y9" s="196">
        <v>757.7691644903515</v>
      </c>
      <c r="Z9" s="196">
        <v>674.28005224578942</v>
      </c>
      <c r="AA9" s="196">
        <v>608.57866629984198</v>
      </c>
      <c r="AB9" s="196">
        <v>580.05257419881184</v>
      </c>
      <c r="AC9" s="196">
        <v>600.49199068113171</v>
      </c>
      <c r="AD9" s="196">
        <v>631.14166056290946</v>
      </c>
      <c r="AE9" s="196">
        <v>680.34934577193292</v>
      </c>
      <c r="AF9" s="196">
        <v>668.80679876379679</v>
      </c>
      <c r="AH9" s="2">
        <f t="shared" si="0"/>
        <v>-0.1828529981912278</v>
      </c>
    </row>
    <row r="10" spans="2:34" x14ac:dyDescent="0.25">
      <c r="B10" s="74"/>
      <c r="C10" s="203"/>
      <c r="D10" s="203"/>
      <c r="E10" s="203"/>
      <c r="F10" s="203"/>
      <c r="G10" s="203"/>
      <c r="H10" s="203"/>
      <c r="I10" s="203"/>
      <c r="J10" s="203"/>
      <c r="K10" s="203"/>
      <c r="L10" s="203"/>
      <c r="M10" s="203"/>
      <c r="N10" s="203"/>
      <c r="O10" s="203"/>
      <c r="P10" s="203"/>
      <c r="Q10" s="203"/>
      <c r="R10" s="203"/>
      <c r="S10" s="203"/>
      <c r="T10" s="203"/>
      <c r="U10" s="203"/>
      <c r="V10" s="203"/>
      <c r="W10" s="203"/>
      <c r="X10" s="203"/>
      <c r="Y10" s="203"/>
      <c r="Z10" s="203"/>
      <c r="AA10" s="203"/>
      <c r="AB10" s="203"/>
      <c r="AC10" s="203"/>
      <c r="AD10" s="203"/>
      <c r="AE10" s="203"/>
      <c r="AF10" s="203"/>
      <c r="AH10" s="2"/>
    </row>
    <row r="11" spans="2:34" s="70" customFormat="1" x14ac:dyDescent="0.25">
      <c r="B11" s="81" t="s">
        <v>33</v>
      </c>
      <c r="C11" s="203">
        <f t="shared" ref="C11:AB11" si="1">SUM(C7:C9)</f>
        <v>10449.875687715299</v>
      </c>
      <c r="D11" s="203">
        <f t="shared" si="1"/>
        <v>10582.015466285804</v>
      </c>
      <c r="E11" s="203">
        <f t="shared" si="1"/>
        <v>9710.0674385250768</v>
      </c>
      <c r="F11" s="203">
        <f t="shared" si="1"/>
        <v>9683.4171435563276</v>
      </c>
      <c r="G11" s="203">
        <f t="shared" si="1"/>
        <v>9823.4443638801895</v>
      </c>
      <c r="H11" s="203">
        <f t="shared" si="1"/>
        <v>9736.9582634378112</v>
      </c>
      <c r="I11" s="203">
        <f t="shared" si="1"/>
        <v>9711.861231321267</v>
      </c>
      <c r="J11" s="203">
        <f t="shared" si="1"/>
        <v>9444.4524757649742</v>
      </c>
      <c r="K11" s="203">
        <f t="shared" si="1"/>
        <v>9959.7169401367719</v>
      </c>
      <c r="L11" s="203">
        <f t="shared" si="1"/>
        <v>9811.4027440682912</v>
      </c>
      <c r="M11" s="203">
        <f t="shared" si="1"/>
        <v>10012.644149377005</v>
      </c>
      <c r="N11" s="203">
        <f t="shared" si="1"/>
        <v>10344.780313011266</v>
      </c>
      <c r="O11" s="203">
        <f t="shared" si="1"/>
        <v>10261.365329993216</v>
      </c>
      <c r="P11" s="203">
        <f t="shared" si="1"/>
        <v>10606.890196053413</v>
      </c>
      <c r="Q11" s="203">
        <f t="shared" si="1"/>
        <v>10666.005267133018</v>
      </c>
      <c r="R11" s="203">
        <f t="shared" si="1"/>
        <v>11197.692960650646</v>
      </c>
      <c r="S11" s="203">
        <f t="shared" si="1"/>
        <v>10986.166106085295</v>
      </c>
      <c r="T11" s="203">
        <f t="shared" si="1"/>
        <v>10730.762449083242</v>
      </c>
      <c r="U11" s="203">
        <f t="shared" si="1"/>
        <v>11637.349508446147</v>
      </c>
      <c r="V11" s="203">
        <f t="shared" si="1"/>
        <v>11002.955886535399</v>
      </c>
      <c r="W11" s="203">
        <f t="shared" si="1"/>
        <v>11296.365052061094</v>
      </c>
      <c r="X11" s="203">
        <f t="shared" si="1"/>
        <v>9985.3710068232722</v>
      </c>
      <c r="Y11" s="203">
        <f t="shared" si="1"/>
        <v>9539.0121828467491</v>
      </c>
      <c r="Z11" s="203">
        <f t="shared" si="1"/>
        <v>9365.4657087677024</v>
      </c>
      <c r="AA11" s="203">
        <f t="shared" si="1"/>
        <v>8376.7920669861087</v>
      </c>
      <c r="AB11" s="203">
        <f t="shared" si="1"/>
        <v>8777.8857990871529</v>
      </c>
      <c r="AC11" s="203">
        <f t="shared" ref="AC11:AD11" si="2">SUM(AC7:AC9)</f>
        <v>8804.2675530827564</v>
      </c>
      <c r="AD11" s="203">
        <f t="shared" si="2"/>
        <v>8722.5970148838715</v>
      </c>
      <c r="AE11" s="203">
        <f t="shared" ref="AE11:AF11" si="3">SUM(AE7:AE9)</f>
        <v>9475.6467018918811</v>
      </c>
      <c r="AF11" s="203">
        <f t="shared" si="3"/>
        <v>8974.807297615891</v>
      </c>
      <c r="AH11" s="2">
        <f>(AF11-C11)/C11</f>
        <v>-0.14115654905191591</v>
      </c>
    </row>
    <row r="12" spans="2:34" s="148" customFormat="1" x14ac:dyDescent="0.25">
      <c r="B12" s="147" t="s">
        <v>32</v>
      </c>
      <c r="C12" s="196">
        <f t="shared" ref="C12:AB12" si="4">SUM(C2:C4,C7:C9)</f>
        <v>30919.2705714857</v>
      </c>
      <c r="D12" s="196">
        <f t="shared" si="4"/>
        <v>31781.180484407283</v>
      </c>
      <c r="E12" s="196">
        <f t="shared" si="4"/>
        <v>31676.072779391277</v>
      </c>
      <c r="F12" s="196">
        <f t="shared" si="4"/>
        <v>31850.946612670235</v>
      </c>
      <c r="G12" s="196">
        <f t="shared" si="4"/>
        <v>32821.01389974534</v>
      </c>
      <c r="H12" s="196">
        <f t="shared" si="4"/>
        <v>33732.222281775365</v>
      </c>
      <c r="I12" s="196">
        <f t="shared" si="4"/>
        <v>35348.47083599597</v>
      </c>
      <c r="J12" s="196">
        <f t="shared" si="4"/>
        <v>36460.13819052538</v>
      </c>
      <c r="K12" s="196">
        <f t="shared" si="4"/>
        <v>38691.56579275371</v>
      </c>
      <c r="L12" s="196">
        <f t="shared" si="4"/>
        <v>40064.833762475631</v>
      </c>
      <c r="M12" s="196">
        <f t="shared" si="4"/>
        <v>42411.046656590588</v>
      </c>
      <c r="N12" s="196">
        <f t="shared" si="4"/>
        <v>44449.611947253776</v>
      </c>
      <c r="O12" s="196">
        <f t="shared" si="4"/>
        <v>43307.549376950155</v>
      </c>
      <c r="P12" s="196">
        <f t="shared" si="4"/>
        <v>43274.910309482919</v>
      </c>
      <c r="Q12" s="196">
        <f t="shared" si="4"/>
        <v>43732.485872028301</v>
      </c>
      <c r="R12" s="196">
        <f t="shared" si="4"/>
        <v>45645.989178030111</v>
      </c>
      <c r="S12" s="196">
        <f t="shared" si="4"/>
        <v>45149.336163329746</v>
      </c>
      <c r="T12" s="196">
        <f t="shared" si="4"/>
        <v>45074.045643532401</v>
      </c>
      <c r="U12" s="196">
        <f t="shared" si="4"/>
        <v>45187.450715465216</v>
      </c>
      <c r="V12" s="196">
        <f t="shared" si="4"/>
        <v>40718.824645306384</v>
      </c>
      <c r="W12" s="196">
        <f t="shared" si="4"/>
        <v>40386.454677745751</v>
      </c>
      <c r="X12" s="196">
        <f t="shared" si="4"/>
        <v>36890.919447582033</v>
      </c>
      <c r="Y12" s="196">
        <f t="shared" si="4"/>
        <v>36953.399269631809</v>
      </c>
      <c r="Z12" s="196">
        <f t="shared" si="4"/>
        <v>35802.089146844104</v>
      </c>
      <c r="AA12" s="196">
        <f t="shared" si="4"/>
        <v>35173.796220549099</v>
      </c>
      <c r="AB12" s="196">
        <f t="shared" si="4"/>
        <v>36748.145817313678</v>
      </c>
      <c r="AC12" s="196">
        <f t="shared" ref="AC12:AD12" si="5">SUM(AC2:AC4,AC7:AC9)</f>
        <v>38062.299571103664</v>
      </c>
      <c r="AD12" s="196">
        <f t="shared" si="5"/>
        <v>37041.062047864543</v>
      </c>
      <c r="AE12" s="196">
        <f t="shared" ref="AE12:AF12" si="6">SUM(AE2:AE4,AE7:AE9)</f>
        <v>36949.627239201138</v>
      </c>
      <c r="AF12" s="196">
        <f t="shared" si="6"/>
        <v>35131.808889066771</v>
      </c>
      <c r="AH12" s="2">
        <f>(AF12-C12)/C12</f>
        <v>0.136243133803614</v>
      </c>
    </row>
    <row r="13" spans="2:34" x14ac:dyDescent="0.25">
      <c r="B13" s="74"/>
      <c r="C13" s="203"/>
      <c r="D13" s="203"/>
      <c r="E13" s="203"/>
      <c r="F13" s="203"/>
      <c r="G13" s="203"/>
      <c r="H13" s="203"/>
      <c r="I13" s="203"/>
      <c r="J13" s="203"/>
      <c r="K13" s="203"/>
      <c r="L13" s="203"/>
      <c r="M13" s="203"/>
      <c r="N13" s="203"/>
      <c r="O13" s="203"/>
      <c r="P13" s="203"/>
      <c r="Q13" s="203"/>
      <c r="R13" s="203"/>
      <c r="S13" s="203"/>
      <c r="T13" s="203"/>
      <c r="U13" s="203"/>
      <c r="V13" s="203"/>
      <c r="W13" s="203"/>
      <c r="X13" s="203"/>
      <c r="Y13" s="203"/>
      <c r="Z13" s="203"/>
      <c r="AA13" s="203"/>
      <c r="AB13" s="203"/>
      <c r="AC13" s="203"/>
      <c r="AD13" s="203"/>
      <c r="AE13" s="203"/>
      <c r="AF13" s="203"/>
      <c r="AH13" s="2"/>
    </row>
    <row r="14" spans="2:34" x14ac:dyDescent="0.25">
      <c r="B14" s="74" t="s">
        <v>31</v>
      </c>
      <c r="C14" s="203">
        <v>104.41981343326695</v>
      </c>
      <c r="D14" s="203">
        <v>95.00688443362489</v>
      </c>
      <c r="E14" s="203">
        <v>90.290977471351042</v>
      </c>
      <c r="F14" s="203">
        <v>93.865890671125982</v>
      </c>
      <c r="G14" s="203">
        <v>92.505662742992058</v>
      </c>
      <c r="H14" s="203">
        <v>92.868478789822092</v>
      </c>
      <c r="I14" s="203">
        <v>92.968819085645578</v>
      </c>
      <c r="J14" s="203">
        <v>90.731213854022954</v>
      </c>
      <c r="K14" s="203">
        <v>77.354766391054227</v>
      </c>
      <c r="L14" s="203">
        <v>116.58380319347343</v>
      </c>
      <c r="M14" s="203">
        <v>80.692133183159271</v>
      </c>
      <c r="N14" s="203">
        <v>149.99336290986918</v>
      </c>
      <c r="O14" s="203">
        <v>71.49291057215811</v>
      </c>
      <c r="P14" s="203">
        <v>739.01704985798699</v>
      </c>
      <c r="Q14" s="203">
        <v>79.659676530152083</v>
      </c>
      <c r="R14" s="203">
        <v>70.931118902668274</v>
      </c>
      <c r="S14" s="203">
        <v>82.412773075771781</v>
      </c>
      <c r="T14" s="203">
        <v>90.62197097840172</v>
      </c>
      <c r="U14" s="203">
        <v>85.075653602419919</v>
      </c>
      <c r="V14" s="203">
        <v>80.458753083977868</v>
      </c>
      <c r="W14" s="203">
        <v>86.963563417768512</v>
      </c>
      <c r="X14" s="203">
        <v>79.598568097422785</v>
      </c>
      <c r="Y14" s="203">
        <v>78.056113300144062</v>
      </c>
      <c r="Z14" s="203">
        <v>76.175307746976785</v>
      </c>
      <c r="AA14" s="203">
        <v>71.841777096337879</v>
      </c>
      <c r="AB14" s="203">
        <v>72.653942436471752</v>
      </c>
      <c r="AC14" s="203">
        <v>73.487208668161855</v>
      </c>
      <c r="AD14" s="203">
        <v>78.965391623051744</v>
      </c>
      <c r="AE14" s="203">
        <v>80.406816419452625</v>
      </c>
      <c r="AF14" s="203">
        <v>77.254329031203326</v>
      </c>
      <c r="AH14" s="2">
        <f>(AF14-C14)/C14</f>
        <v>-0.26015641580728027</v>
      </c>
    </row>
    <row r="15" spans="2:34" x14ac:dyDescent="0.25">
      <c r="B15" s="74"/>
      <c r="C15" s="103">
        <v>0</v>
      </c>
      <c r="D15" s="103">
        <v>0</v>
      </c>
      <c r="E15" s="103">
        <v>0</v>
      </c>
      <c r="F15" s="103">
        <v>0</v>
      </c>
      <c r="G15" s="103">
        <v>0</v>
      </c>
      <c r="H15" s="103">
        <v>0</v>
      </c>
      <c r="I15" s="103">
        <v>0</v>
      </c>
      <c r="J15" s="103">
        <v>0</v>
      </c>
      <c r="K15" s="103">
        <v>0</v>
      </c>
      <c r="L15" s="103">
        <v>0</v>
      </c>
      <c r="M15" s="103">
        <v>0</v>
      </c>
      <c r="N15" s="103">
        <v>0</v>
      </c>
      <c r="O15" s="103">
        <v>0</v>
      </c>
      <c r="P15" s="103">
        <v>0</v>
      </c>
      <c r="Q15" s="103">
        <v>0</v>
      </c>
      <c r="R15" s="103">
        <v>0</v>
      </c>
      <c r="S15" s="103">
        <v>0</v>
      </c>
      <c r="T15" s="103">
        <v>0</v>
      </c>
      <c r="U15" s="103">
        <v>0</v>
      </c>
      <c r="V15" s="103">
        <v>0</v>
      </c>
      <c r="W15" s="103">
        <v>0</v>
      </c>
      <c r="X15" s="103">
        <v>0</v>
      </c>
      <c r="Y15" s="103">
        <v>0</v>
      </c>
      <c r="Z15" s="103">
        <v>0</v>
      </c>
      <c r="AA15" s="103">
        <v>0</v>
      </c>
      <c r="AB15" s="103">
        <v>0</v>
      </c>
      <c r="AC15" s="103">
        <v>0</v>
      </c>
      <c r="AD15" s="103">
        <v>0</v>
      </c>
      <c r="AE15" s="103">
        <v>0</v>
      </c>
      <c r="AF15" s="103">
        <v>0</v>
      </c>
      <c r="AH15" s="2"/>
    </row>
    <row r="16" spans="2:34" x14ac:dyDescent="0.25">
      <c r="B16" s="74" t="s">
        <v>30</v>
      </c>
      <c r="C16" s="203">
        <f>'Total from CRF'!C17</f>
        <v>31023.690384918966</v>
      </c>
      <c r="D16" s="203">
        <f>'Total from CRF'!D17</f>
        <v>31876.187368840903</v>
      </c>
      <c r="E16" s="203">
        <f>'Total from CRF'!E17</f>
        <v>31766.363756862618</v>
      </c>
      <c r="F16" s="203">
        <f>'Total from CRF'!F17</f>
        <v>31944.81250334136</v>
      </c>
      <c r="G16" s="203">
        <f>'Total from CRF'!G17</f>
        <v>32913.51956248832</v>
      </c>
      <c r="H16" s="203">
        <f>'Total from CRF'!H17</f>
        <v>33825.090760565188</v>
      </c>
      <c r="I16" s="203">
        <f>'Total from CRF'!I17</f>
        <v>35441.439655081616</v>
      </c>
      <c r="J16" s="203">
        <f>'Total from CRF'!J17</f>
        <v>36550.869404379402</v>
      </c>
      <c r="K16" s="203">
        <f>'Total from CRF'!K17</f>
        <v>38768.920559144768</v>
      </c>
      <c r="L16" s="203">
        <f>'Total from CRF'!L17</f>
        <v>40181.417565669108</v>
      </c>
      <c r="M16" s="203">
        <f>'Total from CRF'!M17</f>
        <v>42491.738789773757</v>
      </c>
      <c r="N16" s="203">
        <f>'Total from CRF'!N17</f>
        <v>44599.60531016365</v>
      </c>
      <c r="O16" s="203">
        <f>'Total from CRF'!O17</f>
        <v>43379.042287522316</v>
      </c>
      <c r="P16" s="203">
        <f>'Total from CRF'!P17</f>
        <v>44013.927359340902</v>
      </c>
      <c r="Q16" s="203">
        <f>'Total from CRF'!Q17</f>
        <v>43812.145548558459</v>
      </c>
      <c r="R16" s="203">
        <f>'Total from CRF'!R17</f>
        <v>45716.920296932782</v>
      </c>
      <c r="S16" s="203">
        <f>'Total from CRF'!S17</f>
        <v>45231.748936405522</v>
      </c>
      <c r="T16" s="203">
        <f>'Total from CRF'!T17</f>
        <v>45164.667614510807</v>
      </c>
      <c r="U16" s="203">
        <f>'Total from CRF'!U17</f>
        <v>45272.526369067637</v>
      </c>
      <c r="V16" s="203">
        <f>'Total from CRF'!V17</f>
        <v>40799.283398390362</v>
      </c>
      <c r="W16" s="203">
        <f>'Total from CRF'!W17</f>
        <v>40473.418241163512</v>
      </c>
      <c r="X16" s="203">
        <f>'Total from CRF'!X17</f>
        <v>36970.518015679452</v>
      </c>
      <c r="Y16" s="203">
        <f>'Total from CRF'!Y17</f>
        <v>37031.455382931948</v>
      </c>
      <c r="Z16" s="203">
        <f>'Total from CRF'!Z17</f>
        <v>35878.264454591088</v>
      </c>
      <c r="AA16" s="203">
        <f>'Total from CRF'!AA17</f>
        <v>35245.637997645434</v>
      </c>
      <c r="AB16" s="203">
        <f>'Total from CRF'!AB17</f>
        <v>36820.799759750145</v>
      </c>
      <c r="AC16" s="203">
        <f>'Total from CRF'!AC17</f>
        <v>38135.786779771828</v>
      </c>
      <c r="AD16" s="203">
        <f>'Total from CRF'!AD17</f>
        <v>37120.027439487589</v>
      </c>
      <c r="AE16" s="203">
        <f>'Total from CRF'!AE17</f>
        <v>37030.034055620585</v>
      </c>
      <c r="AF16" s="203">
        <f>'Total from CRF'!AF17</f>
        <v>35209.063218097974</v>
      </c>
      <c r="AH16" s="2">
        <f>(AF16-C16)/C16</f>
        <v>0.13490892866870455</v>
      </c>
    </row>
    <row r="17" spans="2:34" s="17" customFormat="1" x14ac:dyDescent="0.25">
      <c r="B17" s="149"/>
      <c r="C17" s="149"/>
      <c r="D17" s="149"/>
      <c r="E17" s="149"/>
      <c r="F17" s="149"/>
      <c r="G17" s="149"/>
      <c r="H17" s="149"/>
      <c r="I17" s="149"/>
      <c r="J17" s="149"/>
      <c r="K17" s="149"/>
      <c r="L17" s="149"/>
      <c r="M17" s="149"/>
      <c r="N17" s="149"/>
      <c r="O17" s="149"/>
      <c r="P17" s="149"/>
      <c r="Q17" s="149"/>
      <c r="R17" s="149"/>
      <c r="S17" s="149"/>
      <c r="T17" s="149"/>
      <c r="U17" s="149"/>
      <c r="V17" s="149"/>
      <c r="W17" s="149"/>
      <c r="X17" s="149"/>
      <c r="Y17" s="149"/>
      <c r="Z17" s="149"/>
      <c r="AA17" s="149"/>
      <c r="AB17" s="149"/>
      <c r="AC17" s="149"/>
      <c r="AD17" s="149"/>
      <c r="AE17" s="149"/>
      <c r="AF17" s="149"/>
      <c r="AH17" s="2"/>
    </row>
    <row r="18" spans="2:34" s="71" customFormat="1" x14ac:dyDescent="0.25">
      <c r="B18" s="85"/>
      <c r="C18" s="150"/>
      <c r="D18" s="150"/>
      <c r="E18" s="150"/>
      <c r="F18" s="150"/>
      <c r="G18" s="150"/>
      <c r="H18" s="150"/>
      <c r="I18" s="150"/>
      <c r="J18" s="150"/>
      <c r="K18" s="150"/>
      <c r="L18" s="150"/>
      <c r="M18" s="150"/>
      <c r="N18" s="150"/>
      <c r="O18" s="150"/>
      <c r="P18" s="150"/>
      <c r="Q18" s="150"/>
      <c r="R18" s="150"/>
      <c r="S18" s="150"/>
      <c r="T18" s="150"/>
      <c r="U18" s="150"/>
      <c r="V18" s="150"/>
      <c r="W18" s="150"/>
      <c r="X18" s="150"/>
      <c r="Y18" s="150"/>
      <c r="Z18" s="150"/>
      <c r="AA18" s="150"/>
      <c r="AB18" s="150"/>
      <c r="AC18" s="150"/>
      <c r="AD18" s="150"/>
      <c r="AE18" s="150"/>
      <c r="AF18" s="150"/>
      <c r="AH18" s="2"/>
    </row>
    <row r="19" spans="2:34" s="94" customFormat="1" x14ac:dyDescent="0.25">
      <c r="B19" s="105" t="s">
        <v>29</v>
      </c>
      <c r="C19" s="99">
        <v>1990</v>
      </c>
      <c r="D19" s="99">
        <v>1991</v>
      </c>
      <c r="E19" s="99">
        <v>1992</v>
      </c>
      <c r="F19" s="99">
        <v>1993</v>
      </c>
      <c r="G19" s="99">
        <v>1994</v>
      </c>
      <c r="H19" s="99">
        <v>1995</v>
      </c>
      <c r="I19" s="99">
        <v>1996</v>
      </c>
      <c r="J19" s="99">
        <v>1997</v>
      </c>
      <c r="K19" s="99">
        <v>1998</v>
      </c>
      <c r="L19" s="99">
        <v>1999</v>
      </c>
      <c r="M19" s="99">
        <v>2000</v>
      </c>
      <c r="N19" s="99">
        <v>2001</v>
      </c>
      <c r="O19" s="99">
        <v>2002</v>
      </c>
      <c r="P19" s="99">
        <v>2003</v>
      </c>
      <c r="Q19" s="99">
        <v>2004</v>
      </c>
      <c r="R19" s="99">
        <v>2005</v>
      </c>
      <c r="S19" s="99">
        <v>2006</v>
      </c>
      <c r="T19" s="99">
        <v>2007</v>
      </c>
      <c r="U19" s="99">
        <v>2008</v>
      </c>
      <c r="V19" s="99">
        <v>2009</v>
      </c>
      <c r="W19" s="99">
        <v>2010</v>
      </c>
      <c r="X19" s="99">
        <v>2011</v>
      </c>
      <c r="Y19" s="99">
        <v>2012</v>
      </c>
      <c r="Z19" s="99">
        <v>2013</v>
      </c>
      <c r="AA19" s="99">
        <v>2014</v>
      </c>
      <c r="AB19" s="99">
        <v>2015</v>
      </c>
      <c r="AC19" s="99">
        <v>2016</v>
      </c>
      <c r="AD19" s="99">
        <v>2017</v>
      </c>
      <c r="AE19" s="99">
        <v>2018</v>
      </c>
      <c r="AF19" s="99">
        <v>2019</v>
      </c>
      <c r="AH19" s="2"/>
    </row>
    <row r="20" spans="2:34" x14ac:dyDescent="0.25">
      <c r="B20" s="74" t="s">
        <v>3</v>
      </c>
      <c r="C20" s="203">
        <v>625.7954608</v>
      </c>
      <c r="D20" s="203">
        <v>699.46111200000007</v>
      </c>
      <c r="E20" s="203">
        <v>476.42828639999999</v>
      </c>
      <c r="F20" s="203">
        <v>476.08667328000001</v>
      </c>
      <c r="G20" s="203">
        <v>338.42056880000001</v>
      </c>
      <c r="H20" s="203">
        <v>246.06857200000002</v>
      </c>
      <c r="I20" s="203">
        <v>367.98576560000004</v>
      </c>
      <c r="J20" s="203">
        <v>277.75376080000001</v>
      </c>
      <c r="K20" s="203">
        <v>320.19317680000006</v>
      </c>
      <c r="L20" s="203">
        <v>262.710264</v>
      </c>
      <c r="M20" s="203">
        <v>285.78015760000005</v>
      </c>
      <c r="N20" s="203">
        <v>263.89473284080003</v>
      </c>
      <c r="O20" s="203">
        <v>251.97008640000001</v>
      </c>
      <c r="P20" s="203">
        <v>238.52714740000005</v>
      </c>
      <c r="Q20" s="203">
        <v>231.00804960000002</v>
      </c>
      <c r="R20" s="203">
        <v>245.9206120568</v>
      </c>
      <c r="S20" s="203">
        <v>218.85474913320002</v>
      </c>
      <c r="T20" s="203">
        <v>208.11462116672004</v>
      </c>
      <c r="U20" s="203">
        <v>229.79413561039999</v>
      </c>
      <c r="V20" s="203">
        <v>266.63710296559719</v>
      </c>
      <c r="W20" s="203">
        <v>254.10790531449516</v>
      </c>
      <c r="X20" s="203">
        <v>229.12771994195015</v>
      </c>
      <c r="Y20" s="203">
        <v>248.67281205795553</v>
      </c>
      <c r="Z20" s="203">
        <v>285.87047517778603</v>
      </c>
      <c r="AA20" s="203">
        <v>247.38295184312227</v>
      </c>
      <c r="AB20" s="203">
        <v>239.58444933208327</v>
      </c>
      <c r="AC20" s="203">
        <v>207.68092710531408</v>
      </c>
      <c r="AD20" s="203">
        <v>210.27124948042882</v>
      </c>
      <c r="AE20" s="203">
        <v>245.30288163122782</v>
      </c>
      <c r="AF20" s="203">
        <v>175.19788788571586</v>
      </c>
      <c r="AH20" s="2">
        <f>(AF20-C20)/C20</f>
        <v>-0.72003969529956702</v>
      </c>
    </row>
    <row r="21" spans="2:34" s="71" customFormat="1" x14ac:dyDescent="0.25">
      <c r="B21" s="74" t="s">
        <v>4</v>
      </c>
      <c r="C21" s="203">
        <v>724.97299999999996</v>
      </c>
      <c r="D21" s="203">
        <v>621.56626099999994</v>
      </c>
      <c r="E21" s="203">
        <v>644.68727799999999</v>
      </c>
      <c r="F21" s="203">
        <v>611.89479900000003</v>
      </c>
      <c r="G21" s="203">
        <v>611.34928500000001</v>
      </c>
      <c r="H21" s="203">
        <v>605.98459600000001</v>
      </c>
      <c r="I21" s="203">
        <v>483.78810199999998</v>
      </c>
      <c r="J21" s="203">
        <v>462.06701300000003</v>
      </c>
      <c r="K21" s="203">
        <v>463.71161800000004</v>
      </c>
      <c r="L21" s="203">
        <v>323.79200000000003</v>
      </c>
      <c r="M21" s="203">
        <v>299.089</v>
      </c>
      <c r="N21" s="203">
        <v>287.57100000000003</v>
      </c>
      <c r="O21" s="203">
        <v>290.30599999999998</v>
      </c>
      <c r="P21" s="203">
        <v>270.31799999999998</v>
      </c>
      <c r="Q21" s="203">
        <v>266.33100000000002</v>
      </c>
      <c r="R21" s="203">
        <v>273.08824700000002</v>
      </c>
      <c r="S21" s="203">
        <v>283.51538800000003</v>
      </c>
      <c r="T21" s="203">
        <v>271.32001500000001</v>
      </c>
      <c r="U21" s="203">
        <v>279.69395299999996</v>
      </c>
      <c r="V21" s="203">
        <v>271.69867899999997</v>
      </c>
      <c r="W21" s="203">
        <v>253.5388561</v>
      </c>
      <c r="X21" s="203">
        <v>241.26818700000001</v>
      </c>
      <c r="Y21" s="203">
        <v>214.53199999999998</v>
      </c>
      <c r="Z21" s="203">
        <v>217.90367299999997</v>
      </c>
      <c r="AA21" s="203">
        <v>199.96885786999999</v>
      </c>
      <c r="AB21" s="203">
        <v>200.601865</v>
      </c>
      <c r="AC21" s="203">
        <v>196.88611832999999</v>
      </c>
      <c r="AD21" s="203">
        <v>188.32971952</v>
      </c>
      <c r="AE21" s="203">
        <v>196.53880633</v>
      </c>
      <c r="AF21" s="203">
        <v>183.49320499999999</v>
      </c>
      <c r="AH21" s="2">
        <f t="shared" ref="AH21:AH24" si="7">(AF21-C21)/C21</f>
        <v>-0.74689649821441628</v>
      </c>
    </row>
    <row r="22" spans="2:34" x14ac:dyDescent="0.25">
      <c r="B22" s="74" t="s">
        <v>2</v>
      </c>
      <c r="C22" s="203">
        <v>388.58483947721868</v>
      </c>
      <c r="D22" s="203">
        <v>434.9860907497287</v>
      </c>
      <c r="E22" s="203">
        <v>433.86656604597653</v>
      </c>
      <c r="F22" s="203">
        <v>461.25406601012457</v>
      </c>
      <c r="G22" s="203">
        <v>613.96587683092469</v>
      </c>
      <c r="H22" s="203">
        <v>683.22058849540588</v>
      </c>
      <c r="I22" s="203">
        <v>768.96652570032495</v>
      </c>
      <c r="J22" s="203">
        <v>853.6996160795336</v>
      </c>
      <c r="K22" s="203">
        <v>935.8146186254196</v>
      </c>
      <c r="L22" s="203">
        <v>1112.9485080892407</v>
      </c>
      <c r="M22" s="203">
        <v>1104.651180677095</v>
      </c>
      <c r="N22" s="203">
        <v>1224.722614165918</v>
      </c>
      <c r="O22" s="203">
        <v>1249.4104693434624</v>
      </c>
      <c r="P22" s="203">
        <v>1322.7273437856804</v>
      </c>
      <c r="Q22" s="203">
        <v>1346.2129629251394</v>
      </c>
      <c r="R22" s="203">
        <v>1448.0717312291138</v>
      </c>
      <c r="S22" s="203">
        <v>1410.6889394666096</v>
      </c>
      <c r="T22" s="203">
        <v>1414.038206464375</v>
      </c>
      <c r="U22" s="203">
        <v>1568.6870791215472</v>
      </c>
      <c r="V22" s="203">
        <v>1515.0035042573415</v>
      </c>
      <c r="W22" s="203">
        <v>1579.4637377664767</v>
      </c>
      <c r="X22" s="203">
        <v>1354.2694699851711</v>
      </c>
      <c r="Y22" s="203">
        <v>1182.5677891745054</v>
      </c>
      <c r="Z22" s="203">
        <v>1084.5042762158757</v>
      </c>
      <c r="AA22" s="203">
        <v>945.02632553836099</v>
      </c>
      <c r="AB22" s="203">
        <v>1050.0689966625107</v>
      </c>
      <c r="AC22" s="203">
        <v>1108.2503431682715</v>
      </c>
      <c r="AD22" s="203">
        <v>1102.2095666007597</v>
      </c>
      <c r="AE22" s="203">
        <v>1204.833103126648</v>
      </c>
      <c r="AF22" s="203">
        <v>1163.8264538078647</v>
      </c>
      <c r="AH22" s="2">
        <f t="shared" si="7"/>
        <v>1.9950382402298936</v>
      </c>
    </row>
    <row r="23" spans="2:34" x14ac:dyDescent="0.25">
      <c r="B23" s="141" t="s">
        <v>187</v>
      </c>
      <c r="C23" s="203">
        <v>0</v>
      </c>
      <c r="D23" s="203">
        <v>0</v>
      </c>
      <c r="E23" s="203">
        <v>0</v>
      </c>
      <c r="F23" s="203">
        <v>0</v>
      </c>
      <c r="G23" s="203">
        <v>0</v>
      </c>
      <c r="H23" s="203">
        <v>0</v>
      </c>
      <c r="I23" s="203">
        <v>0</v>
      </c>
      <c r="J23" s="203">
        <v>0</v>
      </c>
      <c r="K23" s="203">
        <v>0</v>
      </c>
      <c r="L23" s="203">
        <v>0</v>
      </c>
      <c r="M23" s="203">
        <v>0</v>
      </c>
      <c r="N23" s="203">
        <v>0</v>
      </c>
      <c r="O23" s="203">
        <v>0</v>
      </c>
      <c r="P23" s="203">
        <v>0</v>
      </c>
      <c r="Q23" s="203">
        <v>0</v>
      </c>
      <c r="R23" s="203">
        <v>0</v>
      </c>
      <c r="S23" s="203">
        <v>0</v>
      </c>
      <c r="T23" s="203">
        <v>0</v>
      </c>
      <c r="U23" s="203">
        <v>0</v>
      </c>
      <c r="V23" s="203">
        <v>0</v>
      </c>
      <c r="W23" s="203">
        <v>0</v>
      </c>
      <c r="X23" s="203">
        <v>0</v>
      </c>
      <c r="Y23" s="203">
        <v>0</v>
      </c>
      <c r="Z23" s="203">
        <v>0</v>
      </c>
      <c r="AA23" s="203">
        <v>0</v>
      </c>
      <c r="AB23" s="203">
        <v>0</v>
      </c>
      <c r="AC23" s="203">
        <v>0</v>
      </c>
      <c r="AD23" s="203">
        <v>0</v>
      </c>
      <c r="AE23" s="203">
        <v>0</v>
      </c>
      <c r="AF23" s="203">
        <v>0</v>
      </c>
      <c r="AH23" s="2"/>
    </row>
    <row r="24" spans="2:34" x14ac:dyDescent="0.25">
      <c r="B24" s="141" t="s">
        <v>5</v>
      </c>
      <c r="C24" s="203">
        <f t="shared" ref="C24:AB24" si="8">SUM(C20:C23)</f>
        <v>1739.3533002772188</v>
      </c>
      <c r="D24" s="203">
        <f t="shared" si="8"/>
        <v>1756.0134637497285</v>
      </c>
      <c r="E24" s="203">
        <f t="shared" si="8"/>
        <v>1554.9821304459765</v>
      </c>
      <c r="F24" s="203">
        <f t="shared" si="8"/>
        <v>1549.2355382901246</v>
      </c>
      <c r="G24" s="203">
        <f t="shared" si="8"/>
        <v>1563.7357306309245</v>
      </c>
      <c r="H24" s="203">
        <f t="shared" si="8"/>
        <v>1535.2737564954059</v>
      </c>
      <c r="I24" s="203">
        <f t="shared" si="8"/>
        <v>1620.740393300325</v>
      </c>
      <c r="J24" s="203">
        <f t="shared" si="8"/>
        <v>1593.5203898795337</v>
      </c>
      <c r="K24" s="203">
        <f t="shared" si="8"/>
        <v>1719.7194134254196</v>
      </c>
      <c r="L24" s="203">
        <f t="shared" si="8"/>
        <v>1699.4507720892407</v>
      </c>
      <c r="M24" s="203">
        <f t="shared" si="8"/>
        <v>1689.5203382770951</v>
      </c>
      <c r="N24" s="203">
        <f t="shared" si="8"/>
        <v>1776.188347006718</v>
      </c>
      <c r="O24" s="203">
        <f t="shared" si="8"/>
        <v>1791.6865557434623</v>
      </c>
      <c r="P24" s="203">
        <f t="shared" si="8"/>
        <v>1831.5724911856805</v>
      </c>
      <c r="Q24" s="203">
        <f t="shared" si="8"/>
        <v>1843.5520125251396</v>
      </c>
      <c r="R24" s="203">
        <f t="shared" si="8"/>
        <v>1967.0805902859138</v>
      </c>
      <c r="S24" s="203">
        <f t="shared" si="8"/>
        <v>1913.0590765998095</v>
      </c>
      <c r="T24" s="203">
        <f t="shared" si="8"/>
        <v>1893.4728426310951</v>
      </c>
      <c r="U24" s="203">
        <f t="shared" si="8"/>
        <v>2078.1751677319471</v>
      </c>
      <c r="V24" s="203">
        <f t="shared" si="8"/>
        <v>2053.3392862229384</v>
      </c>
      <c r="W24" s="203">
        <f t="shared" si="8"/>
        <v>2087.1104991809716</v>
      </c>
      <c r="X24" s="203">
        <f t="shared" si="8"/>
        <v>1824.6653769271213</v>
      </c>
      <c r="Y24" s="203">
        <f t="shared" si="8"/>
        <v>1645.7726012324608</v>
      </c>
      <c r="Z24" s="203">
        <f t="shared" si="8"/>
        <v>1588.2784243936617</v>
      </c>
      <c r="AA24" s="203">
        <f t="shared" si="8"/>
        <v>1392.3781352514834</v>
      </c>
      <c r="AB24" s="203">
        <f t="shared" si="8"/>
        <v>1490.2553109945939</v>
      </c>
      <c r="AC24" s="203">
        <f t="shared" ref="AC24" si="9">SUM(AC20:AC23)</f>
        <v>1512.8173886035856</v>
      </c>
      <c r="AD24" s="203">
        <f t="shared" ref="AD24:AE24" si="10">SUM(AD20:AD23)</f>
        <v>1500.8105356011883</v>
      </c>
      <c r="AE24" s="203">
        <f t="shared" si="10"/>
        <v>1646.6747910878757</v>
      </c>
      <c r="AF24" s="203">
        <f t="shared" ref="AF24" si="11">SUM(AF20:AF23)</f>
        <v>1522.5175466935807</v>
      </c>
      <c r="AH24" s="2">
        <f t="shared" si="7"/>
        <v>-0.12466458283609126</v>
      </c>
    </row>
    <row r="25" spans="2:34" x14ac:dyDescent="0.25">
      <c r="B25" s="141"/>
      <c r="C25" s="141"/>
      <c r="D25" s="141"/>
      <c r="E25" s="141"/>
      <c r="F25" s="141"/>
      <c r="G25" s="141"/>
      <c r="H25" s="141"/>
      <c r="I25" s="141"/>
      <c r="J25" s="141"/>
      <c r="K25" s="141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1"/>
      <c r="AA25" s="141"/>
      <c r="AB25" s="141"/>
      <c r="AC25" s="141"/>
      <c r="AD25" s="141"/>
      <c r="AE25" s="141"/>
      <c r="AF25" s="141"/>
      <c r="AH25" s="2"/>
    </row>
    <row r="26" spans="2:34" s="94" customFormat="1" x14ac:dyDescent="0.25">
      <c r="B26" s="151" t="s">
        <v>28</v>
      </c>
      <c r="C26" s="99">
        <v>1990</v>
      </c>
      <c r="D26" s="99">
        <v>1991</v>
      </c>
      <c r="E26" s="99">
        <v>1992</v>
      </c>
      <c r="F26" s="99">
        <v>1993</v>
      </c>
      <c r="G26" s="99">
        <v>1994</v>
      </c>
      <c r="H26" s="99">
        <v>1995</v>
      </c>
      <c r="I26" s="99">
        <v>1996</v>
      </c>
      <c r="J26" s="99">
        <v>1997</v>
      </c>
      <c r="K26" s="99">
        <v>1998</v>
      </c>
      <c r="L26" s="99">
        <v>1999</v>
      </c>
      <c r="M26" s="99">
        <v>2000</v>
      </c>
      <c r="N26" s="99">
        <v>2001</v>
      </c>
      <c r="O26" s="99">
        <v>2002</v>
      </c>
      <c r="P26" s="99">
        <v>2003</v>
      </c>
      <c r="Q26" s="99">
        <v>2004</v>
      </c>
      <c r="R26" s="99">
        <v>2005</v>
      </c>
      <c r="S26" s="99">
        <v>2006</v>
      </c>
      <c r="T26" s="99">
        <v>2007</v>
      </c>
      <c r="U26" s="99">
        <v>2008</v>
      </c>
      <c r="V26" s="99">
        <v>2009</v>
      </c>
      <c r="W26" s="99">
        <v>2010</v>
      </c>
      <c r="X26" s="99">
        <v>2011</v>
      </c>
      <c r="Y26" s="99">
        <v>2012</v>
      </c>
      <c r="Z26" s="99">
        <v>2013</v>
      </c>
      <c r="AA26" s="99">
        <v>2014</v>
      </c>
      <c r="AB26" s="99">
        <v>2015</v>
      </c>
      <c r="AC26" s="99">
        <v>2016</v>
      </c>
      <c r="AD26" s="99">
        <v>2017</v>
      </c>
      <c r="AE26" s="99">
        <v>2018</v>
      </c>
      <c r="AF26" s="99">
        <v>2019</v>
      </c>
      <c r="AH26" s="2"/>
    </row>
    <row r="27" spans="2:34" x14ac:dyDescent="0.25">
      <c r="B27" s="74" t="s">
        <v>43</v>
      </c>
      <c r="C27" s="203">
        <v>602.99999999999989</v>
      </c>
      <c r="D27" s="203">
        <v>642</v>
      </c>
      <c r="E27" s="203">
        <v>709</v>
      </c>
      <c r="F27" s="203">
        <v>719.99999999999989</v>
      </c>
      <c r="G27" s="203">
        <v>760</v>
      </c>
      <c r="H27" s="203">
        <v>768</v>
      </c>
      <c r="I27" s="203">
        <v>999.00000000000011</v>
      </c>
      <c r="J27" s="203">
        <v>1035</v>
      </c>
      <c r="K27" s="203">
        <v>1313</v>
      </c>
      <c r="L27" s="203">
        <v>1481.9999999999998</v>
      </c>
      <c r="M27" s="203">
        <v>1732.0000000000002</v>
      </c>
      <c r="N27" s="203">
        <v>1821</v>
      </c>
      <c r="O27" s="203">
        <v>1853.0000000000002</v>
      </c>
      <c r="P27" s="203">
        <v>1912</v>
      </c>
      <c r="Q27" s="203">
        <v>2077</v>
      </c>
      <c r="R27" s="203">
        <v>2212.6784649758288</v>
      </c>
      <c r="S27" s="203">
        <v>2387.5488982283737</v>
      </c>
      <c r="T27" s="203">
        <v>2563.5973771744516</v>
      </c>
      <c r="U27" s="203">
        <v>2420.1155379480606</v>
      </c>
      <c r="V27" s="203">
        <v>2198.2399255620444</v>
      </c>
      <c r="W27" s="203">
        <v>2060.411336412059</v>
      </c>
      <c r="X27" s="203">
        <v>2054.8639690068198</v>
      </c>
      <c r="Y27" s="203">
        <v>2056.0424920285013</v>
      </c>
      <c r="Z27" s="203">
        <v>2196.3489433643281</v>
      </c>
      <c r="AA27" s="203">
        <v>2330.897603550296</v>
      </c>
      <c r="AB27" s="203">
        <v>2532.6199475908702</v>
      </c>
      <c r="AC27" s="203">
        <v>2734.8521310228234</v>
      </c>
      <c r="AD27" s="203">
        <v>2746.9879966187664</v>
      </c>
      <c r="AE27" s="203">
        <v>2873.7127024513943</v>
      </c>
      <c r="AF27" s="203">
        <v>2895.4139416737107</v>
      </c>
      <c r="AH27" s="2">
        <f>(AF27-C27)/C27</f>
        <v>3.8016814953129536</v>
      </c>
    </row>
    <row r="28" spans="2:34" x14ac:dyDescent="0.25">
      <c r="B28" s="74" t="s">
        <v>188</v>
      </c>
      <c r="C28" s="203">
        <v>884.01698490566037</v>
      </c>
      <c r="D28" s="203">
        <v>903.95187924528307</v>
      </c>
      <c r="E28" s="203">
        <v>969.86828679245286</v>
      </c>
      <c r="F28" s="203">
        <v>952.14317735849056</v>
      </c>
      <c r="G28" s="203">
        <v>983.27821132075485</v>
      </c>
      <c r="H28" s="203">
        <v>1036.0788754716982</v>
      </c>
      <c r="I28" s="203">
        <v>1098.1351396226414</v>
      </c>
      <c r="J28" s="203">
        <v>1173.9912641509432</v>
      </c>
      <c r="K28" s="203">
        <v>1305.1930113207547</v>
      </c>
      <c r="L28" s="203">
        <v>1412.738075471698</v>
      </c>
      <c r="M28" s="203">
        <v>1491.5580301886791</v>
      </c>
      <c r="N28" s="203">
        <v>1549.4752415094333</v>
      </c>
      <c r="O28" s="203">
        <v>1583.6472490566039</v>
      </c>
      <c r="P28" s="203">
        <v>1581.4254075471667</v>
      </c>
      <c r="Q28" s="203">
        <v>1623.3675358490577</v>
      </c>
      <c r="R28" s="203">
        <v>1709.2743177923592</v>
      </c>
      <c r="S28" s="203">
        <v>1734.9924897288886</v>
      </c>
      <c r="T28" s="203">
        <v>1769.0880563733331</v>
      </c>
      <c r="U28" s="203">
        <v>1686.5374851851852</v>
      </c>
      <c r="V28" s="203">
        <v>1535.6294318222222</v>
      </c>
      <c r="W28" s="203">
        <v>1386.5263844444444</v>
      </c>
      <c r="X28" s="203">
        <v>1313.1907573294839</v>
      </c>
      <c r="Y28" s="203">
        <v>1194.0971127983107</v>
      </c>
      <c r="Z28" s="203">
        <v>1123.5512067132381</v>
      </c>
      <c r="AA28" s="203">
        <v>1063.7189254396062</v>
      </c>
      <c r="AB28" s="203">
        <v>1008.2627485910599</v>
      </c>
      <c r="AC28" s="203">
        <v>940.85606064483807</v>
      </c>
      <c r="AD28" s="203">
        <v>848.39138326890884</v>
      </c>
      <c r="AE28" s="203">
        <v>770.71534219068747</v>
      </c>
      <c r="AF28" s="203">
        <v>726.02694461280669</v>
      </c>
      <c r="AH28" s="2">
        <f t="shared" ref="AH28:AH29" si="12">(AF28-C28)/C28</f>
        <v>-0.17871833119780373</v>
      </c>
    </row>
    <row r="29" spans="2:34" x14ac:dyDescent="0.25">
      <c r="B29" s="74" t="s">
        <v>6</v>
      </c>
      <c r="C29" s="203">
        <v>6.1699429814436648</v>
      </c>
      <c r="D29" s="203">
        <v>6.9570884666607471</v>
      </c>
      <c r="E29" s="203">
        <v>7.0410001243008074</v>
      </c>
      <c r="F29" s="203">
        <v>6.7795205717837153</v>
      </c>
      <c r="G29" s="203">
        <v>6.3594209180502519</v>
      </c>
      <c r="H29" s="203">
        <v>5.3513982953032038</v>
      </c>
      <c r="I29" s="203">
        <v>4.1955828820030181</v>
      </c>
      <c r="J29" s="203">
        <v>3.569222960134955</v>
      </c>
      <c r="K29" s="203">
        <v>2.8053561928438242</v>
      </c>
      <c r="L29" s="203">
        <v>2.2921416674065522</v>
      </c>
      <c r="M29" s="203">
        <v>1.9364645121193287</v>
      </c>
      <c r="N29" s="203">
        <v>1.3918507857586786</v>
      </c>
      <c r="O29" s="203">
        <v>1.2213206428127497</v>
      </c>
      <c r="P29" s="203">
        <v>1.0599937139305691</v>
      </c>
      <c r="Q29" s="203">
        <v>0.94630695196661629</v>
      </c>
      <c r="R29" s="203">
        <v>0.90447825840627738</v>
      </c>
      <c r="S29" s="203">
        <v>0.77358843948952805</v>
      </c>
      <c r="T29" s="203">
        <v>1.0369999999999999</v>
      </c>
      <c r="U29" s="203">
        <v>0.79900000000000004</v>
      </c>
      <c r="V29" s="203">
        <v>0.52100000000000002</v>
      </c>
      <c r="W29" s="203">
        <v>0.45700000000000007</v>
      </c>
      <c r="X29" s="203">
        <v>0.48821999999999999</v>
      </c>
      <c r="Y29" s="203">
        <v>0.8877799999999999</v>
      </c>
      <c r="Z29" s="203">
        <v>1.1572898172323758</v>
      </c>
      <c r="AA29" s="203">
        <v>1.8721671018276762</v>
      </c>
      <c r="AB29" s="203">
        <v>2.2464595300261099</v>
      </c>
      <c r="AC29" s="203">
        <v>2.2626631853785901</v>
      </c>
      <c r="AD29" s="203">
        <v>2.0010443864229766</v>
      </c>
      <c r="AE29" s="203">
        <v>1.6443864229765013</v>
      </c>
      <c r="AF29" s="203">
        <v>1.4464751958224542</v>
      </c>
      <c r="AH29" s="2">
        <f t="shared" si="12"/>
        <v>-0.76556101082736372</v>
      </c>
    </row>
    <row r="30" spans="2:34" x14ac:dyDescent="0.25">
      <c r="B30" s="74" t="s">
        <v>27</v>
      </c>
      <c r="C30" s="196">
        <v>0</v>
      </c>
      <c r="D30" s="196">
        <v>0</v>
      </c>
      <c r="E30" s="196">
        <v>0</v>
      </c>
      <c r="F30" s="196">
        <v>0</v>
      </c>
      <c r="G30" s="196">
        <v>0</v>
      </c>
      <c r="H30" s="196">
        <v>0</v>
      </c>
      <c r="I30" s="196">
        <v>0</v>
      </c>
      <c r="J30" s="196">
        <v>0</v>
      </c>
      <c r="K30" s="196">
        <v>0</v>
      </c>
      <c r="L30" s="196">
        <v>0</v>
      </c>
      <c r="M30" s="196">
        <v>0</v>
      </c>
      <c r="N30" s="196">
        <v>0</v>
      </c>
      <c r="O30" s="196">
        <v>0</v>
      </c>
      <c r="P30" s="196">
        <v>0</v>
      </c>
      <c r="Q30" s="196">
        <v>0</v>
      </c>
      <c r="R30" s="196">
        <v>1.2407104800000002</v>
      </c>
      <c r="S30" s="196">
        <v>3.2979134000000001</v>
      </c>
      <c r="T30" s="196">
        <v>25.82061384</v>
      </c>
      <c r="U30" s="196">
        <v>70.620229685600009</v>
      </c>
      <c r="V30" s="196">
        <v>97.405444505600016</v>
      </c>
      <c r="W30" s="196">
        <v>117.82422820000001</v>
      </c>
      <c r="X30" s="196">
        <v>122.68996784000001</v>
      </c>
      <c r="Y30" s="196">
        <v>108.40794052</v>
      </c>
      <c r="Z30" s="196">
        <v>127.91211820000001</v>
      </c>
      <c r="AA30" s="196">
        <v>142.68467560000002</v>
      </c>
      <c r="AB30" s="196">
        <v>157.59355800000003</v>
      </c>
      <c r="AC30" s="196">
        <v>148.07486712000002</v>
      </c>
      <c r="AD30" s="196">
        <v>194.00164184000002</v>
      </c>
      <c r="AE30" s="196">
        <v>185.74421215999999</v>
      </c>
      <c r="AF30" s="196">
        <v>223.27586608000001</v>
      </c>
      <c r="AH30" s="2"/>
    </row>
    <row r="31" spans="2:34" x14ac:dyDescent="0.25">
      <c r="B31" s="149"/>
      <c r="C31" s="156"/>
      <c r="D31" s="156"/>
      <c r="E31" s="156"/>
      <c r="F31" s="156"/>
      <c r="G31" s="156"/>
      <c r="H31" s="156"/>
      <c r="I31" s="156"/>
      <c r="J31" s="156"/>
      <c r="K31" s="156"/>
      <c r="L31" s="156"/>
      <c r="M31" s="156"/>
      <c r="N31" s="156"/>
      <c r="O31" s="156"/>
      <c r="P31" s="156"/>
      <c r="Q31" s="156"/>
      <c r="R31" s="156"/>
      <c r="S31" s="156"/>
      <c r="T31" s="156"/>
      <c r="U31" s="156"/>
      <c r="V31" s="156"/>
      <c r="W31" s="156"/>
      <c r="X31" s="156"/>
      <c r="Y31" s="156"/>
      <c r="Z31" s="156"/>
      <c r="AA31" s="156"/>
      <c r="AB31" s="156"/>
      <c r="AC31" s="156"/>
      <c r="AD31" s="156"/>
      <c r="AE31" s="156"/>
      <c r="AF31" s="156"/>
      <c r="AH31" s="2"/>
    </row>
    <row r="32" spans="2:34" x14ac:dyDescent="0.25">
      <c r="B32" s="152"/>
      <c r="C32" s="141"/>
      <c r="D32" s="141"/>
      <c r="E32" s="141"/>
      <c r="F32" s="141"/>
      <c r="G32" s="141"/>
      <c r="H32" s="141"/>
      <c r="I32" s="141"/>
      <c r="J32" s="141"/>
      <c r="K32" s="141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1"/>
      <c r="AA32" s="141"/>
      <c r="AB32" s="141"/>
      <c r="AC32" s="74"/>
      <c r="AD32" s="74"/>
    </row>
    <row r="33" spans="2:33" x14ac:dyDescent="0.25">
      <c r="F33" s="73"/>
    </row>
    <row r="35" spans="2:33" x14ac:dyDescent="0.25">
      <c r="B35" s="76"/>
    </row>
    <row r="37" spans="2:33" x14ac:dyDescent="0.25">
      <c r="B37" s="153"/>
      <c r="C37" s="68"/>
      <c r="D37" s="68"/>
      <c r="E37" s="68"/>
      <c r="F37" s="68"/>
      <c r="G37" s="68"/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  <c r="W37" s="68"/>
      <c r="X37" s="68"/>
      <c r="Y37" s="68"/>
      <c r="Z37" s="68"/>
      <c r="AA37" s="68"/>
      <c r="AB37" s="68"/>
      <c r="AC37" s="68"/>
      <c r="AD37" s="68"/>
      <c r="AE37" s="68"/>
      <c r="AF37" s="68"/>
      <c r="AG37" s="68"/>
    </row>
    <row r="38" spans="2:33" x14ac:dyDescent="0.25">
      <c r="B38" s="153"/>
      <c r="C38" s="70"/>
      <c r="D38" s="70"/>
      <c r="E38" s="70"/>
      <c r="F38" s="70"/>
      <c r="G38" s="70"/>
      <c r="H38" s="70"/>
      <c r="I38" s="70"/>
      <c r="J38" s="70"/>
      <c r="K38" s="70"/>
      <c r="L38" s="70"/>
      <c r="M38" s="70"/>
      <c r="N38" s="70"/>
      <c r="O38" s="70"/>
      <c r="P38" s="70"/>
      <c r="Q38" s="70"/>
      <c r="R38" s="70"/>
      <c r="S38" s="70"/>
      <c r="T38" s="70"/>
      <c r="U38" s="70"/>
      <c r="V38" s="70"/>
      <c r="W38" s="70"/>
      <c r="X38" s="70"/>
      <c r="Y38" s="70"/>
      <c r="Z38" s="70"/>
      <c r="AA38" s="70"/>
      <c r="AB38" s="70"/>
      <c r="AC38" s="70"/>
      <c r="AD38" s="70"/>
      <c r="AE38" s="70"/>
      <c r="AF38" s="70"/>
      <c r="AG38" s="70"/>
    </row>
    <row r="39" spans="2:33" x14ac:dyDescent="0.25">
      <c r="B39" s="153"/>
      <c r="C39" s="70"/>
      <c r="D39" s="70"/>
      <c r="E39" s="70"/>
      <c r="F39" s="70"/>
      <c r="G39" s="70"/>
      <c r="H39" s="70"/>
      <c r="I39" s="70"/>
      <c r="J39" s="70"/>
      <c r="K39" s="70"/>
      <c r="L39" s="70"/>
      <c r="M39" s="70"/>
      <c r="N39" s="70"/>
      <c r="O39" s="70"/>
      <c r="P39" s="70"/>
      <c r="Q39" s="70"/>
      <c r="R39" s="70"/>
      <c r="S39" s="70"/>
      <c r="T39" s="70"/>
      <c r="U39" s="70"/>
      <c r="V39" s="70"/>
      <c r="W39" s="70"/>
      <c r="X39" s="70"/>
      <c r="Y39" s="70"/>
      <c r="Z39" s="70"/>
      <c r="AA39" s="70"/>
      <c r="AB39" s="70"/>
      <c r="AC39" s="70"/>
      <c r="AD39" s="70"/>
      <c r="AE39" s="70"/>
      <c r="AF39" s="70"/>
      <c r="AG39" s="70"/>
    </row>
    <row r="40" spans="2:33" x14ac:dyDescent="0.25">
      <c r="B40" s="153"/>
      <c r="C40" s="70"/>
      <c r="D40" s="70"/>
      <c r="E40" s="70"/>
      <c r="F40" s="70"/>
      <c r="G40" s="70"/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70"/>
      <c r="Y40" s="70"/>
      <c r="Z40" s="70"/>
      <c r="AA40" s="70"/>
      <c r="AB40" s="70"/>
      <c r="AC40" s="70"/>
      <c r="AD40" s="70"/>
      <c r="AE40" s="70"/>
      <c r="AF40" s="70"/>
      <c r="AG40" s="70"/>
    </row>
    <row r="41" spans="2:33" x14ac:dyDescent="0.25">
      <c r="B41" s="153"/>
      <c r="C41" s="70"/>
      <c r="D41" s="70"/>
      <c r="E41" s="70"/>
      <c r="F41" s="70"/>
      <c r="G41" s="70"/>
      <c r="H41" s="70"/>
      <c r="I41" s="70"/>
      <c r="J41" s="70"/>
      <c r="K41" s="70"/>
      <c r="L41" s="70"/>
      <c r="M41" s="70"/>
      <c r="N41" s="70"/>
      <c r="O41" s="70"/>
      <c r="P41" s="70"/>
      <c r="Q41" s="70"/>
      <c r="R41" s="70"/>
      <c r="S41" s="70"/>
      <c r="T41" s="70"/>
      <c r="U41" s="70"/>
      <c r="V41" s="70"/>
      <c r="W41" s="70"/>
      <c r="X41" s="70"/>
      <c r="Y41" s="70"/>
      <c r="Z41" s="70"/>
      <c r="AA41" s="70"/>
      <c r="AB41" s="70"/>
      <c r="AC41" s="70"/>
      <c r="AD41" s="70"/>
      <c r="AE41" s="70"/>
      <c r="AF41" s="70"/>
      <c r="AG41" s="70"/>
    </row>
    <row r="42" spans="2:33" x14ac:dyDescent="0.25">
      <c r="B42" s="153"/>
      <c r="C42" s="70"/>
      <c r="D42" s="70"/>
      <c r="E42" s="70"/>
      <c r="F42" s="70"/>
      <c r="G42" s="70"/>
      <c r="H42" s="70"/>
      <c r="I42" s="70"/>
      <c r="J42" s="70"/>
      <c r="K42" s="70"/>
      <c r="L42" s="70"/>
      <c r="M42" s="70"/>
      <c r="N42" s="70"/>
      <c r="O42" s="70"/>
      <c r="P42" s="70"/>
      <c r="Q42" s="70"/>
      <c r="R42" s="70"/>
      <c r="S42" s="70"/>
      <c r="T42" s="70"/>
      <c r="U42" s="70"/>
      <c r="V42" s="70"/>
      <c r="W42" s="70"/>
      <c r="X42" s="70"/>
      <c r="Y42" s="70"/>
      <c r="Z42" s="70"/>
      <c r="AA42" s="70"/>
      <c r="AB42" s="70"/>
      <c r="AC42" s="70"/>
      <c r="AD42" s="70"/>
      <c r="AE42" s="70"/>
      <c r="AF42" s="70"/>
      <c r="AG42" s="70"/>
    </row>
    <row r="43" spans="2:33" x14ac:dyDescent="0.25">
      <c r="B43" s="153"/>
      <c r="C43" s="70"/>
      <c r="D43" s="70"/>
      <c r="E43" s="70"/>
      <c r="F43" s="70"/>
      <c r="G43" s="70"/>
      <c r="H43" s="70"/>
      <c r="I43" s="70"/>
      <c r="J43" s="70"/>
      <c r="K43" s="70"/>
      <c r="L43" s="70"/>
      <c r="M43" s="70"/>
      <c r="N43" s="70"/>
      <c r="O43" s="70"/>
      <c r="P43" s="70"/>
      <c r="Q43" s="70"/>
      <c r="R43" s="70"/>
      <c r="S43" s="70"/>
      <c r="T43" s="70"/>
      <c r="U43" s="70"/>
      <c r="V43" s="70"/>
      <c r="W43" s="70"/>
      <c r="X43" s="70"/>
      <c r="Y43" s="70"/>
      <c r="Z43" s="70"/>
      <c r="AA43" s="70"/>
      <c r="AB43" s="70"/>
      <c r="AC43" s="70"/>
      <c r="AD43" s="70"/>
      <c r="AE43" s="70"/>
      <c r="AF43" s="70"/>
      <c r="AG43" s="70"/>
    </row>
    <row r="44" spans="2:33" x14ac:dyDescent="0.25">
      <c r="B44" s="153"/>
      <c r="C44" s="70"/>
      <c r="D44" s="70"/>
      <c r="E44" s="70"/>
      <c r="F44" s="70"/>
      <c r="G44" s="70"/>
      <c r="H44" s="70"/>
      <c r="I44" s="70"/>
      <c r="J44" s="70"/>
      <c r="K44" s="70"/>
      <c r="L44" s="70"/>
      <c r="M44" s="70"/>
      <c r="N44" s="70"/>
      <c r="O44" s="70"/>
      <c r="P44" s="70"/>
      <c r="Q44" s="70"/>
      <c r="R44" s="70"/>
      <c r="S44" s="70"/>
      <c r="T44" s="70"/>
      <c r="U44" s="70"/>
      <c r="V44" s="70"/>
      <c r="W44" s="70"/>
      <c r="X44" s="70"/>
      <c r="Y44" s="70"/>
      <c r="Z44" s="70"/>
      <c r="AA44" s="70"/>
      <c r="AB44" s="70"/>
      <c r="AC44" s="70"/>
      <c r="AD44" s="70"/>
      <c r="AE44" s="70"/>
      <c r="AF44" s="70"/>
      <c r="AG44" s="70"/>
    </row>
    <row r="45" spans="2:33" x14ac:dyDescent="0.25">
      <c r="B45" s="153"/>
      <c r="C45" s="70"/>
      <c r="D45" s="70"/>
      <c r="E45" s="70"/>
      <c r="F45" s="70"/>
      <c r="G45" s="70"/>
      <c r="H45" s="70"/>
      <c r="I45" s="70"/>
      <c r="J45" s="70"/>
      <c r="K45" s="70"/>
      <c r="L45" s="70"/>
      <c r="M45" s="70"/>
      <c r="N45" s="70"/>
      <c r="O45" s="70"/>
      <c r="P45" s="70"/>
      <c r="Q45" s="70"/>
      <c r="R45" s="70"/>
      <c r="S45" s="70"/>
      <c r="T45" s="70"/>
      <c r="U45" s="70"/>
      <c r="V45" s="70"/>
      <c r="W45" s="70"/>
      <c r="X45" s="70"/>
      <c r="Y45" s="70"/>
      <c r="Z45" s="70"/>
      <c r="AA45" s="70"/>
      <c r="AB45" s="70"/>
      <c r="AC45" s="70"/>
      <c r="AD45" s="70"/>
      <c r="AE45" s="70"/>
      <c r="AF45" s="70"/>
      <c r="AG45" s="70"/>
    </row>
    <row r="46" spans="2:33" x14ac:dyDescent="0.25">
      <c r="B46" s="96"/>
      <c r="C46" s="70"/>
      <c r="D46" s="70"/>
      <c r="E46" s="70"/>
      <c r="F46" s="70"/>
      <c r="G46" s="70"/>
      <c r="H46" s="70"/>
      <c r="I46" s="70"/>
      <c r="J46" s="70"/>
      <c r="K46" s="70"/>
      <c r="L46" s="70"/>
      <c r="M46" s="70"/>
      <c r="N46" s="70"/>
      <c r="O46" s="70"/>
      <c r="P46" s="70"/>
      <c r="Q46" s="70"/>
      <c r="R46" s="70"/>
      <c r="S46" s="70"/>
      <c r="T46" s="70"/>
      <c r="U46" s="70"/>
      <c r="V46" s="70"/>
      <c r="W46" s="70"/>
      <c r="X46" s="70"/>
      <c r="Y46" s="70"/>
      <c r="Z46" s="70"/>
      <c r="AA46" s="70"/>
      <c r="AB46" s="70"/>
      <c r="AC46" s="70"/>
      <c r="AD46" s="70"/>
      <c r="AE46" s="70"/>
      <c r="AF46" s="70"/>
      <c r="AG46" s="70"/>
    </row>
    <row r="47" spans="2:33" x14ac:dyDescent="0.25">
      <c r="B47" s="153"/>
      <c r="C47" s="70"/>
      <c r="D47" s="70"/>
      <c r="E47" s="70"/>
      <c r="F47" s="70"/>
      <c r="G47" s="70"/>
      <c r="H47" s="70"/>
      <c r="I47" s="70"/>
      <c r="J47" s="70"/>
      <c r="K47" s="70"/>
      <c r="L47" s="70"/>
      <c r="M47" s="70"/>
      <c r="N47" s="70"/>
      <c r="O47" s="70"/>
      <c r="P47" s="70"/>
      <c r="Q47" s="70"/>
      <c r="R47" s="70"/>
      <c r="S47" s="70"/>
      <c r="T47" s="70"/>
      <c r="U47" s="70"/>
      <c r="V47" s="70"/>
      <c r="W47" s="70"/>
      <c r="X47" s="70"/>
      <c r="Y47" s="70"/>
      <c r="Z47" s="70"/>
      <c r="AA47" s="70"/>
      <c r="AB47" s="70"/>
      <c r="AC47" s="70"/>
      <c r="AD47" s="70"/>
      <c r="AE47" s="70"/>
      <c r="AF47" s="70"/>
      <c r="AG47" s="70"/>
    </row>
    <row r="48" spans="2:33" x14ac:dyDescent="0.25">
      <c r="B48" s="153"/>
      <c r="C48" s="70"/>
      <c r="D48" s="70"/>
      <c r="E48" s="70"/>
      <c r="F48" s="70"/>
      <c r="G48" s="70"/>
      <c r="H48" s="70"/>
      <c r="I48" s="70"/>
      <c r="J48" s="70"/>
      <c r="K48" s="70"/>
      <c r="L48" s="70"/>
      <c r="M48" s="70"/>
      <c r="N48" s="70"/>
      <c r="O48" s="70"/>
      <c r="P48" s="70"/>
      <c r="Q48" s="70"/>
      <c r="R48" s="70"/>
      <c r="S48" s="70"/>
      <c r="T48" s="70"/>
      <c r="U48" s="70"/>
      <c r="V48" s="70"/>
      <c r="W48" s="70"/>
      <c r="X48" s="70"/>
      <c r="Y48" s="70"/>
      <c r="Z48" s="70"/>
      <c r="AA48" s="70"/>
      <c r="AB48" s="70"/>
      <c r="AC48" s="70"/>
      <c r="AD48" s="70"/>
      <c r="AE48" s="70"/>
      <c r="AF48" s="70"/>
      <c r="AG48" s="70"/>
    </row>
    <row r="49" spans="2:33" x14ac:dyDescent="0.25">
      <c r="B49" s="153"/>
      <c r="C49" s="70"/>
      <c r="D49" s="70"/>
      <c r="E49" s="70"/>
      <c r="F49" s="70"/>
      <c r="G49" s="70"/>
      <c r="H49" s="70"/>
      <c r="I49" s="70"/>
      <c r="J49" s="70"/>
      <c r="K49" s="70"/>
      <c r="L49" s="70"/>
      <c r="M49" s="70"/>
      <c r="N49" s="70"/>
      <c r="O49" s="70"/>
      <c r="P49" s="70"/>
      <c r="Q49" s="70"/>
      <c r="R49" s="70"/>
      <c r="S49" s="70"/>
      <c r="T49" s="70"/>
      <c r="U49" s="70"/>
      <c r="V49" s="70"/>
      <c r="W49" s="70"/>
      <c r="X49" s="70"/>
      <c r="Y49" s="70"/>
      <c r="Z49" s="70"/>
      <c r="AA49" s="70"/>
      <c r="AB49" s="70"/>
      <c r="AC49" s="70"/>
      <c r="AD49" s="70"/>
      <c r="AE49" s="70"/>
      <c r="AF49" s="70"/>
      <c r="AG49" s="70"/>
    </row>
    <row r="50" spans="2:33" x14ac:dyDescent="0.25">
      <c r="B50" s="153"/>
      <c r="C50" s="70"/>
      <c r="D50" s="70"/>
      <c r="E50" s="70"/>
      <c r="F50" s="70"/>
      <c r="G50" s="70"/>
      <c r="H50" s="70"/>
      <c r="I50" s="70"/>
      <c r="J50" s="70"/>
      <c r="K50" s="70"/>
      <c r="L50" s="70"/>
      <c r="M50" s="70"/>
      <c r="N50" s="70"/>
      <c r="O50" s="70"/>
      <c r="P50" s="70"/>
      <c r="Q50" s="70"/>
      <c r="R50" s="70"/>
      <c r="S50" s="70"/>
      <c r="T50" s="70"/>
      <c r="U50" s="70"/>
      <c r="V50" s="70"/>
      <c r="W50" s="70"/>
      <c r="X50" s="70"/>
      <c r="Y50" s="70"/>
      <c r="Z50" s="70"/>
      <c r="AA50" s="70"/>
      <c r="AB50" s="70"/>
      <c r="AC50" s="70"/>
      <c r="AD50" s="70"/>
      <c r="AE50" s="70"/>
      <c r="AF50" s="70"/>
      <c r="AG50" s="70"/>
    </row>
    <row r="51" spans="2:33" x14ac:dyDescent="0.25">
      <c r="B51" s="153"/>
    </row>
    <row r="52" spans="2:33" x14ac:dyDescent="0.25">
      <c r="B52" s="153"/>
    </row>
    <row r="53" spans="2:33" x14ac:dyDescent="0.25">
      <c r="B53" s="153"/>
      <c r="C53" s="70"/>
      <c r="D53" s="70"/>
      <c r="E53" s="70"/>
      <c r="F53" s="70"/>
      <c r="G53" s="70"/>
      <c r="H53" s="70"/>
      <c r="I53" s="70"/>
      <c r="J53" s="70"/>
      <c r="K53" s="70"/>
      <c r="L53" s="70"/>
      <c r="M53" s="70"/>
      <c r="N53" s="70"/>
      <c r="O53" s="70"/>
      <c r="P53" s="70"/>
      <c r="Q53" s="70"/>
      <c r="R53" s="70"/>
      <c r="S53" s="70"/>
      <c r="T53" s="70"/>
      <c r="U53" s="70"/>
      <c r="V53" s="70"/>
      <c r="W53" s="70"/>
      <c r="X53" s="70"/>
      <c r="Y53" s="70"/>
      <c r="Z53" s="70"/>
      <c r="AA53" s="70"/>
      <c r="AB53" s="70"/>
      <c r="AC53" s="70"/>
      <c r="AD53" s="70"/>
      <c r="AE53" s="70"/>
      <c r="AF53" s="70"/>
    </row>
    <row r="54" spans="2:33" x14ac:dyDescent="0.25">
      <c r="B54" s="153"/>
      <c r="C54" s="70"/>
      <c r="D54" s="70"/>
      <c r="E54" s="70"/>
      <c r="F54" s="70"/>
      <c r="G54" s="70"/>
      <c r="H54" s="70"/>
      <c r="I54" s="70"/>
      <c r="J54" s="70"/>
      <c r="K54" s="70"/>
      <c r="L54" s="70"/>
      <c r="M54" s="70"/>
      <c r="N54" s="70"/>
      <c r="O54" s="70"/>
      <c r="P54" s="70"/>
      <c r="Q54" s="70"/>
      <c r="R54" s="70"/>
      <c r="S54" s="70"/>
      <c r="T54" s="70"/>
      <c r="U54" s="70"/>
      <c r="V54" s="70"/>
      <c r="W54" s="70"/>
      <c r="X54" s="70"/>
      <c r="Y54" s="70"/>
      <c r="Z54" s="70"/>
      <c r="AA54" s="70"/>
      <c r="AB54" s="70"/>
      <c r="AC54" s="70"/>
      <c r="AD54" s="70"/>
      <c r="AE54" s="70"/>
      <c r="AF54" s="70"/>
      <c r="AG54" s="70"/>
    </row>
    <row r="55" spans="2:33" x14ac:dyDescent="0.25">
      <c r="B55" s="153"/>
      <c r="C55" s="70"/>
      <c r="D55" s="70"/>
      <c r="E55" s="70"/>
      <c r="F55" s="70"/>
      <c r="G55" s="70"/>
      <c r="H55" s="70"/>
      <c r="I55" s="70"/>
      <c r="J55" s="70"/>
      <c r="K55" s="70"/>
      <c r="L55" s="70"/>
      <c r="M55" s="70"/>
      <c r="N55" s="70"/>
      <c r="O55" s="70"/>
      <c r="P55" s="70"/>
      <c r="Q55" s="70"/>
      <c r="R55" s="70"/>
      <c r="S55" s="70"/>
      <c r="T55" s="70"/>
      <c r="U55" s="70"/>
      <c r="V55" s="70"/>
      <c r="W55" s="70"/>
      <c r="X55" s="70"/>
      <c r="Y55" s="70"/>
      <c r="Z55" s="70"/>
      <c r="AA55" s="70"/>
      <c r="AB55" s="70"/>
      <c r="AC55" s="70"/>
      <c r="AD55" s="70"/>
      <c r="AE55" s="70"/>
      <c r="AF55" s="70"/>
      <c r="AG55" s="70"/>
    </row>
    <row r="56" spans="2:33" x14ac:dyDescent="0.25">
      <c r="B56" s="153"/>
      <c r="C56" s="70"/>
      <c r="D56" s="70"/>
      <c r="E56" s="70"/>
      <c r="F56" s="70"/>
      <c r="G56" s="70"/>
      <c r="H56" s="70"/>
      <c r="I56" s="70"/>
      <c r="J56" s="70"/>
      <c r="K56" s="70"/>
      <c r="L56" s="70"/>
      <c r="M56" s="70"/>
      <c r="N56" s="70"/>
      <c r="O56" s="70"/>
      <c r="P56" s="70"/>
      <c r="Q56" s="70"/>
      <c r="R56" s="70"/>
      <c r="S56" s="70"/>
      <c r="T56" s="70"/>
      <c r="U56" s="70"/>
      <c r="V56" s="70"/>
      <c r="W56" s="70"/>
      <c r="X56" s="70"/>
      <c r="Y56" s="70"/>
      <c r="Z56" s="70"/>
      <c r="AA56" s="70"/>
      <c r="AB56" s="70"/>
      <c r="AC56" s="70"/>
      <c r="AD56" s="70"/>
      <c r="AE56" s="70"/>
      <c r="AF56" s="70"/>
      <c r="AG56" s="70"/>
    </row>
    <row r="63" spans="2:33" x14ac:dyDescent="0.25">
      <c r="B63" s="83"/>
      <c r="C63" s="83"/>
      <c r="D63" s="83"/>
      <c r="E63" s="83"/>
      <c r="F63" s="83"/>
      <c r="G63" s="83"/>
      <c r="H63" s="83"/>
      <c r="I63" s="83"/>
      <c r="J63" s="83"/>
      <c r="K63" s="83"/>
      <c r="L63" s="83"/>
      <c r="M63" s="83"/>
      <c r="Q63" s="83"/>
      <c r="R63" s="83"/>
      <c r="S63" s="83"/>
      <c r="T63" s="83"/>
      <c r="U63" s="83"/>
      <c r="V63" s="83"/>
      <c r="W63" s="83"/>
      <c r="X63" s="83"/>
      <c r="Y63" s="83"/>
      <c r="Z63" s="83"/>
      <c r="AA63" s="83"/>
      <c r="AB63" s="83"/>
    </row>
  </sheetData>
  <pageMargins left="0.75" right="0.75" top="1" bottom="1" header="0.5" footer="0.5"/>
  <pageSetup paperSize="9" orientation="portrait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8">
    <tabColor theme="0" tint="-0.249977111117893"/>
  </sheetPr>
  <dimension ref="B1:AL43"/>
  <sheetViews>
    <sheetView topLeftCell="B1" zoomScale="75" zoomScaleNormal="75" workbookViewId="0">
      <pane ySplit="1" topLeftCell="A2" activePane="bottomLeft" state="frozen"/>
      <selection pane="bottomLeft" activeCell="B28" sqref="B28"/>
    </sheetView>
  </sheetViews>
  <sheetFormatPr defaultRowHeight="15" x14ac:dyDescent="0.25"/>
  <cols>
    <col min="1" max="1" width="2.7109375" style="160" customWidth="1"/>
    <col min="2" max="2" width="17.7109375" style="160" bestFit="1" customWidth="1"/>
    <col min="3" max="8" width="9.28515625" style="160" bestFit="1" customWidth="1"/>
    <col min="9" max="32" width="10.42578125" style="160" bestFit="1" customWidth="1"/>
    <col min="33" max="33" width="9.140625" style="160"/>
    <col min="34" max="34" width="11.42578125" style="160" bestFit="1" customWidth="1"/>
    <col min="35" max="35" width="11.7109375" style="160" bestFit="1" customWidth="1"/>
    <col min="36" max="36" width="14.5703125" style="160" bestFit="1" customWidth="1"/>
    <col min="37" max="37" width="13.28515625" style="160" customWidth="1"/>
    <col min="38" max="16384" width="9.140625" style="160"/>
  </cols>
  <sheetData>
    <row r="1" spans="2:37" x14ac:dyDescent="0.25">
      <c r="B1" s="157"/>
      <c r="C1" s="158">
        <v>1990</v>
      </c>
      <c r="D1" s="158">
        <v>1991</v>
      </c>
      <c r="E1" s="158">
        <v>1992</v>
      </c>
      <c r="F1" s="158">
        <v>1993</v>
      </c>
      <c r="G1" s="158">
        <v>1994</v>
      </c>
      <c r="H1" s="158">
        <v>1995</v>
      </c>
      <c r="I1" s="158">
        <v>1996</v>
      </c>
      <c r="J1" s="158">
        <v>1997</v>
      </c>
      <c r="K1" s="158">
        <v>1998</v>
      </c>
      <c r="L1" s="158">
        <v>1999</v>
      </c>
      <c r="M1" s="158">
        <v>2000</v>
      </c>
      <c r="N1" s="158">
        <v>2001</v>
      </c>
      <c r="O1" s="158">
        <v>2002</v>
      </c>
      <c r="P1" s="158">
        <v>2003</v>
      </c>
      <c r="Q1" s="158">
        <v>2004</v>
      </c>
      <c r="R1" s="158">
        <v>2005</v>
      </c>
      <c r="S1" s="158">
        <v>2006</v>
      </c>
      <c r="T1" s="158">
        <v>2007</v>
      </c>
      <c r="U1" s="158">
        <v>2008</v>
      </c>
      <c r="V1" s="158">
        <v>2009</v>
      </c>
      <c r="W1" s="158">
        <v>2010</v>
      </c>
      <c r="X1" s="158">
        <v>2011</v>
      </c>
      <c r="Y1" s="158">
        <v>2012</v>
      </c>
      <c r="Z1" s="158">
        <v>2013</v>
      </c>
      <c r="AA1" s="158">
        <v>2014</v>
      </c>
      <c r="AB1" s="158">
        <v>2015</v>
      </c>
      <c r="AC1" s="158">
        <v>2016</v>
      </c>
      <c r="AD1" s="158">
        <v>2017</v>
      </c>
      <c r="AE1" s="158">
        <v>2018</v>
      </c>
      <c r="AF1" s="158">
        <v>2019</v>
      </c>
    </row>
    <row r="2" spans="2:37" s="157" customFormat="1" x14ac:dyDescent="0.25">
      <c r="B2" s="160" t="s">
        <v>44</v>
      </c>
      <c r="C2" s="204">
        <v>941.47808892452827</v>
      </c>
      <c r="D2" s="204">
        <v>962.70875139622638</v>
      </c>
      <c r="E2" s="204">
        <v>1032.9097254339622</v>
      </c>
      <c r="F2" s="204">
        <v>1014.0324838867924</v>
      </c>
      <c r="G2" s="204">
        <v>1047.1912950566038</v>
      </c>
      <c r="H2" s="204">
        <v>1103.4240023773584</v>
      </c>
      <c r="I2" s="204">
        <v>1169.5139236981131</v>
      </c>
      <c r="J2" s="204">
        <v>1250.3006963207545</v>
      </c>
      <c r="K2" s="204">
        <v>1390.0305570566038</v>
      </c>
      <c r="L2" s="204">
        <v>1504.5660503773584</v>
      </c>
      <c r="M2" s="204">
        <v>1588.5093021509433</v>
      </c>
      <c r="N2" s="204">
        <v>1650.1911322075464</v>
      </c>
      <c r="O2" s="204">
        <v>1686.5843202452829</v>
      </c>
      <c r="P2" s="204">
        <v>1684.2180590377325</v>
      </c>
      <c r="Q2" s="204">
        <v>1728.8864256792465</v>
      </c>
      <c r="R2" s="204">
        <v>1820.3771484488625</v>
      </c>
      <c r="S2" s="204">
        <v>1847.7670015612662</v>
      </c>
      <c r="T2" s="204">
        <v>1884.0787800375997</v>
      </c>
      <c r="U2" s="204">
        <v>1796.1624217222222</v>
      </c>
      <c r="V2" s="204">
        <v>1635.4453448906665</v>
      </c>
      <c r="W2" s="204">
        <v>1476.6505994333331</v>
      </c>
      <c r="X2" s="204">
        <v>1398.5481565559003</v>
      </c>
      <c r="Y2" s="204">
        <v>1271.7134251302009</v>
      </c>
      <c r="Z2" s="204">
        <v>1196.5820351495986</v>
      </c>
      <c r="AA2" s="204">
        <v>1132.8606555931806</v>
      </c>
      <c r="AB2" s="204">
        <v>1073.7998272494788</v>
      </c>
      <c r="AC2" s="204">
        <v>1002.0117045867524</v>
      </c>
      <c r="AD2" s="204">
        <v>903.53682318138783</v>
      </c>
      <c r="AE2" s="204">
        <v>820.81183943308213</v>
      </c>
      <c r="AF2" s="204">
        <v>773.21869601263904</v>
      </c>
      <c r="AI2" s="159"/>
      <c r="AJ2" s="159"/>
      <c r="AK2" s="159"/>
    </row>
    <row r="3" spans="2:37" x14ac:dyDescent="0.25">
      <c r="B3" s="160" t="s">
        <v>43</v>
      </c>
      <c r="C3" s="204">
        <v>623.74319999999989</v>
      </c>
      <c r="D3" s="204">
        <v>664.08479999999997</v>
      </c>
      <c r="E3" s="204">
        <v>733.38959999999997</v>
      </c>
      <c r="F3" s="204">
        <v>744.76799999999992</v>
      </c>
      <c r="G3" s="204">
        <v>786.14400000000001</v>
      </c>
      <c r="H3" s="204">
        <v>794.41919999999993</v>
      </c>
      <c r="I3" s="204">
        <v>1033.3656000000001</v>
      </c>
      <c r="J3" s="204">
        <v>1070.604</v>
      </c>
      <c r="K3" s="204">
        <v>1358.1671999999999</v>
      </c>
      <c r="L3" s="204">
        <v>1532.9807999999998</v>
      </c>
      <c r="M3" s="204">
        <v>1791.5808000000002</v>
      </c>
      <c r="N3" s="204">
        <v>1883.6424</v>
      </c>
      <c r="O3" s="204">
        <v>1916.7432000000001</v>
      </c>
      <c r="P3" s="204">
        <v>1977.7728</v>
      </c>
      <c r="Q3" s="204">
        <v>2148.4488000000001</v>
      </c>
      <c r="R3" s="204">
        <v>2288.7946041709974</v>
      </c>
      <c r="S3" s="204">
        <v>2469.6805803274297</v>
      </c>
      <c r="T3" s="204">
        <v>2651.7851269492526</v>
      </c>
      <c r="U3" s="204">
        <v>2503.3675124534739</v>
      </c>
      <c r="V3" s="204">
        <v>2273.8593790013788</v>
      </c>
      <c r="W3" s="204">
        <v>2131.2894863846336</v>
      </c>
      <c r="X3" s="204">
        <v>2125.5512895406546</v>
      </c>
      <c r="Y3" s="204">
        <v>2126.7703537542816</v>
      </c>
      <c r="Z3" s="204">
        <v>2271.9033470160607</v>
      </c>
      <c r="AA3" s="204">
        <v>2411.0804811124262</v>
      </c>
      <c r="AB3" s="204">
        <v>2619.7420737879961</v>
      </c>
      <c r="AC3" s="204">
        <v>2828.9310443300087</v>
      </c>
      <c r="AD3" s="204">
        <v>2841.4843837024519</v>
      </c>
      <c r="AE3" s="204">
        <v>2972.568419415722</v>
      </c>
      <c r="AF3" s="204">
        <v>2995.0161812672864</v>
      </c>
      <c r="AH3" s="161"/>
      <c r="AI3" s="162"/>
      <c r="AJ3" s="163"/>
      <c r="AK3" s="164"/>
    </row>
    <row r="4" spans="2:37" x14ac:dyDescent="0.25">
      <c r="B4" s="160" t="s">
        <v>6</v>
      </c>
      <c r="C4" s="204">
        <v>6.9492067799999999</v>
      </c>
      <c r="D4" s="204">
        <v>7.8357687399999998</v>
      </c>
      <c r="E4" s="204">
        <v>7.9302784399999995</v>
      </c>
      <c r="F4" s="204">
        <v>7.6357740199999986</v>
      </c>
      <c r="G4" s="204">
        <v>7.1626157799999994</v>
      </c>
      <c r="H4" s="204">
        <v>6.027279899999999</v>
      </c>
      <c r="I4" s="204">
        <v>4.7254849999999999</v>
      </c>
      <c r="J4" s="204">
        <v>4.0200158200000002</v>
      </c>
      <c r="K4" s="204">
        <v>3.1596726799999995</v>
      </c>
      <c r="L4" s="204">
        <v>2.5816391599999999</v>
      </c>
      <c r="M4" s="204">
        <v>2.18103998</v>
      </c>
      <c r="N4" s="204">
        <v>1.5676415399999999</v>
      </c>
      <c r="O4" s="204">
        <v>1.3755734399999999</v>
      </c>
      <c r="P4" s="204">
        <v>1.1938709199999999</v>
      </c>
      <c r="Q4" s="204">
        <v>1.06582552</v>
      </c>
      <c r="R4" s="204">
        <v>1.0187138624429903</v>
      </c>
      <c r="S4" s="204">
        <v>0.87129265939705547</v>
      </c>
      <c r="T4" s="204">
        <v>1.1679731</v>
      </c>
      <c r="U4" s="204">
        <v>0.89991370000000015</v>
      </c>
      <c r="V4" s="204">
        <v>0.58680230000000011</v>
      </c>
      <c r="W4" s="204">
        <v>0.5147191000000001</v>
      </c>
      <c r="X4" s="204">
        <v>0.54988218600000005</v>
      </c>
      <c r="Y4" s="204">
        <v>0.99990661399999992</v>
      </c>
      <c r="Z4" s="204">
        <v>1.303455521148825</v>
      </c>
      <c r="AA4" s="204">
        <v>2.1086218067885119</v>
      </c>
      <c r="AB4" s="204">
        <v>2.5301873686684075</v>
      </c>
      <c r="AC4" s="204">
        <v>2.5484375456919062</v>
      </c>
      <c r="AD4" s="204">
        <v>2.2537762924281988</v>
      </c>
      <c r="AE4" s="204">
        <v>1.8520724281984335</v>
      </c>
      <c r="AF4" s="204">
        <v>1.6291650130548303</v>
      </c>
      <c r="AH4" s="161"/>
      <c r="AI4" s="162"/>
      <c r="AJ4" s="163"/>
      <c r="AK4" s="164"/>
    </row>
    <row r="5" spans="2:37" x14ac:dyDescent="0.25">
      <c r="B5" s="160" t="s">
        <v>27</v>
      </c>
      <c r="C5" s="205">
        <v>0</v>
      </c>
      <c r="D5" s="205">
        <v>0</v>
      </c>
      <c r="E5" s="205">
        <v>0</v>
      </c>
      <c r="F5" s="205">
        <v>0</v>
      </c>
      <c r="G5" s="205">
        <v>0</v>
      </c>
      <c r="H5" s="205">
        <v>0</v>
      </c>
      <c r="I5" s="205">
        <v>0</v>
      </c>
      <c r="J5" s="205">
        <v>0</v>
      </c>
      <c r="K5" s="205">
        <v>0</v>
      </c>
      <c r="L5" s="205">
        <v>0</v>
      </c>
      <c r="M5" s="205">
        <v>0</v>
      </c>
      <c r="N5" s="205">
        <v>0</v>
      </c>
      <c r="O5" s="205">
        <v>0</v>
      </c>
      <c r="P5" s="205">
        <v>0</v>
      </c>
      <c r="Q5" s="205">
        <v>0</v>
      </c>
      <c r="R5" s="205">
        <v>1.0898808120000001</v>
      </c>
      <c r="S5" s="205">
        <v>2.0172233496479994</v>
      </c>
      <c r="T5" s="205">
        <v>18.031926141023998</v>
      </c>
      <c r="U5" s="205">
        <v>37.693571091969595</v>
      </c>
      <c r="V5" s="205">
        <v>54.60964519915008</v>
      </c>
      <c r="W5" s="205">
        <v>62.438947959216001</v>
      </c>
      <c r="X5" s="205">
        <v>68.719940137067027</v>
      </c>
      <c r="Y5" s="205">
        <v>56.274721335599999</v>
      </c>
      <c r="Z5" s="205">
        <v>73.694497775376007</v>
      </c>
      <c r="AA5" s="205">
        <v>89.566861094879997</v>
      </c>
      <c r="AB5" s="205">
        <v>98.275793360160009</v>
      </c>
      <c r="AC5" s="205">
        <v>85.726035212256008</v>
      </c>
      <c r="AD5" s="205">
        <v>131.037234134112</v>
      </c>
      <c r="AE5" s="205">
        <v>126.968349188928</v>
      </c>
      <c r="AF5" s="205">
        <v>161.89653003302399</v>
      </c>
      <c r="AH5" s="161"/>
      <c r="AI5" s="162"/>
      <c r="AJ5" s="163"/>
      <c r="AK5" s="164"/>
    </row>
    <row r="6" spans="2:37" x14ac:dyDescent="0.25">
      <c r="B6" s="160" t="s">
        <v>42</v>
      </c>
      <c r="C6" s="204">
        <v>3505.8</v>
      </c>
      <c r="D6" s="204">
        <v>3525.7</v>
      </c>
      <c r="E6" s="204">
        <v>3554.5</v>
      </c>
      <c r="F6" s="204">
        <v>3574.1</v>
      </c>
      <c r="G6" s="204">
        <v>3585.9</v>
      </c>
      <c r="H6" s="204">
        <v>3601.3</v>
      </c>
      <c r="I6" s="204">
        <v>3626.1</v>
      </c>
      <c r="J6" s="204">
        <v>3664.3</v>
      </c>
      <c r="K6" s="204">
        <v>3703.1</v>
      </c>
      <c r="L6" s="204">
        <v>3741.6</v>
      </c>
      <c r="M6" s="204">
        <v>3789.5</v>
      </c>
      <c r="N6" s="204">
        <v>3847.2</v>
      </c>
      <c r="O6" s="204">
        <v>3917.2</v>
      </c>
      <c r="P6" s="204">
        <v>3979.9</v>
      </c>
      <c r="Q6" s="204">
        <v>4045.2</v>
      </c>
      <c r="R6" s="204">
        <v>4133.8</v>
      </c>
      <c r="S6" s="204">
        <v>4232.8999999999996</v>
      </c>
      <c r="T6" s="204">
        <v>4375.8</v>
      </c>
      <c r="U6" s="204">
        <v>4485.1000000000004</v>
      </c>
      <c r="V6" s="204">
        <v>4533.3999999999996</v>
      </c>
      <c r="W6" s="204">
        <v>4554.8</v>
      </c>
      <c r="X6" s="204">
        <v>4574.8999999999996</v>
      </c>
      <c r="Y6" s="204">
        <v>4585.3999999999996</v>
      </c>
      <c r="Z6" s="204">
        <v>4593.1000000000004</v>
      </c>
      <c r="AA6" s="204">
        <v>4609.6000000000004</v>
      </c>
      <c r="AB6" s="204">
        <v>4635.3999999999996</v>
      </c>
      <c r="AC6" s="204">
        <v>4761.8649999999998</v>
      </c>
      <c r="AD6" s="204">
        <v>4784.5720000000001</v>
      </c>
      <c r="AE6" s="204">
        <v>4807.2790000000005</v>
      </c>
      <c r="AF6" s="204">
        <v>4921.5</v>
      </c>
      <c r="AH6" s="161"/>
      <c r="AI6" s="162"/>
      <c r="AJ6" s="163"/>
      <c r="AK6" s="164"/>
    </row>
    <row r="7" spans="2:37" x14ac:dyDescent="0.25">
      <c r="C7" s="204"/>
      <c r="D7" s="204"/>
      <c r="E7" s="204"/>
      <c r="F7" s="204"/>
      <c r="G7" s="204"/>
      <c r="H7" s="204"/>
      <c r="I7" s="204"/>
      <c r="J7" s="204"/>
      <c r="K7" s="204"/>
      <c r="L7" s="204"/>
      <c r="M7" s="204"/>
      <c r="N7" s="204"/>
      <c r="O7" s="204"/>
      <c r="P7" s="204"/>
      <c r="Q7" s="204"/>
      <c r="R7" s="204"/>
      <c r="S7" s="204"/>
      <c r="T7" s="204"/>
      <c r="U7" s="204"/>
      <c r="V7" s="204"/>
      <c r="W7" s="204"/>
      <c r="X7" s="204"/>
      <c r="Y7" s="204"/>
      <c r="Z7" s="204"/>
      <c r="AA7" s="204"/>
      <c r="AB7" s="204"/>
      <c r="AC7" s="204"/>
      <c r="AD7" s="204"/>
      <c r="AE7" s="204"/>
      <c r="AF7" s="165"/>
      <c r="AH7" s="161"/>
      <c r="AI7" s="162"/>
      <c r="AJ7" s="163"/>
      <c r="AK7" s="164"/>
    </row>
    <row r="8" spans="2:37" x14ac:dyDescent="0.25">
      <c r="B8" s="160" t="s">
        <v>46</v>
      </c>
      <c r="C8" s="206">
        <v>795119</v>
      </c>
      <c r="D8" s="206">
        <v>834359</v>
      </c>
      <c r="E8" s="206">
        <v>856829</v>
      </c>
      <c r="F8" s="206">
        <v>888589</v>
      </c>
      <c r="G8" s="206">
        <v>936402</v>
      </c>
      <c r="H8" s="206">
        <v>988109</v>
      </c>
      <c r="I8" s="206">
        <v>1053794</v>
      </c>
      <c r="J8" s="206">
        <v>1131071</v>
      </c>
      <c r="K8" s="206">
        <v>1191846</v>
      </c>
      <c r="L8" s="206">
        <v>1263797</v>
      </c>
      <c r="M8" s="206">
        <v>1314455</v>
      </c>
      <c r="N8" s="206">
        <v>1380271</v>
      </c>
      <c r="O8" s="206">
        <v>1443768</v>
      </c>
      <c r="P8" s="206">
        <v>1501139</v>
      </c>
      <c r="Q8" s="206">
        <v>1575337</v>
      </c>
      <c r="R8" s="206">
        <v>1649931</v>
      </c>
      <c r="S8" s="206">
        <v>1736546.3076012984</v>
      </c>
      <c r="T8" s="206">
        <v>1804360.0197844726</v>
      </c>
      <c r="U8" s="206">
        <v>1765139.2136964514</v>
      </c>
      <c r="V8" s="206">
        <v>1706839.2798548036</v>
      </c>
      <c r="W8" s="206">
        <v>1614278.7384332276</v>
      </c>
      <c r="X8" s="206">
        <v>1553966.4182102419</v>
      </c>
      <c r="Y8" s="206">
        <v>1479777.9078372833</v>
      </c>
      <c r="Z8" s="206">
        <v>1432725.6127858823</v>
      </c>
      <c r="AA8" s="206">
        <v>1375352.123313216</v>
      </c>
      <c r="AB8" s="206">
        <v>1316357.2270342247</v>
      </c>
      <c r="AC8" s="206">
        <v>1237177.8421506169</v>
      </c>
      <c r="AD8" s="206">
        <v>1129130.5603941933</v>
      </c>
      <c r="AE8" s="206">
        <v>1071704</v>
      </c>
      <c r="AF8" s="206">
        <v>1043397</v>
      </c>
      <c r="AH8" s="161"/>
      <c r="AI8" s="162"/>
      <c r="AJ8" s="163"/>
      <c r="AK8" s="164"/>
    </row>
    <row r="9" spans="2:37" x14ac:dyDescent="0.25">
      <c r="B9" s="160" t="s">
        <v>45</v>
      </c>
      <c r="C9" s="206">
        <v>146203</v>
      </c>
      <c r="D9" s="206">
        <v>150959</v>
      </c>
      <c r="E9" s="206">
        <v>147026</v>
      </c>
      <c r="F9" s="206">
        <v>136762</v>
      </c>
      <c r="G9" s="206">
        <v>137676</v>
      </c>
      <c r="H9" s="206">
        <v>143410</v>
      </c>
      <c r="I9" s="206">
        <v>147944</v>
      </c>
      <c r="J9" s="206">
        <v>159513</v>
      </c>
      <c r="K9" s="206">
        <v>172198</v>
      </c>
      <c r="L9" s="206">
        <v>189717</v>
      </c>
      <c r="M9" s="206">
        <v>206423</v>
      </c>
      <c r="N9" s="206">
        <v>220312</v>
      </c>
      <c r="O9" s="206">
        <v>233771</v>
      </c>
      <c r="P9" s="206">
        <v>251797</v>
      </c>
      <c r="Q9" s="206">
        <v>268718</v>
      </c>
      <c r="R9" s="206">
        <v>287172</v>
      </c>
      <c r="S9" s="206">
        <v>319167</v>
      </c>
      <c r="T9" s="206">
        <v>346392</v>
      </c>
      <c r="U9" s="206">
        <v>351791</v>
      </c>
      <c r="V9" s="206">
        <v>344368</v>
      </c>
      <c r="W9" s="206">
        <v>327462</v>
      </c>
      <c r="X9" s="206">
        <v>321172</v>
      </c>
      <c r="Y9" s="206">
        <v>309248</v>
      </c>
      <c r="Z9" s="206">
        <v>317853</v>
      </c>
      <c r="AA9" s="206">
        <v>316866</v>
      </c>
      <c r="AB9" s="206">
        <v>338684</v>
      </c>
      <c r="AC9" s="206">
        <v>358804</v>
      </c>
      <c r="AD9" s="206">
        <v>385768.86101804709</v>
      </c>
      <c r="AE9" s="206">
        <v>401998</v>
      </c>
      <c r="AF9" s="206">
        <v>422654</v>
      </c>
      <c r="AH9" s="161"/>
      <c r="AI9" s="162"/>
      <c r="AJ9" s="163"/>
      <c r="AK9" s="164"/>
    </row>
    <row r="10" spans="2:37" x14ac:dyDescent="0.25">
      <c r="AH10" s="161"/>
      <c r="AI10" s="162"/>
      <c r="AJ10" s="163"/>
      <c r="AK10" s="164"/>
    </row>
    <row r="11" spans="2:37" x14ac:dyDescent="0.25">
      <c r="AH11" s="161"/>
      <c r="AI11" s="162"/>
      <c r="AJ11" s="163"/>
      <c r="AK11" s="164"/>
    </row>
    <row r="12" spans="2:37" x14ac:dyDescent="0.25">
      <c r="AH12" s="161"/>
      <c r="AI12" s="162"/>
      <c r="AJ12" s="163"/>
      <c r="AK12" s="164"/>
    </row>
    <row r="13" spans="2:37" x14ac:dyDescent="0.25">
      <c r="AH13" s="161"/>
      <c r="AI13" s="162"/>
      <c r="AJ13" s="163"/>
      <c r="AK13" s="164"/>
    </row>
    <row r="14" spans="2:37" x14ac:dyDescent="0.25">
      <c r="AH14" s="161"/>
      <c r="AI14" s="162"/>
      <c r="AJ14" s="163"/>
      <c r="AK14" s="164"/>
    </row>
    <row r="15" spans="2:37" x14ac:dyDescent="0.25">
      <c r="AH15" s="161"/>
      <c r="AI15" s="162"/>
      <c r="AJ15" s="163"/>
      <c r="AK15" s="164"/>
    </row>
    <row r="16" spans="2:37" x14ac:dyDescent="0.25">
      <c r="AH16" s="161"/>
      <c r="AI16" s="162"/>
      <c r="AJ16" s="163"/>
      <c r="AK16" s="164"/>
    </row>
    <row r="17" spans="33:37" x14ac:dyDescent="0.25">
      <c r="AH17" s="161"/>
      <c r="AI17" s="162"/>
      <c r="AJ17" s="163"/>
      <c r="AK17" s="164"/>
    </row>
    <row r="18" spans="33:37" x14ac:dyDescent="0.25">
      <c r="AH18" s="161"/>
      <c r="AI18" s="162"/>
      <c r="AJ18" s="163"/>
      <c r="AK18" s="164"/>
    </row>
    <row r="19" spans="33:37" x14ac:dyDescent="0.25">
      <c r="AH19" s="161"/>
      <c r="AI19" s="162"/>
      <c r="AJ19" s="163"/>
      <c r="AK19" s="164"/>
    </row>
    <row r="20" spans="33:37" x14ac:dyDescent="0.25">
      <c r="AH20" s="161"/>
      <c r="AI20" s="162"/>
      <c r="AJ20" s="163"/>
      <c r="AK20" s="164"/>
    </row>
    <row r="21" spans="33:37" x14ac:dyDescent="0.25">
      <c r="AH21" s="161"/>
      <c r="AI21" s="162"/>
      <c r="AJ21" s="163"/>
      <c r="AK21" s="164"/>
    </row>
    <row r="22" spans="33:37" x14ac:dyDescent="0.25">
      <c r="AH22" s="161"/>
      <c r="AI22" s="162"/>
      <c r="AJ22" s="163"/>
      <c r="AK22" s="164"/>
    </row>
    <row r="23" spans="33:37" x14ac:dyDescent="0.25">
      <c r="AH23" s="161"/>
      <c r="AI23" s="162"/>
      <c r="AJ23" s="163"/>
      <c r="AK23" s="164"/>
    </row>
    <row r="24" spans="33:37" x14ac:dyDescent="0.25">
      <c r="AH24" s="161"/>
      <c r="AI24" s="162"/>
      <c r="AJ24" s="163"/>
      <c r="AK24" s="164"/>
    </row>
    <row r="25" spans="33:37" x14ac:dyDescent="0.25">
      <c r="AH25" s="161"/>
      <c r="AI25" s="162"/>
      <c r="AJ25" s="163"/>
      <c r="AK25" s="164"/>
    </row>
    <row r="26" spans="33:37" x14ac:dyDescent="0.25">
      <c r="AH26" s="161"/>
      <c r="AI26" s="162"/>
      <c r="AJ26" s="163"/>
      <c r="AK26" s="164"/>
    </row>
    <row r="27" spans="33:37" x14ac:dyDescent="0.25">
      <c r="AH27" s="161"/>
      <c r="AI27" s="162"/>
      <c r="AJ27" s="163"/>
      <c r="AK27" s="164"/>
    </row>
    <row r="28" spans="33:37" x14ac:dyDescent="0.25">
      <c r="AH28" s="161"/>
      <c r="AI28" s="162"/>
      <c r="AJ28" s="163"/>
      <c r="AK28" s="164"/>
    </row>
    <row r="29" spans="33:37" x14ac:dyDescent="0.25">
      <c r="AG29" s="161"/>
      <c r="AH29" s="161"/>
      <c r="AI29" s="162"/>
      <c r="AJ29" s="163"/>
      <c r="AK29" s="164"/>
    </row>
    <row r="37" spans="3:38" ht="13.5" customHeight="1" x14ac:dyDescent="0.25"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83"/>
      <c r="AI37" s="83"/>
      <c r="AJ37" s="83"/>
      <c r="AK37" s="83"/>
      <c r="AL37" s="83"/>
    </row>
    <row r="43" spans="3:38" x14ac:dyDescent="0.25">
      <c r="S43" s="166"/>
    </row>
  </sheetData>
  <pageMargins left="0.35433070866141736" right="0.23622047244094491" top="0.39370078740157483" bottom="0.74803149606299213" header="0.19685039370078741" footer="0.31496062992125984"/>
  <pageSetup paperSize="9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9">
    <tabColor theme="0" tint="-0.249977111117893"/>
  </sheetPr>
  <dimension ref="B1:AF94"/>
  <sheetViews>
    <sheetView zoomScale="75" zoomScaleNormal="75" workbookViewId="0">
      <pane ySplit="1" topLeftCell="A2" activePane="bottomLeft" state="frozen"/>
      <selection pane="bottomLeft" activeCell="A29" sqref="A29:XFD29"/>
    </sheetView>
  </sheetViews>
  <sheetFormatPr defaultRowHeight="15" x14ac:dyDescent="0.25"/>
  <cols>
    <col min="1" max="1" width="4.5703125" style="67" customWidth="1"/>
    <col min="2" max="2" width="41.140625" style="67" customWidth="1"/>
    <col min="3" max="31" width="9.28515625" style="67" bestFit="1" customWidth="1"/>
    <col min="32" max="16384" width="9.140625" style="67"/>
  </cols>
  <sheetData>
    <row r="1" spans="2:32" s="94" customFormat="1" x14ac:dyDescent="0.25">
      <c r="B1" s="105"/>
      <c r="C1" s="105">
        <v>1990</v>
      </c>
      <c r="D1" s="105">
        <v>1991</v>
      </c>
      <c r="E1" s="105">
        <v>1992</v>
      </c>
      <c r="F1" s="105">
        <v>1993</v>
      </c>
      <c r="G1" s="105">
        <v>1994</v>
      </c>
      <c r="H1" s="105">
        <v>1995</v>
      </c>
      <c r="I1" s="105">
        <v>1996</v>
      </c>
      <c r="J1" s="105">
        <v>1997</v>
      </c>
      <c r="K1" s="105">
        <v>1998</v>
      </c>
      <c r="L1" s="105">
        <v>1999</v>
      </c>
      <c r="M1" s="105">
        <v>2000</v>
      </c>
      <c r="N1" s="105">
        <v>2001</v>
      </c>
      <c r="O1" s="105">
        <v>2002</v>
      </c>
      <c r="P1" s="105">
        <v>2003</v>
      </c>
      <c r="Q1" s="105">
        <v>2004</v>
      </c>
      <c r="R1" s="105">
        <v>2005</v>
      </c>
      <c r="S1" s="105">
        <v>2006</v>
      </c>
      <c r="T1" s="105">
        <v>2007</v>
      </c>
      <c r="U1" s="105">
        <v>2008</v>
      </c>
      <c r="V1" s="105">
        <v>2009</v>
      </c>
      <c r="W1" s="105">
        <v>2010</v>
      </c>
      <c r="X1" s="105">
        <v>2011</v>
      </c>
      <c r="Y1" s="105">
        <v>2012</v>
      </c>
      <c r="Z1" s="105">
        <v>2013</v>
      </c>
      <c r="AA1" s="105">
        <v>2014</v>
      </c>
      <c r="AB1" s="105">
        <v>2015</v>
      </c>
      <c r="AC1" s="105">
        <v>2016</v>
      </c>
      <c r="AD1" s="105">
        <v>2017</v>
      </c>
      <c r="AE1" s="105">
        <v>2018</v>
      </c>
      <c r="AF1" s="105">
        <v>2019</v>
      </c>
    </row>
    <row r="2" spans="2:32" x14ac:dyDescent="0.25">
      <c r="B2" s="74" t="s">
        <v>71</v>
      </c>
      <c r="C2" s="202">
        <v>884</v>
      </c>
      <c r="D2" s="202">
        <v>782</v>
      </c>
      <c r="E2" s="202">
        <v>753</v>
      </c>
      <c r="F2" s="202">
        <v>729</v>
      </c>
      <c r="G2" s="202">
        <v>859</v>
      </c>
      <c r="H2" s="202">
        <v>879</v>
      </c>
      <c r="I2" s="202">
        <v>983</v>
      </c>
      <c r="J2" s="202">
        <v>1145</v>
      </c>
      <c r="K2" s="202">
        <v>1059</v>
      </c>
      <c r="L2" s="202">
        <v>1166</v>
      </c>
      <c r="M2" s="202">
        <v>1700.904</v>
      </c>
      <c r="N2" s="202">
        <v>1851.19</v>
      </c>
      <c r="O2" s="202">
        <v>1859.797</v>
      </c>
      <c r="P2" s="202">
        <v>2126.951</v>
      </c>
      <c r="Q2" s="202">
        <v>2295.0809999999997</v>
      </c>
      <c r="R2" s="202">
        <v>2357.0552201099999</v>
      </c>
      <c r="S2" s="202">
        <v>2347.8511709678573</v>
      </c>
      <c r="T2" s="202">
        <v>2374.056297236792</v>
      </c>
      <c r="U2" s="202">
        <v>2106.7332656066992</v>
      </c>
      <c r="V2" s="202">
        <v>1326.7757675435184</v>
      </c>
      <c r="W2" s="202">
        <v>1105.1089530878239</v>
      </c>
      <c r="X2" s="202">
        <v>966.27348057556696</v>
      </c>
      <c r="Y2" s="202">
        <v>1177.0215551174631</v>
      </c>
      <c r="Z2" s="202">
        <v>1111.7464175453952</v>
      </c>
      <c r="AA2" s="202">
        <v>1461.1216449441433</v>
      </c>
      <c r="AB2" s="202">
        <v>1652.0144764257484</v>
      </c>
      <c r="AC2" s="202">
        <v>1793.5241301100293</v>
      </c>
      <c r="AD2" s="202">
        <v>1839.6054226101226</v>
      </c>
      <c r="AE2" s="202">
        <v>1916.0429498953088</v>
      </c>
      <c r="AF2" s="202">
        <v>1892.5993191659545</v>
      </c>
    </row>
    <row r="3" spans="2:32" x14ac:dyDescent="0.25">
      <c r="B3" s="74" t="s">
        <v>70</v>
      </c>
      <c r="C3" s="202">
        <v>214.077</v>
      </c>
      <c r="D3" s="202">
        <v>192.22800000000001</v>
      </c>
      <c r="E3" s="202">
        <v>162.39499999999998</v>
      </c>
      <c r="F3" s="202">
        <v>204.893</v>
      </c>
      <c r="G3" s="202">
        <v>205.428</v>
      </c>
      <c r="H3" s="202">
        <v>187.506</v>
      </c>
      <c r="I3" s="202">
        <v>198.23699999999999</v>
      </c>
      <c r="J3" s="202">
        <v>221.89099999999999</v>
      </c>
      <c r="K3" s="202">
        <v>211.65699999999998</v>
      </c>
      <c r="L3" s="202">
        <v>170.07400000000001</v>
      </c>
      <c r="M3" s="202">
        <v>190.43099999999998</v>
      </c>
      <c r="N3" s="202">
        <v>189.39499999999998</v>
      </c>
      <c r="O3" s="202">
        <v>190.31400000000002</v>
      </c>
      <c r="P3" s="202">
        <v>206.256</v>
      </c>
      <c r="Q3" s="202">
        <v>201.53888677452051</v>
      </c>
      <c r="R3" s="202">
        <v>183.477</v>
      </c>
      <c r="S3" s="202">
        <v>180.30419999999998</v>
      </c>
      <c r="T3" s="202">
        <v>196.71480221940001</v>
      </c>
      <c r="U3" s="202">
        <v>187.79567664091581</v>
      </c>
      <c r="V3" s="202">
        <v>156.40402051348525</v>
      </c>
      <c r="W3" s="202">
        <v>192.41449935002328</v>
      </c>
      <c r="X3" s="202">
        <v>199.06051210483912</v>
      </c>
      <c r="Y3" s="202">
        <v>214.39115316286023</v>
      </c>
      <c r="Z3" s="202">
        <v>189.63811440146912</v>
      </c>
      <c r="AA3" s="202">
        <v>188.98297537871338</v>
      </c>
      <c r="AB3" s="202">
        <v>177.34721139514085</v>
      </c>
      <c r="AC3" s="202">
        <v>173.89695660360397</v>
      </c>
      <c r="AD3" s="202">
        <v>198.94328821295068</v>
      </c>
      <c r="AE3" s="202">
        <v>177.27545682876001</v>
      </c>
      <c r="AF3" s="202">
        <v>163.65124680985923</v>
      </c>
    </row>
    <row r="4" spans="2:32" x14ac:dyDescent="0.25">
      <c r="B4" s="74" t="s">
        <v>69</v>
      </c>
      <c r="C4" s="202">
        <v>13.325180000000001</v>
      </c>
      <c r="D4" s="202">
        <v>13.055679999999997</v>
      </c>
      <c r="E4" s="202">
        <v>12.587179999999998</v>
      </c>
      <c r="F4" s="202">
        <v>12.519679999999999</v>
      </c>
      <c r="G4" s="202">
        <v>12.307179999999999</v>
      </c>
      <c r="H4" s="202">
        <v>11.965680000000001</v>
      </c>
      <c r="I4" s="202">
        <v>11.62518</v>
      </c>
      <c r="J4" s="202">
        <v>11.46468</v>
      </c>
      <c r="K4" s="202">
        <v>11.04918</v>
      </c>
      <c r="L4" s="202">
        <v>10.95668</v>
      </c>
      <c r="M4" s="202">
        <v>10.714383917999999</v>
      </c>
      <c r="N4" s="202">
        <v>10.136008163600001</v>
      </c>
      <c r="O4" s="202">
        <v>5.1307460682000006</v>
      </c>
      <c r="P4" s="202">
        <v>0.55322578880000006</v>
      </c>
      <c r="Q4" s="202">
        <v>0.5801347322</v>
      </c>
      <c r="R4" s="202">
        <v>0.48087750000000001</v>
      </c>
      <c r="S4" s="202">
        <v>0.48667499999999997</v>
      </c>
      <c r="T4" s="202">
        <v>0.45499610000000001</v>
      </c>
      <c r="U4" s="202">
        <v>0.30708882999999998</v>
      </c>
      <c r="V4" s="202">
        <v>1.7369590000000001E-2</v>
      </c>
      <c r="W4" s="207"/>
      <c r="X4" s="207"/>
      <c r="Y4" s="207"/>
      <c r="Z4" s="207"/>
      <c r="AA4" s="207"/>
      <c r="AB4" s="207"/>
      <c r="AC4" s="207"/>
      <c r="AD4" s="207"/>
      <c r="AE4" s="207"/>
      <c r="AF4" s="207"/>
    </row>
    <row r="5" spans="2:32" x14ac:dyDescent="0.25">
      <c r="B5" s="74" t="s">
        <v>68</v>
      </c>
      <c r="C5" s="208">
        <v>5.323228501433209</v>
      </c>
      <c r="D5" s="208">
        <v>5.1057166173152817</v>
      </c>
      <c r="E5" s="208">
        <v>4.9859050665194102</v>
      </c>
      <c r="F5" s="208">
        <v>4.7132575087088542</v>
      </c>
      <c r="G5" s="208">
        <v>4.967085524687727</v>
      </c>
      <c r="H5" s="208">
        <v>5.7093527260132344</v>
      </c>
      <c r="I5" s="208">
        <v>5.5249031754851305</v>
      </c>
      <c r="J5" s="208">
        <v>6.5691681927565071</v>
      </c>
      <c r="K5" s="208">
        <v>6.4198916317765047</v>
      </c>
      <c r="L5" s="208">
        <v>6.6789545675978959</v>
      </c>
      <c r="M5" s="208">
        <v>6.7347474946660659</v>
      </c>
      <c r="N5" s="208">
        <v>10.716185182807617</v>
      </c>
      <c r="O5" s="208">
        <v>8.1373768744014505</v>
      </c>
      <c r="P5" s="208">
        <v>8.5578902948976783</v>
      </c>
      <c r="Q5" s="208">
        <v>9.8626377945971377</v>
      </c>
      <c r="R5" s="208">
        <v>11.782248859187511</v>
      </c>
      <c r="S5" s="208">
        <v>10.101364623150154</v>
      </c>
      <c r="T5" s="208">
        <v>9.2080258058600002</v>
      </c>
      <c r="U5" s="208">
        <v>6.7477143099374235</v>
      </c>
      <c r="V5" s="208">
        <v>2.1255118343991999</v>
      </c>
      <c r="W5" s="208">
        <v>1.5249623087156214</v>
      </c>
      <c r="X5" s="208">
        <v>1.936546289069464</v>
      </c>
      <c r="Y5" s="208">
        <v>0.55509081209300004</v>
      </c>
      <c r="Z5" s="208">
        <v>0.31046958379295009</v>
      </c>
      <c r="AA5" s="208">
        <v>0.34853272291445003</v>
      </c>
      <c r="AB5" s="208">
        <v>1.0018335915442</v>
      </c>
      <c r="AC5" s="208">
        <v>0.98026531958999996</v>
      </c>
      <c r="AD5" s="208">
        <v>1.3075452000159999</v>
      </c>
      <c r="AE5" s="208">
        <v>1.2305730378563</v>
      </c>
      <c r="AF5" s="208">
        <v>1.4184806687088001</v>
      </c>
    </row>
    <row r="6" spans="2:32" x14ac:dyDescent="0.25">
      <c r="B6" s="74" t="s">
        <v>67</v>
      </c>
      <c r="C6" s="202">
        <v>990.23349783919468</v>
      </c>
      <c r="D6" s="202">
        <v>1030.316500928953</v>
      </c>
      <c r="E6" s="202">
        <v>1003.5614679642191</v>
      </c>
      <c r="F6" s="202">
        <v>946.18678616206853</v>
      </c>
      <c r="G6" s="202">
        <v>1056.6256166776077</v>
      </c>
      <c r="H6" s="202">
        <v>973.43728270022302</v>
      </c>
      <c r="I6" s="202">
        <v>922.85045185393983</v>
      </c>
      <c r="J6" s="202">
        <v>1073.1245536725266</v>
      </c>
      <c r="K6" s="202">
        <v>1058.8056564006599</v>
      </c>
      <c r="L6" s="202">
        <v>942.81763386280556</v>
      </c>
      <c r="M6" s="202">
        <v>882.29996346142264</v>
      </c>
      <c r="N6" s="202">
        <v>1041.1841868890472</v>
      </c>
      <c r="O6" s="202">
        <v>810.90056385501384</v>
      </c>
      <c r="P6" s="202">
        <v>0.29746752765364803</v>
      </c>
      <c r="Q6" s="207"/>
      <c r="R6" s="207"/>
      <c r="S6" s="207"/>
      <c r="T6" s="207"/>
      <c r="U6" s="207"/>
      <c r="V6" s="207"/>
      <c r="W6" s="207"/>
      <c r="X6" s="207"/>
      <c r="Y6" s="207"/>
      <c r="Z6" s="207"/>
      <c r="AA6" s="207"/>
      <c r="AB6" s="207"/>
      <c r="AC6" s="207"/>
      <c r="AD6" s="207"/>
      <c r="AE6" s="207"/>
      <c r="AF6" s="207"/>
    </row>
    <row r="7" spans="2:32" x14ac:dyDescent="0.25">
      <c r="B7" s="74" t="s">
        <v>66</v>
      </c>
      <c r="C7" s="202">
        <v>995.31999999999994</v>
      </c>
      <c r="D7" s="202">
        <v>780.99840000000006</v>
      </c>
      <c r="E7" s="202">
        <v>780.99840000000006</v>
      </c>
      <c r="F7" s="202">
        <v>780.99840000000006</v>
      </c>
      <c r="G7" s="202">
        <v>780.99840000000006</v>
      </c>
      <c r="H7" s="202">
        <v>780.99840000000006</v>
      </c>
      <c r="I7" s="202">
        <v>780.99840000000006</v>
      </c>
      <c r="J7" s="202">
        <v>780.99840000000006</v>
      </c>
      <c r="K7" s="202">
        <v>780.99840000000006</v>
      </c>
      <c r="L7" s="202">
        <v>780.99840000000006</v>
      </c>
      <c r="M7" s="202">
        <v>780.99840000000006</v>
      </c>
      <c r="N7" s="202">
        <v>561.73</v>
      </c>
      <c r="O7" s="202">
        <v>280.86500000000001</v>
      </c>
      <c r="P7" s="207"/>
      <c r="Q7" s="207"/>
      <c r="R7" s="207"/>
      <c r="S7" s="207"/>
      <c r="T7" s="207"/>
      <c r="U7" s="207"/>
      <c r="V7" s="207"/>
      <c r="W7" s="207"/>
      <c r="X7" s="207"/>
      <c r="Y7" s="207"/>
      <c r="Z7" s="207"/>
      <c r="AA7" s="207"/>
      <c r="AB7" s="207"/>
      <c r="AC7" s="207"/>
      <c r="AD7" s="207"/>
      <c r="AE7" s="207"/>
      <c r="AF7" s="207"/>
    </row>
    <row r="8" spans="2:32" x14ac:dyDescent="0.25">
      <c r="B8" s="74" t="s">
        <v>65</v>
      </c>
      <c r="C8" s="202">
        <v>26.080000000000002</v>
      </c>
      <c r="D8" s="202">
        <v>23.44</v>
      </c>
      <c r="E8" s="202">
        <v>20.56</v>
      </c>
      <c r="F8" s="202">
        <v>26.080000000000002</v>
      </c>
      <c r="G8" s="202">
        <v>21.28</v>
      </c>
      <c r="H8" s="202">
        <v>24.8</v>
      </c>
      <c r="I8" s="202">
        <v>27.28</v>
      </c>
      <c r="J8" s="202">
        <v>26.96</v>
      </c>
      <c r="K8" s="202">
        <v>28.64</v>
      </c>
      <c r="L8" s="202">
        <v>26.8</v>
      </c>
      <c r="M8" s="202">
        <v>28.8</v>
      </c>
      <c r="N8" s="202">
        <v>12</v>
      </c>
      <c r="O8" s="207"/>
      <c r="P8" s="207"/>
      <c r="Q8" s="207"/>
      <c r="R8" s="207"/>
      <c r="S8" s="207"/>
      <c r="T8" s="207"/>
      <c r="U8" s="207"/>
      <c r="V8" s="207"/>
      <c r="W8" s="207"/>
      <c r="X8" s="207"/>
      <c r="Y8" s="207"/>
      <c r="Z8" s="207"/>
      <c r="AA8" s="207"/>
      <c r="AB8" s="207"/>
      <c r="AC8" s="207"/>
      <c r="AD8" s="207"/>
      <c r="AE8" s="207"/>
      <c r="AF8" s="207"/>
    </row>
    <row r="9" spans="2:32" x14ac:dyDescent="0.25">
      <c r="B9" s="74" t="s">
        <v>64</v>
      </c>
      <c r="C9" s="195">
        <v>35.971886133333335</v>
      </c>
      <c r="D9" s="195">
        <v>24.808197333333332</v>
      </c>
      <c r="E9" s="195">
        <v>24.808197333333332</v>
      </c>
      <c r="F9" s="195">
        <v>22.947582533333335</v>
      </c>
      <c r="G9" s="195">
        <v>23.567787466666669</v>
      </c>
      <c r="H9" s="195">
        <v>11.783893733333334</v>
      </c>
      <c r="I9" s="195">
        <v>27.28901706666667</v>
      </c>
      <c r="J9" s="195">
        <v>19.226352933333335</v>
      </c>
      <c r="K9" s="195">
        <v>16.745533199999997</v>
      </c>
      <c r="L9" s="195">
        <v>16.745533199999997</v>
      </c>
      <c r="M9" s="195">
        <v>70.083157466666691</v>
      </c>
      <c r="N9" s="195">
        <v>19.846557866666664</v>
      </c>
      <c r="O9" s="195">
        <v>11.783893733333334</v>
      </c>
      <c r="P9" s="195">
        <v>14.884918400000002</v>
      </c>
      <c r="Q9" s="195">
        <v>17.365738133333338</v>
      </c>
      <c r="R9" s="195">
        <v>59.539673600000008</v>
      </c>
      <c r="S9" s="195">
        <v>19.226352933333335</v>
      </c>
      <c r="T9" s="195">
        <v>23.567787466666669</v>
      </c>
      <c r="U9" s="195">
        <v>20.466762800000005</v>
      </c>
      <c r="V9" s="195">
        <v>22.387537478533332</v>
      </c>
      <c r="W9" s="195">
        <v>16.816236562399997</v>
      </c>
      <c r="X9" s="195">
        <v>18.732049601466663</v>
      </c>
      <c r="Y9" s="195">
        <v>18.282520669209713</v>
      </c>
      <c r="Z9" s="195">
        <v>19.0765237671073</v>
      </c>
      <c r="AA9" s="195">
        <v>19.838320667375339</v>
      </c>
      <c r="AB9" s="195">
        <v>20.348670644302445</v>
      </c>
      <c r="AC9" s="195">
        <v>20.089334297342493</v>
      </c>
      <c r="AD9" s="195">
        <v>22.219743345339293</v>
      </c>
      <c r="AE9" s="195">
        <v>21.498934159311169</v>
      </c>
      <c r="AF9" s="195">
        <v>20.994247543579341</v>
      </c>
    </row>
    <row r="10" spans="2:32" x14ac:dyDescent="0.25">
      <c r="B10" s="74" t="s">
        <v>63</v>
      </c>
      <c r="C10" s="202">
        <v>6.2605202000000011</v>
      </c>
      <c r="D10" s="202">
        <v>5.7564122000000006</v>
      </c>
      <c r="E10" s="202">
        <v>5.8035802000000007</v>
      </c>
      <c r="F10" s="202">
        <v>6.1061558465688011</v>
      </c>
      <c r="G10" s="202">
        <v>6.3144951325896006</v>
      </c>
      <c r="H10" s="202">
        <v>8.5851361205896008</v>
      </c>
      <c r="I10" s="202">
        <v>8.8323583480000014</v>
      </c>
      <c r="J10" s="202">
        <v>8.9102556172113623</v>
      </c>
      <c r="K10" s="202">
        <v>9.7027358911999997</v>
      </c>
      <c r="L10" s="202">
        <v>13.916615525894965</v>
      </c>
      <c r="M10" s="202">
        <v>15.727833590166837</v>
      </c>
      <c r="N10" s="202">
        <v>18.784694234789391</v>
      </c>
      <c r="O10" s="202">
        <v>22.805116097278038</v>
      </c>
      <c r="P10" s="202">
        <v>24.100105770400003</v>
      </c>
      <c r="Q10" s="202">
        <v>25.900289505343299</v>
      </c>
      <c r="R10" s="202">
        <v>35.277155772209269</v>
      </c>
      <c r="S10" s="202">
        <v>28.191463603730728</v>
      </c>
      <c r="T10" s="202">
        <v>32.647660196799997</v>
      </c>
      <c r="U10" s="202">
        <v>23.763914266754451</v>
      </c>
      <c r="V10" s="202">
        <v>24.040361602400004</v>
      </c>
      <c r="W10" s="202">
        <v>21.839166723778668</v>
      </c>
      <c r="X10" s="202">
        <v>21.53822005021858</v>
      </c>
      <c r="Y10" s="202">
        <v>20.096192899200002</v>
      </c>
      <c r="Z10" s="202">
        <v>22.679070980003843</v>
      </c>
      <c r="AA10" s="202">
        <v>23.10722605026848</v>
      </c>
      <c r="AB10" s="202">
        <v>24.485869826640563</v>
      </c>
      <c r="AC10" s="202">
        <v>23.709092122673074</v>
      </c>
      <c r="AD10" s="202">
        <v>25.094242266731133</v>
      </c>
      <c r="AE10" s="202">
        <v>23.649315161728882</v>
      </c>
      <c r="AF10" s="202">
        <v>25.450559788290391</v>
      </c>
    </row>
    <row r="11" spans="2:32" x14ac:dyDescent="0.25">
      <c r="B11" s="74" t="s">
        <v>62</v>
      </c>
      <c r="C11" s="202">
        <v>72.637025570934583</v>
      </c>
      <c r="D11" s="202">
        <v>72.684998291757466</v>
      </c>
      <c r="E11" s="202">
        <v>73.057097821951373</v>
      </c>
      <c r="F11" s="202">
        <v>73.458778156440459</v>
      </c>
      <c r="G11" s="202">
        <v>74.763162908816469</v>
      </c>
      <c r="H11" s="202">
        <v>75.10601407078228</v>
      </c>
      <c r="I11" s="202">
        <v>75.200684718950484</v>
      </c>
      <c r="J11" s="202">
        <v>75.775752450948829</v>
      </c>
      <c r="K11" s="202">
        <v>76.634882258327053</v>
      </c>
      <c r="L11" s="202">
        <v>73.880858970956211</v>
      </c>
      <c r="M11" s="202">
        <v>69.077311762103108</v>
      </c>
      <c r="N11" s="202">
        <v>72.528638123334389</v>
      </c>
      <c r="O11" s="202">
        <v>79.018329642042389</v>
      </c>
      <c r="P11" s="202">
        <v>79.683524797650307</v>
      </c>
      <c r="Q11" s="202">
        <v>81.933859832782332</v>
      </c>
      <c r="R11" s="202">
        <v>80.987558806877786</v>
      </c>
      <c r="S11" s="202">
        <v>86.223087710141783</v>
      </c>
      <c r="T11" s="202">
        <v>89.113259071998868</v>
      </c>
      <c r="U11" s="202">
        <v>83.222497218518669</v>
      </c>
      <c r="V11" s="202">
        <v>82.57164229568275</v>
      </c>
      <c r="W11" s="202">
        <v>83.159745918443576</v>
      </c>
      <c r="X11" s="202">
        <v>82.748905485262867</v>
      </c>
      <c r="Y11" s="202">
        <v>86.875304844109394</v>
      </c>
      <c r="Z11" s="202">
        <v>89.752120926653177</v>
      </c>
      <c r="AA11" s="202">
        <v>84.082523393688462</v>
      </c>
      <c r="AB11" s="202">
        <v>85.449935635367495</v>
      </c>
      <c r="AC11" s="202">
        <v>88.203733315020855</v>
      </c>
      <c r="AD11" s="202">
        <v>100.10680583998241</v>
      </c>
      <c r="AE11" s="202">
        <v>102.51461569694743</v>
      </c>
      <c r="AF11" s="202">
        <v>105.97213228594133</v>
      </c>
    </row>
    <row r="12" spans="2:32" x14ac:dyDescent="0.25">
      <c r="B12" s="81" t="s">
        <v>152</v>
      </c>
      <c r="C12" s="207"/>
      <c r="D12" s="207"/>
      <c r="E12" s="207"/>
      <c r="F12" s="207"/>
      <c r="G12" s="207"/>
      <c r="H12" s="207"/>
      <c r="I12" s="207"/>
      <c r="J12" s="207"/>
      <c r="K12" s="207"/>
      <c r="L12" s="207"/>
      <c r="M12" s="207"/>
      <c r="N12" s="207"/>
      <c r="O12" s="202">
        <v>0</v>
      </c>
      <c r="P12" s="202">
        <v>0</v>
      </c>
      <c r="Q12" s="202">
        <v>0</v>
      </c>
      <c r="R12" s="202">
        <v>0</v>
      </c>
      <c r="S12" s="202">
        <v>1.7287566182394121</v>
      </c>
      <c r="T12" s="202">
        <v>3.6492368683207403</v>
      </c>
      <c r="U12" s="202">
        <v>5.1783456527011209</v>
      </c>
      <c r="V12" s="202">
        <v>5.161578297410899</v>
      </c>
      <c r="W12" s="202">
        <v>5.2999583577836678</v>
      </c>
      <c r="X12" s="202">
        <v>5.8158393549404286</v>
      </c>
      <c r="Y12" s="202">
        <v>5.9069770883320896</v>
      </c>
      <c r="Z12" s="202">
        <v>6.5669995801168177</v>
      </c>
      <c r="AA12" s="202">
        <v>7.1625714281395156</v>
      </c>
      <c r="AB12" s="202">
        <v>8.8161972402246072</v>
      </c>
      <c r="AC12" s="202">
        <v>11.167899785188744</v>
      </c>
      <c r="AD12" s="202">
        <v>11.976043277025248</v>
      </c>
      <c r="AE12" s="202">
        <v>13.182745421586741</v>
      </c>
      <c r="AF12" s="202">
        <v>13.476526205552778</v>
      </c>
    </row>
    <row r="13" spans="2:32" x14ac:dyDescent="0.25">
      <c r="B13" s="74" t="s">
        <v>61</v>
      </c>
      <c r="C13" s="202">
        <v>1.16777</v>
      </c>
      <c r="D13" s="202">
        <v>15.146597</v>
      </c>
      <c r="E13" s="202">
        <v>29.125423999999999</v>
      </c>
      <c r="F13" s="202">
        <v>57.083078</v>
      </c>
      <c r="G13" s="202">
        <v>85.040732000000006</v>
      </c>
      <c r="H13" s="202">
        <v>145.33037333333331</v>
      </c>
      <c r="I13" s="202">
        <v>201.00265999999999</v>
      </c>
      <c r="J13" s="202">
        <v>258.20570666666669</v>
      </c>
      <c r="K13" s="202">
        <v>138.04508900000002</v>
      </c>
      <c r="L13" s="202">
        <v>286.00757666666664</v>
      </c>
      <c r="M13" s="202">
        <v>491.70421899999997</v>
      </c>
      <c r="N13" s="202">
        <v>424.70519000000007</v>
      </c>
      <c r="O13" s="202">
        <v>344.12408999999997</v>
      </c>
      <c r="P13" s="202">
        <v>393.08417280000003</v>
      </c>
      <c r="Q13" s="202">
        <v>285.75225999999998</v>
      </c>
      <c r="R13" s="202">
        <v>310.11704599999996</v>
      </c>
      <c r="S13" s="202">
        <v>249.41018457142857</v>
      </c>
      <c r="T13" s="202">
        <v>238.86941142857145</v>
      </c>
      <c r="U13" s="202">
        <v>179.86143714285714</v>
      </c>
      <c r="V13" s="202">
        <v>107.30033857142855</v>
      </c>
      <c r="W13" s="202">
        <v>68.187282857142861</v>
      </c>
      <c r="X13" s="202">
        <v>41.132805714285709</v>
      </c>
      <c r="Y13" s="202">
        <v>31.546020317460314</v>
      </c>
      <c r="Z13" s="202">
        <v>34.625410793650794</v>
      </c>
      <c r="AA13" s="202">
        <v>20.2695574025974</v>
      </c>
      <c r="AB13" s="202">
        <v>46.844311948051946</v>
      </c>
      <c r="AC13" s="202">
        <v>57.042272756132753</v>
      </c>
      <c r="AD13" s="202">
        <v>67.077574487734495</v>
      </c>
      <c r="AE13" s="202">
        <v>77.721928989898998</v>
      </c>
      <c r="AF13" s="202">
        <v>92.849564170274164</v>
      </c>
    </row>
    <row r="14" spans="2:32" x14ac:dyDescent="0.25">
      <c r="B14" s="74" t="s">
        <v>60</v>
      </c>
      <c r="C14" s="207"/>
      <c r="D14" s="207"/>
      <c r="E14" s="207"/>
      <c r="F14" s="202">
        <v>0.50771881874999991</v>
      </c>
      <c r="G14" s="202">
        <v>2.1074186347499997</v>
      </c>
      <c r="H14" s="202">
        <v>4.9761167234999997</v>
      </c>
      <c r="I14" s="202">
        <v>18.656005809651898</v>
      </c>
      <c r="J14" s="202">
        <v>32.052566145922242</v>
      </c>
      <c r="K14" s="202">
        <v>48.39338544882672</v>
      </c>
      <c r="L14" s="202">
        <v>75.757550184311</v>
      </c>
      <c r="M14" s="202">
        <v>122.97316942440131</v>
      </c>
      <c r="N14" s="202">
        <v>167.23161637876015</v>
      </c>
      <c r="O14" s="202">
        <v>251.34356423872779</v>
      </c>
      <c r="P14" s="202">
        <v>391.69161397222615</v>
      </c>
      <c r="Q14" s="202">
        <v>535.73087918304373</v>
      </c>
      <c r="R14" s="202">
        <v>694.10372772561072</v>
      </c>
      <c r="S14" s="202">
        <v>728.61281377673663</v>
      </c>
      <c r="T14" s="202">
        <v>748.20358824589721</v>
      </c>
      <c r="U14" s="202">
        <v>828.51207559291083</v>
      </c>
      <c r="V14" s="202">
        <v>875.13563212414351</v>
      </c>
      <c r="W14" s="202">
        <v>891.32409493752539</v>
      </c>
      <c r="X14" s="202">
        <v>923.58495973720187</v>
      </c>
      <c r="Y14" s="202">
        <v>917.18283391555281</v>
      </c>
      <c r="Z14" s="202">
        <v>951.52475250069642</v>
      </c>
      <c r="AA14" s="202">
        <v>1040.4152457597484</v>
      </c>
      <c r="AB14" s="202">
        <v>1018.6524698586015</v>
      </c>
      <c r="AC14" s="202">
        <v>1093.7730162528883</v>
      </c>
      <c r="AD14" s="202">
        <v>1010.71220615828</v>
      </c>
      <c r="AE14" s="202">
        <v>700.07127516899129</v>
      </c>
      <c r="AF14" s="202">
        <v>671.59696080740912</v>
      </c>
    </row>
    <row r="15" spans="2:32" x14ac:dyDescent="0.25">
      <c r="B15" s="74" t="s">
        <v>59</v>
      </c>
      <c r="C15" s="207"/>
      <c r="D15" s="207"/>
      <c r="E15" s="207"/>
      <c r="F15" s="207"/>
      <c r="G15" s="207"/>
      <c r="H15" s="207"/>
      <c r="I15" s="202">
        <v>1.4952375899999999</v>
      </c>
      <c r="J15" s="202">
        <v>2.9755228041000001</v>
      </c>
      <c r="K15" s="202">
        <v>4.4410051660590009</v>
      </c>
      <c r="L15" s="202">
        <v>5.8918327043984098</v>
      </c>
      <c r="M15" s="202">
        <v>7.328151967354426</v>
      </c>
      <c r="N15" s="202">
        <v>8.7501080376808815</v>
      </c>
      <c r="O15" s="202">
        <v>10.157844547304073</v>
      </c>
      <c r="P15" s="202">
        <v>11.551503691831032</v>
      </c>
      <c r="Q15" s="202">
        <v>12.931226244912722</v>
      </c>
      <c r="R15" s="202">
        <v>14.297151572463594</v>
      </c>
      <c r="S15" s="202">
        <v>15.649417646738959</v>
      </c>
      <c r="T15" s="202">
        <v>16.988161060271569</v>
      </c>
      <c r="U15" s="202">
        <v>18.313517039668856</v>
      </c>
      <c r="V15" s="202">
        <v>19.625619459272166</v>
      </c>
      <c r="W15" s="202">
        <v>32.363168418179441</v>
      </c>
      <c r="X15" s="202">
        <v>32.378208048132649</v>
      </c>
      <c r="Y15" s="202">
        <v>32.393097281786318</v>
      </c>
      <c r="Z15" s="202">
        <v>32.407837623103454</v>
      </c>
      <c r="AA15" s="202">
        <v>32.422430561007417</v>
      </c>
      <c r="AB15" s="202">
        <v>32.436877569532342</v>
      </c>
      <c r="AC15" s="202">
        <v>32.451180107972014</v>
      </c>
      <c r="AD15" s="202">
        <v>32.46533962102729</v>
      </c>
      <c r="AE15" s="202">
        <v>32.479357538952016</v>
      </c>
      <c r="AF15" s="202">
        <v>32.493235277697501</v>
      </c>
    </row>
    <row r="16" spans="2:32" x14ac:dyDescent="0.25">
      <c r="B16" s="74" t="s">
        <v>58</v>
      </c>
      <c r="C16" s="202">
        <v>0</v>
      </c>
      <c r="D16" s="202">
        <v>0</v>
      </c>
      <c r="E16" s="202">
        <v>0</v>
      </c>
      <c r="F16" s="202">
        <v>12.619917649647883</v>
      </c>
      <c r="G16" s="202">
        <v>25.258528925846292</v>
      </c>
      <c r="H16" s="202">
        <v>37.944905402379476</v>
      </c>
      <c r="I16" s="202">
        <v>66.857351852426262</v>
      </c>
      <c r="J16" s="202">
        <v>117.88431671455935</v>
      </c>
      <c r="K16" s="202">
        <v>143.84181903114523</v>
      </c>
      <c r="L16" s="202">
        <v>116.18353849105176</v>
      </c>
      <c r="M16" s="202">
        <v>124.53568734819399</v>
      </c>
      <c r="N16" s="202">
        <v>134.77823564766703</v>
      </c>
      <c r="O16" s="202">
        <v>128.28210236955192</v>
      </c>
      <c r="P16" s="202">
        <v>135.97632138823818</v>
      </c>
      <c r="Q16" s="202">
        <v>129.98611663456336</v>
      </c>
      <c r="R16" s="202">
        <v>144.32398043551274</v>
      </c>
      <c r="S16" s="202">
        <v>151.55556270317265</v>
      </c>
      <c r="T16" s="202">
        <v>136.77239957026404</v>
      </c>
      <c r="U16" s="202">
        <v>144.96650256873352</v>
      </c>
      <c r="V16" s="202">
        <v>129.99806242411893</v>
      </c>
      <c r="W16" s="202">
        <v>120.25925166483773</v>
      </c>
      <c r="X16" s="202">
        <v>125.19798074748766</v>
      </c>
      <c r="Y16" s="202">
        <v>122.57781848081163</v>
      </c>
      <c r="Z16" s="202">
        <v>119.00156788640047</v>
      </c>
      <c r="AA16" s="202">
        <v>116.58800175901177</v>
      </c>
      <c r="AB16" s="202">
        <v>114.57208389461285</v>
      </c>
      <c r="AC16" s="202">
        <v>114.9709750936928</v>
      </c>
      <c r="AD16" s="202">
        <v>112.95773878508108</v>
      </c>
      <c r="AE16" s="202">
        <v>107.97260434970093</v>
      </c>
      <c r="AF16" s="202">
        <v>109.06539762733617</v>
      </c>
    </row>
    <row r="17" spans="2:32" x14ac:dyDescent="0.25">
      <c r="B17" s="74" t="s">
        <v>57</v>
      </c>
      <c r="C17" s="202">
        <v>20.52</v>
      </c>
      <c r="D17" s="202">
        <v>21.431999999999999</v>
      </c>
      <c r="E17" s="202">
        <v>22.343999999999998</v>
      </c>
      <c r="F17" s="202">
        <v>23.256</v>
      </c>
      <c r="G17" s="202">
        <v>24.167999999999999</v>
      </c>
      <c r="H17" s="202">
        <v>25.080000000000002</v>
      </c>
      <c r="I17" s="202">
        <v>25.171199999999999</v>
      </c>
      <c r="J17" s="202">
        <v>35.567999999999998</v>
      </c>
      <c r="K17" s="202">
        <v>24.076800000000002</v>
      </c>
      <c r="L17" s="202">
        <v>33.379199999999997</v>
      </c>
      <c r="M17" s="202">
        <v>7.4282399999999997</v>
      </c>
      <c r="N17" s="202">
        <v>30.5748</v>
      </c>
      <c r="O17" s="202">
        <v>21.73752</v>
      </c>
      <c r="P17" s="202">
        <v>36.676079999999999</v>
      </c>
      <c r="Q17" s="202">
        <v>20.561039999999998</v>
      </c>
      <c r="R17" s="202">
        <v>22.435200000000002</v>
      </c>
      <c r="S17" s="202">
        <v>26.812799999999999</v>
      </c>
      <c r="T17" s="202">
        <v>28.4544</v>
      </c>
      <c r="U17" s="202">
        <v>10.396800000000001</v>
      </c>
      <c r="V17" s="202">
        <v>13.338000000000001</v>
      </c>
      <c r="W17" s="202">
        <v>12.3291</v>
      </c>
      <c r="X17" s="202">
        <v>20.697839999999999</v>
      </c>
      <c r="Y17" s="202">
        <v>16.217639999999999</v>
      </c>
      <c r="Z17" s="202">
        <v>18.604800000000001</v>
      </c>
      <c r="AA17" s="202">
        <v>19.152000000000001</v>
      </c>
      <c r="AB17" s="202">
        <v>19.699199999999998</v>
      </c>
      <c r="AC17" s="202">
        <v>19.0608</v>
      </c>
      <c r="AD17" s="202">
        <v>19.870200000000001</v>
      </c>
      <c r="AE17" s="202">
        <v>16.129632000000001</v>
      </c>
      <c r="AF17" s="202">
        <v>7.2253199999999991</v>
      </c>
    </row>
    <row r="18" spans="2:32" x14ac:dyDescent="0.25">
      <c r="B18" s="74" t="s">
        <v>56</v>
      </c>
      <c r="C18" s="202">
        <v>12.903341871073772</v>
      </c>
      <c r="D18" s="202">
        <v>12.921900452363035</v>
      </c>
      <c r="E18" s="202">
        <v>12.940273447839404</v>
      </c>
      <c r="F18" s="202">
        <v>12.95846271336101</v>
      </c>
      <c r="G18" s="202">
        <v>12.976470086227399</v>
      </c>
      <c r="H18" s="202">
        <v>12.994297385365126</v>
      </c>
      <c r="I18" s="202">
        <v>13.011946411511474</v>
      </c>
      <c r="J18" s="202">
        <v>13.02941894739636</v>
      </c>
      <c r="K18" s="202">
        <v>14.498825857216291</v>
      </c>
      <c r="L18" s="202">
        <v>14.847818088520391</v>
      </c>
      <c r="M18" s="202">
        <v>14.688205691325912</v>
      </c>
      <c r="N18" s="202">
        <v>14.556731018055469</v>
      </c>
      <c r="O18" s="202">
        <v>15.472803993147696</v>
      </c>
      <c r="P18" s="202">
        <v>16.113179111030114</v>
      </c>
      <c r="Q18" s="202">
        <v>13.622364380823228</v>
      </c>
      <c r="R18" s="202">
        <v>11.782761818926922</v>
      </c>
      <c r="S18" s="202">
        <v>7.1275406979317246</v>
      </c>
      <c r="T18" s="202">
        <v>5.6612276164069595</v>
      </c>
      <c r="U18" s="202">
        <v>5.1398845356894363</v>
      </c>
      <c r="V18" s="202">
        <v>5.8696836608192928</v>
      </c>
      <c r="W18" s="202">
        <v>3.3514479252767941</v>
      </c>
      <c r="X18" s="202">
        <v>2.6365221652392163</v>
      </c>
      <c r="Y18" s="202">
        <v>2.7859951336303466</v>
      </c>
      <c r="Z18" s="202">
        <v>2.9353943628050407</v>
      </c>
      <c r="AA18" s="202">
        <v>3.0850397306989477</v>
      </c>
      <c r="AB18" s="202">
        <v>3.2353816846687731</v>
      </c>
      <c r="AC18" s="202">
        <v>3.2402883943882603</v>
      </c>
      <c r="AD18" s="202">
        <v>3.2374148612827769</v>
      </c>
      <c r="AE18" s="202">
        <v>3.2345512971827719</v>
      </c>
      <c r="AF18" s="202">
        <v>3.2393981084469381</v>
      </c>
    </row>
    <row r="19" spans="2:32" x14ac:dyDescent="0.25">
      <c r="B19" s="74" t="s">
        <v>55</v>
      </c>
      <c r="C19" s="202">
        <v>31.341851999999999</v>
      </c>
      <c r="D19" s="202">
        <v>31.519757999999996</v>
      </c>
      <c r="E19" s="202">
        <v>31.777229999999999</v>
      </c>
      <c r="F19" s="202">
        <v>31.952453999999999</v>
      </c>
      <c r="G19" s="202">
        <v>32.057946000000001</v>
      </c>
      <c r="H19" s="202">
        <v>32.195622</v>
      </c>
      <c r="I19" s="202">
        <v>32.417333999999997</v>
      </c>
      <c r="J19" s="202">
        <v>32.758842000000001</v>
      </c>
      <c r="K19" s="202">
        <v>33.105713999999992</v>
      </c>
      <c r="L19" s="202">
        <v>33.449903999999997</v>
      </c>
      <c r="M19" s="202">
        <v>33.878130000000006</v>
      </c>
      <c r="N19" s="202">
        <v>34.393967999999994</v>
      </c>
      <c r="O19" s="202">
        <v>35.019767999999999</v>
      </c>
      <c r="P19" s="202">
        <v>35.580306</v>
      </c>
      <c r="Q19" s="202">
        <v>36.164088</v>
      </c>
      <c r="R19" s="202">
        <v>36.956172000000002</v>
      </c>
      <c r="S19" s="202">
        <v>37.842125999999993</v>
      </c>
      <c r="T19" s="202">
        <v>39.119652000000002</v>
      </c>
      <c r="U19" s="202">
        <v>40.096794000000003</v>
      </c>
      <c r="V19" s="202">
        <v>40.528595999999993</v>
      </c>
      <c r="W19" s="202">
        <v>40.719912000000008</v>
      </c>
      <c r="X19" s="202">
        <v>40.899605999999991</v>
      </c>
      <c r="Y19" s="202">
        <v>40.993475999999994</v>
      </c>
      <c r="Z19" s="202">
        <v>41.062314000000001</v>
      </c>
      <c r="AA19" s="202">
        <v>41.209824000000005</v>
      </c>
      <c r="AB19" s="202">
        <v>41.440475999999997</v>
      </c>
      <c r="AC19" s="202">
        <v>42.571073099999992</v>
      </c>
      <c r="AD19" s="202">
        <v>42.774073680000001</v>
      </c>
      <c r="AE19" s="202">
        <v>42.977074260000002</v>
      </c>
      <c r="AF19" s="202">
        <v>43.998209999999993</v>
      </c>
    </row>
    <row r="20" spans="2:32" x14ac:dyDescent="0.25">
      <c r="B20" s="74"/>
      <c r="C20" s="202"/>
      <c r="D20" s="202"/>
      <c r="E20" s="202"/>
      <c r="F20" s="202"/>
      <c r="G20" s="202"/>
      <c r="H20" s="202"/>
      <c r="I20" s="202"/>
      <c r="J20" s="202"/>
      <c r="K20" s="202"/>
      <c r="L20" s="202"/>
      <c r="M20" s="202"/>
      <c r="N20" s="202"/>
      <c r="O20" s="202"/>
      <c r="P20" s="202"/>
      <c r="Q20" s="202"/>
      <c r="R20" s="202"/>
      <c r="S20" s="202"/>
      <c r="T20" s="202"/>
      <c r="U20" s="202"/>
      <c r="V20" s="202"/>
      <c r="W20" s="202"/>
      <c r="X20" s="202"/>
      <c r="Y20" s="202"/>
      <c r="Z20" s="95"/>
      <c r="AA20" s="202"/>
      <c r="AB20" s="95"/>
      <c r="AC20" s="95"/>
      <c r="AD20" s="95"/>
      <c r="AE20" s="95"/>
      <c r="AF20" s="95"/>
    </row>
    <row r="21" spans="2:32" x14ac:dyDescent="0.25">
      <c r="B21" s="67" t="s">
        <v>54</v>
      </c>
      <c r="C21" s="202">
        <f t="shared" ref="C21:AB21" si="0">SUM(C2:C5)</f>
        <v>1116.7254085014333</v>
      </c>
      <c r="D21" s="202">
        <f t="shared" si="0"/>
        <v>992.38939661731536</v>
      </c>
      <c r="E21" s="202">
        <f t="shared" si="0"/>
        <v>932.96808506651939</v>
      </c>
      <c r="F21" s="202">
        <f t="shared" si="0"/>
        <v>951.12593750870883</v>
      </c>
      <c r="G21" s="202">
        <f t="shared" si="0"/>
        <v>1081.7022655246876</v>
      </c>
      <c r="H21" s="202">
        <f t="shared" si="0"/>
        <v>1084.1810327260134</v>
      </c>
      <c r="I21" s="202">
        <f t="shared" si="0"/>
        <v>1198.3870831754853</v>
      </c>
      <c r="J21" s="202">
        <f t="shared" si="0"/>
        <v>1384.9248481927566</v>
      </c>
      <c r="K21" s="202">
        <f t="shared" si="0"/>
        <v>1288.1260716317763</v>
      </c>
      <c r="L21" s="202">
        <f t="shared" si="0"/>
        <v>1353.709634567598</v>
      </c>
      <c r="M21" s="202">
        <f t="shared" si="0"/>
        <v>1908.7841314126661</v>
      </c>
      <c r="N21" s="202">
        <f t="shared" si="0"/>
        <v>2061.4371933464076</v>
      </c>
      <c r="O21" s="202">
        <f t="shared" si="0"/>
        <v>2063.3791229426015</v>
      </c>
      <c r="P21" s="202">
        <f t="shared" si="0"/>
        <v>2342.3181160836975</v>
      </c>
      <c r="Q21" s="202">
        <f t="shared" si="0"/>
        <v>2507.0626593013171</v>
      </c>
      <c r="R21" s="202">
        <f t="shared" si="0"/>
        <v>2552.7953464691873</v>
      </c>
      <c r="S21" s="202">
        <f t="shared" si="0"/>
        <v>2538.7434105910074</v>
      </c>
      <c r="T21" s="202">
        <f t="shared" si="0"/>
        <v>2580.4341213620519</v>
      </c>
      <c r="U21" s="202">
        <f t="shared" si="0"/>
        <v>2301.583745387552</v>
      </c>
      <c r="V21" s="202">
        <f t="shared" si="0"/>
        <v>1485.322669481403</v>
      </c>
      <c r="W21" s="202">
        <f t="shared" si="0"/>
        <v>1299.0484147465629</v>
      </c>
      <c r="X21" s="202">
        <f t="shared" si="0"/>
        <v>1167.2705389694754</v>
      </c>
      <c r="Y21" s="202">
        <f t="shared" si="0"/>
        <v>1391.9677990924165</v>
      </c>
      <c r="Z21" s="202">
        <f t="shared" si="0"/>
        <v>1301.695001530657</v>
      </c>
      <c r="AA21" s="202">
        <f t="shared" si="0"/>
        <v>1650.4531530457709</v>
      </c>
      <c r="AB21" s="202">
        <f t="shared" si="0"/>
        <v>1830.3635214124336</v>
      </c>
      <c r="AC21" s="202">
        <f t="shared" ref="AC21" si="1">SUM(AC2:AC5)</f>
        <v>1968.4013520332232</v>
      </c>
      <c r="AD21" s="202">
        <f t="shared" ref="AD21" si="2">SUM(AD2:AD5)</f>
        <v>2039.8562560230891</v>
      </c>
      <c r="AE21" s="202">
        <f t="shared" ref="AE21:AF21" si="3">SUM(AE2:AE5)</f>
        <v>2094.5489797619248</v>
      </c>
      <c r="AF21" s="202">
        <f t="shared" si="3"/>
        <v>2057.6690466445225</v>
      </c>
    </row>
    <row r="22" spans="2:32" s="74" customFormat="1" x14ac:dyDescent="0.25">
      <c r="B22" s="74" t="s">
        <v>53</v>
      </c>
      <c r="C22" s="202">
        <f t="shared" ref="C22:P22" si="4">SUM(C6:C7)</f>
        <v>1985.5534978391947</v>
      </c>
      <c r="D22" s="202">
        <f t="shared" si="4"/>
        <v>1811.3149009289532</v>
      </c>
      <c r="E22" s="202">
        <f t="shared" si="4"/>
        <v>1784.5598679642192</v>
      </c>
      <c r="F22" s="202">
        <f t="shared" si="4"/>
        <v>1727.1851861620685</v>
      </c>
      <c r="G22" s="202">
        <f t="shared" si="4"/>
        <v>1837.6240166776079</v>
      </c>
      <c r="H22" s="202">
        <f t="shared" si="4"/>
        <v>1754.435682700223</v>
      </c>
      <c r="I22" s="202">
        <f t="shared" si="4"/>
        <v>1703.8488518539398</v>
      </c>
      <c r="J22" s="202">
        <f t="shared" si="4"/>
        <v>1854.1229536725268</v>
      </c>
      <c r="K22" s="202">
        <f t="shared" si="4"/>
        <v>1839.8040564006601</v>
      </c>
      <c r="L22" s="202">
        <f t="shared" si="4"/>
        <v>1723.8160338628056</v>
      </c>
      <c r="M22" s="202">
        <f t="shared" si="4"/>
        <v>1663.2983634614227</v>
      </c>
      <c r="N22" s="202">
        <f t="shared" si="4"/>
        <v>1602.9141868890472</v>
      </c>
      <c r="O22" s="202">
        <f t="shared" si="4"/>
        <v>1091.7655638550139</v>
      </c>
      <c r="P22" s="202">
        <f t="shared" si="4"/>
        <v>0.29746752765364803</v>
      </c>
      <c r="Q22" s="207"/>
      <c r="R22" s="207"/>
      <c r="S22" s="207"/>
      <c r="T22" s="207"/>
      <c r="U22" s="207"/>
      <c r="V22" s="207"/>
      <c r="W22" s="207"/>
      <c r="X22" s="207"/>
      <c r="Y22" s="207"/>
      <c r="Z22" s="207"/>
      <c r="AA22" s="207"/>
      <c r="AB22" s="207"/>
      <c r="AC22" s="207"/>
      <c r="AD22" s="207"/>
      <c r="AE22" s="207"/>
      <c r="AF22" s="207"/>
    </row>
    <row r="23" spans="2:32" s="74" customFormat="1" x14ac:dyDescent="0.25">
      <c r="B23" s="67" t="s">
        <v>52</v>
      </c>
      <c r="C23" s="202">
        <f t="shared" ref="C23:N23" si="5">C8</f>
        <v>26.080000000000002</v>
      </c>
      <c r="D23" s="202">
        <f t="shared" si="5"/>
        <v>23.44</v>
      </c>
      <c r="E23" s="202">
        <f t="shared" si="5"/>
        <v>20.56</v>
      </c>
      <c r="F23" s="202">
        <f t="shared" si="5"/>
        <v>26.080000000000002</v>
      </c>
      <c r="G23" s="202">
        <f t="shared" si="5"/>
        <v>21.28</v>
      </c>
      <c r="H23" s="202">
        <f t="shared" si="5"/>
        <v>24.8</v>
      </c>
      <c r="I23" s="202">
        <f t="shared" si="5"/>
        <v>27.28</v>
      </c>
      <c r="J23" s="202">
        <f t="shared" si="5"/>
        <v>26.96</v>
      </c>
      <c r="K23" s="202">
        <f t="shared" si="5"/>
        <v>28.64</v>
      </c>
      <c r="L23" s="202">
        <f t="shared" si="5"/>
        <v>26.8</v>
      </c>
      <c r="M23" s="202">
        <f t="shared" si="5"/>
        <v>28.8</v>
      </c>
      <c r="N23" s="202">
        <f t="shared" si="5"/>
        <v>12</v>
      </c>
      <c r="O23" s="207"/>
      <c r="P23" s="207"/>
      <c r="Q23" s="207"/>
      <c r="R23" s="207"/>
      <c r="S23" s="207"/>
      <c r="T23" s="207"/>
      <c r="U23" s="207"/>
      <c r="V23" s="207"/>
      <c r="W23" s="207"/>
      <c r="X23" s="207"/>
      <c r="Y23" s="207"/>
      <c r="Z23" s="207"/>
      <c r="AA23" s="207"/>
      <c r="AB23" s="207"/>
      <c r="AC23" s="207"/>
      <c r="AD23" s="207"/>
      <c r="AE23" s="207"/>
      <c r="AF23" s="207"/>
    </row>
    <row r="24" spans="2:32" x14ac:dyDescent="0.25">
      <c r="B24" s="67" t="s">
        <v>51</v>
      </c>
      <c r="C24" s="95">
        <f t="shared" ref="C24:AB24" si="6">SUM(C9:C12)</f>
        <v>114.86943190426791</v>
      </c>
      <c r="D24" s="95">
        <f t="shared" si="6"/>
        <v>103.24960782509081</v>
      </c>
      <c r="E24" s="95">
        <f t="shared" si="6"/>
        <v>103.66887535528471</v>
      </c>
      <c r="F24" s="95">
        <f t="shared" si="6"/>
        <v>102.51251653634259</v>
      </c>
      <c r="G24" s="95">
        <f t="shared" si="6"/>
        <v>104.64544550807274</v>
      </c>
      <c r="H24" s="95">
        <f t="shared" si="6"/>
        <v>95.475043924705219</v>
      </c>
      <c r="I24" s="95">
        <f t="shared" si="6"/>
        <v>111.32206013361716</v>
      </c>
      <c r="J24" s="95">
        <f t="shared" si="6"/>
        <v>103.91236100149352</v>
      </c>
      <c r="K24" s="95">
        <f t="shared" si="6"/>
        <v>103.08315134952704</v>
      </c>
      <c r="L24" s="95">
        <f t="shared" si="6"/>
        <v>104.54300769685118</v>
      </c>
      <c r="M24" s="95">
        <f t="shared" si="6"/>
        <v>154.88830281893664</v>
      </c>
      <c r="N24" s="95">
        <f t="shared" si="6"/>
        <v>111.15989022479044</v>
      </c>
      <c r="O24" s="95">
        <f t="shared" si="6"/>
        <v>113.60733947265376</v>
      </c>
      <c r="P24" s="95">
        <f t="shared" si="6"/>
        <v>118.66854896805032</v>
      </c>
      <c r="Q24" s="95">
        <f t="shared" si="6"/>
        <v>125.19988747145896</v>
      </c>
      <c r="R24" s="95">
        <f t="shared" si="6"/>
        <v>175.80438817908706</v>
      </c>
      <c r="S24" s="95">
        <f t="shared" si="6"/>
        <v>135.36966086544524</v>
      </c>
      <c r="T24" s="95">
        <f t="shared" si="6"/>
        <v>148.97794360378626</v>
      </c>
      <c r="U24" s="95">
        <f t="shared" si="6"/>
        <v>132.63151993797425</v>
      </c>
      <c r="V24" s="95">
        <f t="shared" si="6"/>
        <v>134.16111967402699</v>
      </c>
      <c r="W24" s="95">
        <f t="shared" si="6"/>
        <v>127.11510756240591</v>
      </c>
      <c r="X24" s="95">
        <f t="shared" si="6"/>
        <v>128.83501449188853</v>
      </c>
      <c r="Y24" s="95">
        <f t="shared" si="6"/>
        <v>131.16099550085121</v>
      </c>
      <c r="Z24" s="95">
        <f t="shared" si="6"/>
        <v>138.07471525388115</v>
      </c>
      <c r="AA24" s="95">
        <f t="shared" si="6"/>
        <v>134.19064153947181</v>
      </c>
      <c r="AB24" s="95">
        <f t="shared" si="6"/>
        <v>139.1006733465351</v>
      </c>
      <c r="AC24" s="95">
        <f t="shared" ref="AC24" si="7">SUM(AC9:AC12)</f>
        <v>143.17005952022518</v>
      </c>
      <c r="AD24" s="95">
        <f t="shared" ref="AD24" si="8">SUM(AD9:AD12)</f>
        <v>159.39683472907808</v>
      </c>
      <c r="AE24" s="95">
        <f t="shared" ref="AE24:AF24" si="9">SUM(AE9:AE12)</f>
        <v>160.84561043957422</v>
      </c>
      <c r="AF24" s="95">
        <f t="shared" si="9"/>
        <v>165.89346582336384</v>
      </c>
    </row>
    <row r="25" spans="2:32" x14ac:dyDescent="0.25">
      <c r="B25" s="67" t="s">
        <v>50</v>
      </c>
      <c r="C25" s="95">
        <f t="shared" ref="C25:AB25" si="10">C19</f>
        <v>31.341851999999999</v>
      </c>
      <c r="D25" s="95">
        <f t="shared" si="10"/>
        <v>31.519757999999996</v>
      </c>
      <c r="E25" s="95">
        <f t="shared" si="10"/>
        <v>31.777229999999999</v>
      </c>
      <c r="F25" s="95">
        <f t="shared" si="10"/>
        <v>31.952453999999999</v>
      </c>
      <c r="G25" s="95">
        <f t="shared" si="10"/>
        <v>32.057946000000001</v>
      </c>
      <c r="H25" s="95">
        <f t="shared" si="10"/>
        <v>32.195622</v>
      </c>
      <c r="I25" s="95">
        <f t="shared" si="10"/>
        <v>32.417333999999997</v>
      </c>
      <c r="J25" s="95">
        <f t="shared" si="10"/>
        <v>32.758842000000001</v>
      </c>
      <c r="K25" s="95">
        <f t="shared" si="10"/>
        <v>33.105713999999992</v>
      </c>
      <c r="L25" s="95">
        <f t="shared" si="10"/>
        <v>33.449903999999997</v>
      </c>
      <c r="M25" s="95">
        <f t="shared" si="10"/>
        <v>33.878130000000006</v>
      </c>
      <c r="N25" s="95">
        <f t="shared" si="10"/>
        <v>34.393967999999994</v>
      </c>
      <c r="O25" s="95">
        <f t="shared" si="10"/>
        <v>35.019767999999999</v>
      </c>
      <c r="P25" s="95">
        <f t="shared" si="10"/>
        <v>35.580306</v>
      </c>
      <c r="Q25" s="95">
        <f t="shared" si="10"/>
        <v>36.164088</v>
      </c>
      <c r="R25" s="95">
        <f t="shared" si="10"/>
        <v>36.956172000000002</v>
      </c>
      <c r="S25" s="95">
        <f t="shared" si="10"/>
        <v>37.842125999999993</v>
      </c>
      <c r="T25" s="95">
        <f t="shared" si="10"/>
        <v>39.119652000000002</v>
      </c>
      <c r="U25" s="95">
        <f t="shared" si="10"/>
        <v>40.096794000000003</v>
      </c>
      <c r="V25" s="95">
        <f t="shared" si="10"/>
        <v>40.528595999999993</v>
      </c>
      <c r="W25" s="95">
        <f t="shared" si="10"/>
        <v>40.719912000000008</v>
      </c>
      <c r="X25" s="95">
        <f t="shared" si="10"/>
        <v>40.899605999999991</v>
      </c>
      <c r="Y25" s="95">
        <f t="shared" si="10"/>
        <v>40.993475999999994</v>
      </c>
      <c r="Z25" s="95">
        <f t="shared" si="10"/>
        <v>41.062314000000001</v>
      </c>
      <c r="AA25" s="95">
        <f t="shared" si="10"/>
        <v>41.209824000000005</v>
      </c>
      <c r="AB25" s="95">
        <f t="shared" si="10"/>
        <v>41.440475999999997</v>
      </c>
      <c r="AC25" s="95">
        <f t="shared" ref="AC25" si="11">AC19</f>
        <v>42.571073099999992</v>
      </c>
      <c r="AD25" s="95">
        <f t="shared" ref="AD25" si="12">AD19</f>
        <v>42.774073680000001</v>
      </c>
      <c r="AE25" s="95">
        <f t="shared" ref="AE25:AF25" si="13">AE19</f>
        <v>42.977074260000002</v>
      </c>
      <c r="AF25" s="95">
        <f t="shared" si="13"/>
        <v>43.998209999999993</v>
      </c>
    </row>
    <row r="26" spans="2:32" x14ac:dyDescent="0.25">
      <c r="B26" s="67" t="s">
        <v>49</v>
      </c>
      <c r="C26" s="95">
        <f t="shared" ref="C26:AB26" si="14">SUM(C13:C18)</f>
        <v>34.591111871073771</v>
      </c>
      <c r="D26" s="95">
        <f t="shared" si="14"/>
        <v>49.500497452363035</v>
      </c>
      <c r="E26" s="95">
        <f t="shared" si="14"/>
        <v>64.409697447839406</v>
      </c>
      <c r="F26" s="95">
        <f t="shared" si="14"/>
        <v>106.4251771817589</v>
      </c>
      <c r="G26" s="95">
        <f t="shared" si="14"/>
        <v>149.55114964682372</v>
      </c>
      <c r="H26" s="95">
        <f t="shared" si="14"/>
        <v>226.32569284457793</v>
      </c>
      <c r="I26" s="95">
        <f t="shared" si="14"/>
        <v>326.19440166358964</v>
      </c>
      <c r="J26" s="95">
        <f t="shared" si="14"/>
        <v>459.71553127864468</v>
      </c>
      <c r="K26" s="95">
        <f t="shared" si="14"/>
        <v>373.29692450324723</v>
      </c>
      <c r="L26" s="95">
        <f t="shared" si="14"/>
        <v>532.06751613494816</v>
      </c>
      <c r="M26" s="95">
        <f t="shared" si="14"/>
        <v>768.6576734312755</v>
      </c>
      <c r="N26" s="95">
        <f t="shared" si="14"/>
        <v>780.59668108216363</v>
      </c>
      <c r="O26" s="95">
        <f t="shared" si="14"/>
        <v>771.1179251487315</v>
      </c>
      <c r="P26" s="95">
        <f t="shared" si="14"/>
        <v>985.09287096332548</v>
      </c>
      <c r="Q26" s="95">
        <f t="shared" si="14"/>
        <v>998.58388644334309</v>
      </c>
      <c r="R26" s="95">
        <f t="shared" si="14"/>
        <v>1197.0598675525139</v>
      </c>
      <c r="S26" s="95">
        <f t="shared" si="14"/>
        <v>1179.1683193960082</v>
      </c>
      <c r="T26" s="95">
        <f t="shared" si="14"/>
        <v>1174.9491879214111</v>
      </c>
      <c r="U26" s="95">
        <f t="shared" si="14"/>
        <v>1187.1902168798597</v>
      </c>
      <c r="V26" s="95">
        <f t="shared" si="14"/>
        <v>1151.2673362397823</v>
      </c>
      <c r="W26" s="95">
        <f t="shared" si="14"/>
        <v>1127.8143458029622</v>
      </c>
      <c r="X26" s="95">
        <f t="shared" si="14"/>
        <v>1145.6283164123472</v>
      </c>
      <c r="Y26" s="95">
        <f t="shared" si="14"/>
        <v>1122.7034051292414</v>
      </c>
      <c r="Z26" s="95">
        <f t="shared" si="14"/>
        <v>1159.0997631666562</v>
      </c>
      <c r="AA26" s="95">
        <f t="shared" si="14"/>
        <v>1231.932275213064</v>
      </c>
      <c r="AB26" s="95">
        <f t="shared" si="14"/>
        <v>1235.4403249554673</v>
      </c>
      <c r="AC26" s="95">
        <f t="shared" ref="AC26" si="15">SUM(AC13:AC18)</f>
        <v>1320.5385326050739</v>
      </c>
      <c r="AD26" s="95">
        <f t="shared" ref="AD26" si="16">SUM(AD13:AD18)</f>
        <v>1246.3204739134057</v>
      </c>
      <c r="AE26" s="95">
        <f t="shared" ref="AE26:AF26" si="17">SUM(AE13:AE18)</f>
        <v>937.60934934472607</v>
      </c>
      <c r="AF26" s="95">
        <f t="shared" si="17"/>
        <v>916.46987599116403</v>
      </c>
    </row>
    <row r="27" spans="2:32" x14ac:dyDescent="0.25">
      <c r="C27" s="209"/>
      <c r="D27" s="209"/>
      <c r="E27" s="209"/>
      <c r="F27" s="209"/>
      <c r="G27" s="209"/>
      <c r="H27" s="209"/>
      <c r="I27" s="209"/>
      <c r="J27" s="209"/>
      <c r="K27" s="209"/>
      <c r="L27" s="209"/>
      <c r="M27" s="209"/>
      <c r="N27" s="209"/>
      <c r="O27" s="209"/>
      <c r="P27" s="209"/>
      <c r="Q27" s="209"/>
      <c r="R27" s="209"/>
      <c r="S27" s="209"/>
      <c r="T27" s="209"/>
      <c r="U27" s="209"/>
      <c r="V27" s="209"/>
      <c r="W27" s="209"/>
      <c r="X27" s="209"/>
      <c r="Y27" s="209"/>
      <c r="Z27" s="209"/>
      <c r="AA27" s="209"/>
      <c r="AB27" s="209"/>
      <c r="AC27" s="209"/>
      <c r="AD27" s="209"/>
      <c r="AE27" s="209"/>
      <c r="AF27" s="209"/>
    </row>
    <row r="28" spans="2:32" x14ac:dyDescent="0.25">
      <c r="B28" s="67" t="s">
        <v>48</v>
      </c>
      <c r="C28" s="95">
        <f t="shared" ref="C28:AB28" si="18">SUM(C2:C19)</f>
        <v>3309.1613021159696</v>
      </c>
      <c r="D28" s="95">
        <f t="shared" si="18"/>
        <v>3011.4141608237214</v>
      </c>
      <c r="E28" s="95">
        <f t="shared" si="18"/>
        <v>2937.9437558338623</v>
      </c>
      <c r="F28" s="95">
        <f t="shared" si="18"/>
        <v>2945.2812713888793</v>
      </c>
      <c r="G28" s="95">
        <f t="shared" si="18"/>
        <v>3226.8608233571917</v>
      </c>
      <c r="H28" s="95">
        <f t="shared" si="18"/>
        <v>3217.4130741955191</v>
      </c>
      <c r="I28" s="95">
        <f t="shared" si="18"/>
        <v>3399.4497308266323</v>
      </c>
      <c r="J28" s="95">
        <f t="shared" si="18"/>
        <v>3862.3945361454216</v>
      </c>
      <c r="K28" s="95">
        <f t="shared" si="18"/>
        <v>3666.0559178852104</v>
      </c>
      <c r="L28" s="95">
        <f t="shared" si="18"/>
        <v>3774.3860962622034</v>
      </c>
      <c r="M28" s="95">
        <f t="shared" si="18"/>
        <v>4558.3066011243009</v>
      </c>
      <c r="N28" s="95">
        <f t="shared" si="18"/>
        <v>4602.5019195424093</v>
      </c>
      <c r="O28" s="95">
        <f t="shared" si="18"/>
        <v>4074.8897194190008</v>
      </c>
      <c r="P28" s="95">
        <f t="shared" si="18"/>
        <v>3481.9573095427272</v>
      </c>
      <c r="Q28" s="95">
        <f t="shared" si="18"/>
        <v>3667.0105212161184</v>
      </c>
      <c r="R28" s="95">
        <f t="shared" si="18"/>
        <v>3962.6157742007877</v>
      </c>
      <c r="S28" s="95">
        <f t="shared" si="18"/>
        <v>3891.1235168524618</v>
      </c>
      <c r="T28" s="95">
        <f t="shared" si="18"/>
        <v>3943.4809048872494</v>
      </c>
      <c r="U28" s="95">
        <f t="shared" si="18"/>
        <v>3661.5022762053859</v>
      </c>
      <c r="V28" s="95">
        <f t="shared" si="18"/>
        <v>2811.2797213952122</v>
      </c>
      <c r="W28" s="95">
        <f t="shared" si="18"/>
        <v>2594.697780111931</v>
      </c>
      <c r="X28" s="95">
        <f t="shared" si="18"/>
        <v>2482.6334758737107</v>
      </c>
      <c r="Y28" s="95">
        <f t="shared" si="18"/>
        <v>2686.8256757225095</v>
      </c>
      <c r="Z28" s="95">
        <f t="shared" si="18"/>
        <v>2639.9317939511948</v>
      </c>
      <c r="AA28" s="95">
        <f t="shared" si="18"/>
        <v>3057.7858937983065</v>
      </c>
      <c r="AB28" s="95">
        <f t="shared" si="18"/>
        <v>3246.3449957144367</v>
      </c>
      <c r="AC28" s="95">
        <f t="shared" ref="AC28:AD28" si="19">SUM(AC2:AC19)</f>
        <v>3474.6810172585224</v>
      </c>
      <c r="AD28" s="95">
        <f t="shared" si="19"/>
        <v>3488.3476383455727</v>
      </c>
      <c r="AE28" s="95">
        <f t="shared" ref="AE28:AF28" si="20">SUM(AE2:AE19)</f>
        <v>3235.9810138062248</v>
      </c>
      <c r="AF28" s="95">
        <f t="shared" si="20"/>
        <v>3184.0305984590505</v>
      </c>
    </row>
    <row r="29" spans="2:32" x14ac:dyDescent="0.25"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</row>
    <row r="30" spans="2:32" x14ac:dyDescent="0.25">
      <c r="C30" s="93">
        <f>C26/C28</f>
        <v>1.0453135617461516E-2</v>
      </c>
      <c r="D30" s="93">
        <f t="shared" ref="D30:AD30" si="21">D26/D28</f>
        <v>1.6437625251394517E-2</v>
      </c>
      <c r="E30" s="93">
        <f t="shared" si="21"/>
        <v>2.1923393638813318E-2</v>
      </c>
      <c r="F30" s="93">
        <f t="shared" si="21"/>
        <v>3.6134130283445885E-2</v>
      </c>
      <c r="G30" s="93">
        <f t="shared" si="21"/>
        <v>4.6345708052952926E-2</v>
      </c>
      <c r="H30" s="93">
        <f t="shared" si="21"/>
        <v>7.0343996131478501E-2</v>
      </c>
      <c r="I30" s="93">
        <f t="shared" si="21"/>
        <v>9.5955059639687659E-2</v>
      </c>
      <c r="J30" s="93">
        <f t="shared" si="21"/>
        <v>0.11902345215551954</v>
      </c>
      <c r="K30" s="93">
        <f t="shared" si="21"/>
        <v>0.10182521294399299</v>
      </c>
      <c r="L30" s="93">
        <f t="shared" si="21"/>
        <v>0.14096796209106899</v>
      </c>
      <c r="M30" s="93">
        <f t="shared" si="21"/>
        <v>0.1686279008177482</v>
      </c>
      <c r="N30" s="93">
        <f t="shared" si="21"/>
        <v>0.16960268452419727</v>
      </c>
      <c r="O30" s="93">
        <f t="shared" si="21"/>
        <v>0.18923651392918622</v>
      </c>
      <c r="P30" s="93">
        <f t="shared" si="21"/>
        <v>0.28291354068688856</v>
      </c>
      <c r="Q30" s="93">
        <f t="shared" si="21"/>
        <v>0.27231552259418529</v>
      </c>
      <c r="R30" s="93">
        <f t="shared" si="21"/>
        <v>0.3020883012040062</v>
      </c>
      <c r="S30" s="93">
        <f t="shared" si="21"/>
        <v>0.30304057794336992</v>
      </c>
      <c r="T30" s="93">
        <f t="shared" si="21"/>
        <v>0.29794722385120942</v>
      </c>
      <c r="U30" s="93">
        <f t="shared" si="21"/>
        <v>0.32423582653353133</v>
      </c>
      <c r="V30" s="93">
        <f t="shared" si="21"/>
        <v>0.40951717734741061</v>
      </c>
      <c r="W30" s="93">
        <f t="shared" si="21"/>
        <v>0.43466115955682133</v>
      </c>
      <c r="X30" s="93">
        <f t="shared" si="21"/>
        <v>0.46145688743247426</v>
      </c>
      <c r="Y30" s="93">
        <f t="shared" si="21"/>
        <v>0.41785494878722912</v>
      </c>
      <c r="Z30" s="93">
        <f t="shared" si="21"/>
        <v>0.4390642840934264</v>
      </c>
      <c r="AA30" s="93">
        <f t="shared" si="21"/>
        <v>0.40288375903349727</v>
      </c>
      <c r="AB30" s="93">
        <f t="shared" si="21"/>
        <v>0.38056347263965973</v>
      </c>
      <c r="AC30" s="93">
        <f t="shared" si="21"/>
        <v>0.38004597430556702</v>
      </c>
      <c r="AD30" s="93">
        <f t="shared" si="21"/>
        <v>0.35728104051708026</v>
      </c>
      <c r="AE30" s="93">
        <f t="shared" ref="AE30:AF30" si="22">AE26/AE28</f>
        <v>0.28974500942509901</v>
      </c>
      <c r="AF30" s="93">
        <f t="shared" si="22"/>
        <v>0.28783325023154632</v>
      </c>
    </row>
    <row r="31" spans="2:32" x14ac:dyDescent="0.25">
      <c r="B31" s="67" t="s">
        <v>47</v>
      </c>
      <c r="C31" s="198">
        <f>'Total from CRF'!C18</f>
        <v>3309.1613021159696</v>
      </c>
      <c r="D31" s="198">
        <f>'Total from CRF'!D18</f>
        <v>3011.4141608237223</v>
      </c>
      <c r="E31" s="198">
        <f>'Total from CRF'!E18</f>
        <v>2937.9437558338623</v>
      </c>
      <c r="F31" s="198">
        <f>'Total from CRF'!F18</f>
        <v>2945.2812713888788</v>
      </c>
      <c r="G31" s="198">
        <f>'Total from CRF'!G18</f>
        <v>3226.8608233571917</v>
      </c>
      <c r="H31" s="198">
        <f>'Total from CRF'!H18</f>
        <v>3217.4130741955196</v>
      </c>
      <c r="I31" s="198">
        <f>'Total from CRF'!I18</f>
        <v>3399.4497308266318</v>
      </c>
      <c r="J31" s="198">
        <f>'Total from CRF'!J18</f>
        <v>3862.3945361454216</v>
      </c>
      <c r="K31" s="198">
        <f>'Total from CRF'!K18</f>
        <v>3666.0559178852104</v>
      </c>
      <c r="L31" s="198">
        <f>'Total from CRF'!L18</f>
        <v>3774.386096262203</v>
      </c>
      <c r="M31" s="198">
        <f>'Total from CRF'!M18</f>
        <v>4558.3066011243009</v>
      </c>
      <c r="N31" s="198">
        <f>'Total from CRF'!N18</f>
        <v>4602.5019195424093</v>
      </c>
      <c r="O31" s="198">
        <f>'Total from CRF'!O18</f>
        <v>4074.8897194190008</v>
      </c>
      <c r="P31" s="198">
        <f>'Total from CRF'!P18</f>
        <v>3481.9573095427268</v>
      </c>
      <c r="Q31" s="198">
        <f>'Total from CRF'!Q18</f>
        <v>3667.0105212161188</v>
      </c>
      <c r="R31" s="198">
        <f>'Total from CRF'!R18</f>
        <v>3962.6157742007886</v>
      </c>
      <c r="S31" s="198">
        <f>'Total from CRF'!S18</f>
        <v>3891.1235168524613</v>
      </c>
      <c r="T31" s="198">
        <f>'Total from CRF'!T18</f>
        <v>3943.4809048872494</v>
      </c>
      <c r="U31" s="198">
        <f>'Total from CRF'!U18</f>
        <v>3661.5022762053859</v>
      </c>
      <c r="V31" s="198">
        <f>'Total from CRF'!V18</f>
        <v>2811.2797213952126</v>
      </c>
      <c r="W31" s="198">
        <f>'Total from CRF'!W18</f>
        <v>2594.697780111931</v>
      </c>
      <c r="X31" s="198">
        <f>'Total from CRF'!X18</f>
        <v>2482.6334758737112</v>
      </c>
      <c r="Y31" s="198">
        <f>'Total from CRF'!Y18</f>
        <v>2686.825675722509</v>
      </c>
      <c r="Z31" s="198">
        <f>'Total from CRF'!Z18</f>
        <v>2639.9317939511939</v>
      </c>
      <c r="AA31" s="198">
        <f>'Total from CRF'!AA18</f>
        <v>3057.7858937983065</v>
      </c>
      <c r="AB31" s="198">
        <f>'Total from CRF'!AB18</f>
        <v>3246.3449957144358</v>
      </c>
      <c r="AC31" s="198">
        <f>'Total from CRF'!AC18</f>
        <v>3474.6810172585228</v>
      </c>
      <c r="AD31" s="198">
        <f>'Total from CRF'!AD18</f>
        <v>3488.3476383455727</v>
      </c>
      <c r="AE31" s="198">
        <f>'Total from CRF'!AE18</f>
        <v>3235.9810138062248</v>
      </c>
      <c r="AF31" s="198">
        <f>'Total from CRF'!AF18</f>
        <v>3184.0305984590505</v>
      </c>
    </row>
    <row r="32" spans="2:32" s="17" customFormat="1" x14ac:dyDescent="0.25">
      <c r="M32" s="167"/>
      <c r="N32" s="167"/>
      <c r="O32" s="167"/>
    </row>
    <row r="34" spans="2:28" x14ac:dyDescent="0.25">
      <c r="B34" s="73"/>
    </row>
    <row r="36" spans="2:28" ht="13.5" customHeight="1" x14ac:dyDescent="0.25"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3"/>
      <c r="Z36" s="83"/>
      <c r="AA36" s="83"/>
      <c r="AB36" s="83"/>
    </row>
    <row r="94" spans="4:28" ht="12.75" customHeight="1" x14ac:dyDescent="0.25">
      <c r="D94" s="83"/>
      <c r="E94" s="83"/>
      <c r="F94" s="83"/>
      <c r="G94" s="83"/>
      <c r="H94" s="83"/>
      <c r="I94" s="83"/>
      <c r="J94" s="83"/>
      <c r="K94" s="83"/>
      <c r="L94" s="83"/>
      <c r="M94" s="83"/>
      <c r="N94" s="83"/>
      <c r="O94" s="83"/>
      <c r="P94" s="83"/>
      <c r="Q94" s="83"/>
      <c r="R94" s="83"/>
      <c r="S94" s="83"/>
      <c r="T94" s="83"/>
      <c r="U94" s="83"/>
      <c r="V94" s="83"/>
      <c r="W94" s="83"/>
      <c r="X94" s="83"/>
      <c r="Y94" s="83"/>
      <c r="Z94" s="83"/>
      <c r="AA94" s="83"/>
      <c r="AB94" s="83"/>
    </row>
  </sheetData>
  <pageMargins left="0.75" right="0.75" top="1" bottom="1" header="0.5" footer="0.5"/>
  <pageSetup paperSize="9" orientation="portrait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0">
    <tabColor theme="0" tint="-0.249977111117893"/>
  </sheetPr>
  <dimension ref="B1:AH21"/>
  <sheetViews>
    <sheetView zoomScale="75" zoomScaleNormal="75" workbookViewId="0">
      <pane ySplit="1" topLeftCell="A2" activePane="bottomLeft" state="frozen"/>
      <selection pane="bottomLeft" activeCell="A16" sqref="A16:XFD16"/>
    </sheetView>
  </sheetViews>
  <sheetFormatPr defaultRowHeight="15" x14ac:dyDescent="0.25"/>
  <cols>
    <col min="1" max="1" width="5.42578125" style="67" customWidth="1"/>
    <col min="2" max="2" width="29.42578125" style="67" bestFit="1" customWidth="1"/>
    <col min="3" max="32" width="10.85546875" style="67" bestFit="1" customWidth="1"/>
    <col min="33" max="16384" width="9.140625" style="67"/>
  </cols>
  <sheetData>
    <row r="1" spans="2:34" s="68" customFormat="1" x14ac:dyDescent="0.25">
      <c r="B1" s="99" t="s">
        <v>153</v>
      </c>
      <c r="C1" s="99">
        <v>1990</v>
      </c>
      <c r="D1" s="99">
        <v>1991</v>
      </c>
      <c r="E1" s="99">
        <v>1992</v>
      </c>
      <c r="F1" s="99">
        <v>1993</v>
      </c>
      <c r="G1" s="99">
        <v>1994</v>
      </c>
      <c r="H1" s="99">
        <v>1995</v>
      </c>
      <c r="I1" s="99">
        <v>1996</v>
      </c>
      <c r="J1" s="99">
        <v>1997</v>
      </c>
      <c r="K1" s="99">
        <v>1998</v>
      </c>
      <c r="L1" s="99">
        <v>1999</v>
      </c>
      <c r="M1" s="99">
        <v>2000</v>
      </c>
      <c r="N1" s="99">
        <v>2001</v>
      </c>
      <c r="O1" s="99">
        <v>2002</v>
      </c>
      <c r="P1" s="99">
        <v>2003</v>
      </c>
      <c r="Q1" s="99">
        <v>2004</v>
      </c>
      <c r="R1" s="99">
        <v>2005</v>
      </c>
      <c r="S1" s="99">
        <v>2006</v>
      </c>
      <c r="T1" s="99">
        <v>2007</v>
      </c>
      <c r="U1" s="99">
        <v>2008</v>
      </c>
      <c r="V1" s="99">
        <v>2009</v>
      </c>
      <c r="W1" s="99">
        <v>2010</v>
      </c>
      <c r="X1" s="99">
        <v>2011</v>
      </c>
      <c r="Y1" s="99">
        <v>2012</v>
      </c>
      <c r="Z1" s="99">
        <v>2013</v>
      </c>
      <c r="AA1" s="99">
        <v>2014</v>
      </c>
      <c r="AB1" s="99">
        <v>2015</v>
      </c>
      <c r="AC1" s="99">
        <v>2016</v>
      </c>
      <c r="AD1" s="99">
        <v>2017</v>
      </c>
      <c r="AE1" s="99">
        <v>2018</v>
      </c>
      <c r="AF1" s="99">
        <v>2019</v>
      </c>
    </row>
    <row r="2" spans="2:34" x14ac:dyDescent="0.25">
      <c r="B2" s="74" t="s">
        <v>81</v>
      </c>
      <c r="C2" s="192">
        <v>10466.066693626075</v>
      </c>
      <c r="D2" s="192">
        <v>10660.547678512488</v>
      </c>
      <c r="E2" s="192">
        <v>10852.00217283778</v>
      </c>
      <c r="F2" s="192">
        <v>10942.326463158119</v>
      </c>
      <c r="G2" s="192">
        <v>10976.466639185966</v>
      </c>
      <c r="H2" s="192">
        <v>11085.93373541304</v>
      </c>
      <c r="I2" s="192">
        <v>11470.212074696638</v>
      </c>
      <c r="J2" s="192">
        <v>11811.870224809058</v>
      </c>
      <c r="K2" s="192">
        <v>12040.36882009474</v>
      </c>
      <c r="L2" s="192">
        <v>11742.651515125888</v>
      </c>
      <c r="M2" s="192">
        <v>11295.770135360593</v>
      </c>
      <c r="N2" s="192">
        <v>11308.710130901731</v>
      </c>
      <c r="O2" s="192">
        <v>11264.603627702762</v>
      </c>
      <c r="P2" s="192">
        <v>11302.743895659585</v>
      </c>
      <c r="Q2" s="192">
        <v>11241.255673611189</v>
      </c>
      <c r="R2" s="192">
        <v>11217.330901472804</v>
      </c>
      <c r="S2" s="192">
        <v>11304.710444586908</v>
      </c>
      <c r="T2" s="192">
        <v>10951.346415367289</v>
      </c>
      <c r="U2" s="192">
        <v>10964.90014598888</v>
      </c>
      <c r="V2" s="192">
        <v>10789.133150387202</v>
      </c>
      <c r="W2" s="192">
        <v>10554.669290296861</v>
      </c>
      <c r="X2" s="192">
        <v>10419.329881054276</v>
      </c>
      <c r="Y2" s="192">
        <v>11043.027430425514</v>
      </c>
      <c r="Z2" s="192">
        <v>11144.523065171637</v>
      </c>
      <c r="AA2" s="192">
        <v>11063.691314453081</v>
      </c>
      <c r="AB2" s="192">
        <v>11463.65668811105</v>
      </c>
      <c r="AC2" s="192">
        <v>11789.939081336175</v>
      </c>
      <c r="AD2" s="192">
        <v>12182.619630922911</v>
      </c>
      <c r="AE2" s="192">
        <v>12464.637749988135</v>
      </c>
      <c r="AF2" s="192">
        <v>12151.210713769944</v>
      </c>
      <c r="AH2" s="2">
        <f t="shared" ref="AH2:AH6" si="0">(AF2/C2)-1</f>
        <v>0.16101025050510498</v>
      </c>
    </row>
    <row r="3" spans="2:34" x14ac:dyDescent="0.25">
      <c r="B3" s="74" t="s">
        <v>80</v>
      </c>
      <c r="C3" s="192">
        <v>1777.1308627024207</v>
      </c>
      <c r="D3" s="192">
        <v>1821.4541830278285</v>
      </c>
      <c r="E3" s="192">
        <v>1860.536026609878</v>
      </c>
      <c r="F3" s="192">
        <v>1882.4311340193881</v>
      </c>
      <c r="G3" s="192">
        <v>1884.2691482435625</v>
      </c>
      <c r="H3" s="192">
        <v>1897.189222187666</v>
      </c>
      <c r="I3" s="192">
        <v>1981.296571254964</v>
      </c>
      <c r="J3" s="192">
        <v>2041.9383901455585</v>
      </c>
      <c r="K3" s="192">
        <v>2090.1500776295952</v>
      </c>
      <c r="L3" s="192">
        <v>2031.2795109728831</v>
      </c>
      <c r="M3" s="192">
        <v>1954.9155202116526</v>
      </c>
      <c r="N3" s="192">
        <v>1978.4320513923155</v>
      </c>
      <c r="O3" s="192">
        <v>1979.5401129685483</v>
      </c>
      <c r="P3" s="192">
        <v>1968.9557686899839</v>
      </c>
      <c r="Q3" s="192">
        <v>1944.6678785287222</v>
      </c>
      <c r="R3" s="192">
        <v>1986.7869316991591</v>
      </c>
      <c r="S3" s="192">
        <v>2006.8924579545424</v>
      </c>
      <c r="T3" s="192">
        <v>1927.3781054077022</v>
      </c>
      <c r="U3" s="192">
        <v>1932.377979672126</v>
      </c>
      <c r="V3" s="192">
        <v>1911.732232265324</v>
      </c>
      <c r="W3" s="192">
        <v>1873.3752041548441</v>
      </c>
      <c r="X3" s="192">
        <v>1870.5450966328935</v>
      </c>
      <c r="Y3" s="192">
        <v>2022.7821882816183</v>
      </c>
      <c r="Z3" s="192">
        <v>2029.5561661076758</v>
      </c>
      <c r="AA3" s="192">
        <v>1984.2078889385114</v>
      </c>
      <c r="AB3" s="192">
        <v>2067.7460705159951</v>
      </c>
      <c r="AC3" s="192">
        <v>2128.0521096297175</v>
      </c>
      <c r="AD3" s="192">
        <v>2190.6004090952874</v>
      </c>
      <c r="AE3" s="192">
        <v>2260.7552187547749</v>
      </c>
      <c r="AF3" s="192">
        <v>2169.2808868632619</v>
      </c>
      <c r="AH3" s="2">
        <f t="shared" si="0"/>
        <v>0.22066468620353175</v>
      </c>
    </row>
    <row r="4" spans="2:34" x14ac:dyDescent="0.25">
      <c r="B4" s="74" t="s">
        <v>79</v>
      </c>
      <c r="C4" s="192">
        <v>5820.5003614566012</v>
      </c>
      <c r="D4" s="192">
        <v>5793.0772928712213</v>
      </c>
      <c r="E4" s="192">
        <v>5707.7685151891264</v>
      </c>
      <c r="F4" s="192">
        <v>5819.6381919995547</v>
      </c>
      <c r="G4" s="192">
        <v>6052.7321555871677</v>
      </c>
      <c r="H4" s="192">
        <v>6305.2129920384505</v>
      </c>
      <c r="I4" s="192">
        <v>6332.6664697806536</v>
      </c>
      <c r="J4" s="192">
        <v>6155.3337634956442</v>
      </c>
      <c r="K4" s="192">
        <v>6500.4410647793266</v>
      </c>
      <c r="L4" s="192">
        <v>6505.6669976670873</v>
      </c>
      <c r="M4" s="192">
        <v>6206.9816756841183</v>
      </c>
      <c r="N4" s="192">
        <v>5923.6874908016316</v>
      </c>
      <c r="O4" s="192">
        <v>5860.0326077796326</v>
      </c>
      <c r="P4" s="192">
        <v>6034.4784475234501</v>
      </c>
      <c r="Q4" s="192">
        <v>5926.7106149541651</v>
      </c>
      <c r="R4" s="192">
        <v>5761.1696988943349</v>
      </c>
      <c r="S4" s="192">
        <v>5538.3210419790903</v>
      </c>
      <c r="T4" s="192">
        <v>5328.1930145969718</v>
      </c>
      <c r="U4" s="192">
        <v>5277.1662859074422</v>
      </c>
      <c r="V4" s="192">
        <v>5126.9556530259852</v>
      </c>
      <c r="W4" s="192">
        <v>5395.7059417245018</v>
      </c>
      <c r="X4" s="192">
        <v>4997.6679929894481</v>
      </c>
      <c r="Y4" s="192">
        <v>5185.5993170618603</v>
      </c>
      <c r="Z4" s="192">
        <v>5619.1518923465837</v>
      </c>
      <c r="AA4" s="192">
        <v>5382.5171107414017</v>
      </c>
      <c r="AB4" s="192">
        <v>5414.0745174810836</v>
      </c>
      <c r="AC4" s="192">
        <v>5469.1204460166091</v>
      </c>
      <c r="AD4" s="192">
        <v>5777.8428588299021</v>
      </c>
      <c r="AE4" s="192">
        <v>6075.9375370394546</v>
      </c>
      <c r="AF4" s="192">
        <v>5723.3209863736447</v>
      </c>
      <c r="AH4" s="2">
        <f t="shared" si="0"/>
        <v>-1.6696051722027039E-2</v>
      </c>
    </row>
    <row r="5" spans="2:34" x14ac:dyDescent="0.25">
      <c r="B5" s="74" t="s">
        <v>78</v>
      </c>
      <c r="C5" s="192">
        <v>355.036</v>
      </c>
      <c r="D5" s="192">
        <v>315.14515999999998</v>
      </c>
      <c r="E5" s="192">
        <v>255.60083999999998</v>
      </c>
      <c r="F5" s="192">
        <v>357.2998</v>
      </c>
      <c r="G5" s="192">
        <v>269.64124000000004</v>
      </c>
      <c r="H5" s="192">
        <v>494.59520000000003</v>
      </c>
      <c r="I5" s="192">
        <v>484.03343999999993</v>
      </c>
      <c r="J5" s="192">
        <v>423.48680000000002</v>
      </c>
      <c r="K5" s="192">
        <v>305.58044000000001</v>
      </c>
      <c r="L5" s="192">
        <v>383.22723999999999</v>
      </c>
      <c r="M5" s="192">
        <v>366.38315999999998</v>
      </c>
      <c r="N5" s="192">
        <v>385.28247999999996</v>
      </c>
      <c r="O5" s="192">
        <v>273.89956000000001</v>
      </c>
      <c r="P5" s="192">
        <v>386.76</v>
      </c>
      <c r="Q5" s="192">
        <v>240.79571999999996</v>
      </c>
      <c r="R5" s="192">
        <v>266.73371999999995</v>
      </c>
      <c r="S5" s="192">
        <v>254.85636</v>
      </c>
      <c r="T5" s="192">
        <v>376.76671999999996</v>
      </c>
      <c r="U5" s="192">
        <v>262.20744000000002</v>
      </c>
      <c r="V5" s="192">
        <v>307.32239999999996</v>
      </c>
      <c r="W5" s="192">
        <v>427.93387999999993</v>
      </c>
      <c r="X5" s="192">
        <v>360.67856</v>
      </c>
      <c r="Y5" s="192">
        <v>229.39619999999999</v>
      </c>
      <c r="Z5" s="192">
        <v>515.69275999999991</v>
      </c>
      <c r="AA5" s="192">
        <v>391.07495680000005</v>
      </c>
      <c r="AB5" s="192">
        <v>401.14668</v>
      </c>
      <c r="AC5" s="192">
        <v>433.59667999999999</v>
      </c>
      <c r="AD5" s="192">
        <v>332.74647999999996</v>
      </c>
      <c r="AE5" s="192">
        <v>461.05708000000004</v>
      </c>
      <c r="AF5" s="192">
        <v>343.90247759999994</v>
      </c>
      <c r="AH5" s="2">
        <f t="shared" si="0"/>
        <v>-3.1358854876688769E-2</v>
      </c>
    </row>
    <row r="6" spans="2:34" x14ac:dyDescent="0.25">
      <c r="B6" s="74" t="s">
        <v>77</v>
      </c>
      <c r="C6" s="192">
        <v>96.677023188405784</v>
      </c>
      <c r="D6" s="192">
        <v>99.628382821946872</v>
      </c>
      <c r="E6" s="192">
        <v>118.08579710144927</v>
      </c>
      <c r="F6" s="192">
        <v>99.875217391304361</v>
      </c>
      <c r="G6" s="192">
        <v>98.719420289855051</v>
      </c>
      <c r="H6" s="192">
        <v>86.267101449275344</v>
      </c>
      <c r="I6" s="192">
        <v>87.18695652173912</v>
      </c>
      <c r="J6" s="192">
        <v>82.633913043478259</v>
      </c>
      <c r="K6" s="192">
        <v>95.371594202898564</v>
      </c>
      <c r="L6" s="192">
        <v>103.53391304347825</v>
      </c>
      <c r="M6" s="192">
        <v>91.8436231884058</v>
      </c>
      <c r="N6" s="192">
        <v>83.63666666666667</v>
      </c>
      <c r="O6" s="192">
        <v>80.805362318840594</v>
      </c>
      <c r="P6" s="192">
        <v>78.482608695652175</v>
      </c>
      <c r="Q6" s="192">
        <v>66.857681159420295</v>
      </c>
      <c r="R6" s="192">
        <v>60.814599999999999</v>
      </c>
      <c r="S6" s="192">
        <v>64.755533333333346</v>
      </c>
      <c r="T6" s="192">
        <v>50.899933333333344</v>
      </c>
      <c r="U6" s="192">
        <v>66.973133333333351</v>
      </c>
      <c r="V6" s="192">
        <v>89.020800000000008</v>
      </c>
      <c r="W6" s="192">
        <v>98.243200000000016</v>
      </c>
      <c r="X6" s="192">
        <v>70.265799999999999</v>
      </c>
      <c r="Y6" s="192">
        <v>46.351066666666675</v>
      </c>
      <c r="Z6" s="192">
        <v>47.090266666666672</v>
      </c>
      <c r="AA6" s="192">
        <v>54.549733333333336</v>
      </c>
      <c r="AB6" s="192">
        <v>64.265666666666661</v>
      </c>
      <c r="AC6" s="192">
        <v>79.107600000000019</v>
      </c>
      <c r="AD6" s="192">
        <v>83.988666666666674</v>
      </c>
      <c r="AE6" s="192">
        <v>88.762666666666675</v>
      </c>
      <c r="AF6" s="192">
        <v>91.980533333333341</v>
      </c>
      <c r="AH6" s="2">
        <f t="shared" si="0"/>
        <v>-4.8579173211817261E-2</v>
      </c>
    </row>
    <row r="7" spans="2:34" x14ac:dyDescent="0.25">
      <c r="B7" s="74"/>
      <c r="C7" s="192"/>
      <c r="D7" s="192"/>
      <c r="E7" s="192"/>
      <c r="F7" s="192"/>
      <c r="G7" s="192"/>
      <c r="H7" s="192"/>
      <c r="I7" s="192"/>
      <c r="J7" s="192"/>
      <c r="K7" s="192"/>
      <c r="L7" s="192"/>
      <c r="M7" s="192"/>
      <c r="N7" s="192"/>
      <c r="O7" s="192"/>
      <c r="P7" s="192"/>
      <c r="Q7" s="192"/>
      <c r="R7" s="192"/>
      <c r="S7" s="192"/>
      <c r="T7" s="192"/>
      <c r="U7" s="192"/>
      <c r="V7" s="192"/>
      <c r="W7" s="192"/>
      <c r="X7" s="192"/>
      <c r="Y7" s="192"/>
      <c r="Z7" s="192"/>
      <c r="AA7" s="192"/>
      <c r="AB7" s="192"/>
      <c r="AC7" s="192"/>
      <c r="AD7" s="192"/>
      <c r="AE7" s="192"/>
      <c r="AF7" s="192"/>
      <c r="AH7" s="2"/>
    </row>
    <row r="8" spans="2:34" x14ac:dyDescent="0.25">
      <c r="B8" s="74" t="s">
        <v>24</v>
      </c>
      <c r="C8" s="192">
        <f>SUM(C2:C6)</f>
        <v>18515.410940973503</v>
      </c>
      <c r="D8" s="192">
        <f t="shared" ref="D8:AB8" si="1">SUM(D2:D6)</f>
        <v>18689.852697233484</v>
      </c>
      <c r="E8" s="192">
        <f t="shared" si="1"/>
        <v>18793.993351738231</v>
      </c>
      <c r="F8" s="192">
        <f t="shared" si="1"/>
        <v>19101.570806568368</v>
      </c>
      <c r="G8" s="192">
        <f t="shared" si="1"/>
        <v>19281.828603306549</v>
      </c>
      <c r="H8" s="192">
        <f t="shared" si="1"/>
        <v>19869.198251088434</v>
      </c>
      <c r="I8" s="192">
        <f t="shared" si="1"/>
        <v>20355.395512253996</v>
      </c>
      <c r="J8" s="192">
        <f t="shared" si="1"/>
        <v>20515.26309149374</v>
      </c>
      <c r="K8" s="192">
        <f t="shared" si="1"/>
        <v>21031.91199670656</v>
      </c>
      <c r="L8" s="192">
        <f t="shared" si="1"/>
        <v>20766.359176809336</v>
      </c>
      <c r="M8" s="192">
        <f t="shared" si="1"/>
        <v>19915.894114444771</v>
      </c>
      <c r="N8" s="192">
        <f t="shared" si="1"/>
        <v>19679.748819762346</v>
      </c>
      <c r="O8" s="192">
        <f t="shared" si="1"/>
        <v>19458.881270769783</v>
      </c>
      <c r="P8" s="192">
        <f t="shared" si="1"/>
        <v>19771.420720568673</v>
      </c>
      <c r="Q8" s="192">
        <f t="shared" si="1"/>
        <v>19420.287568253494</v>
      </c>
      <c r="R8" s="192">
        <f t="shared" si="1"/>
        <v>19292.835852066302</v>
      </c>
      <c r="S8" s="192">
        <f t="shared" si="1"/>
        <v>19169.535837853873</v>
      </c>
      <c r="T8" s="192">
        <f t="shared" si="1"/>
        <v>18634.584188705296</v>
      </c>
      <c r="U8" s="192">
        <f t="shared" si="1"/>
        <v>18503.62498490178</v>
      </c>
      <c r="V8" s="192">
        <f t="shared" si="1"/>
        <v>18224.164235678512</v>
      </c>
      <c r="W8" s="192">
        <f t="shared" si="1"/>
        <v>18349.927516176205</v>
      </c>
      <c r="X8" s="192">
        <f t="shared" si="1"/>
        <v>17718.48733067662</v>
      </c>
      <c r="Y8" s="192">
        <f t="shared" si="1"/>
        <v>18527.156202435661</v>
      </c>
      <c r="Z8" s="192">
        <f t="shared" si="1"/>
        <v>19356.014150292562</v>
      </c>
      <c r="AA8" s="192">
        <f t="shared" si="1"/>
        <v>18876.041004266328</v>
      </c>
      <c r="AB8" s="192">
        <f t="shared" si="1"/>
        <v>19410.889622774797</v>
      </c>
      <c r="AC8" s="192">
        <f t="shared" ref="AC8" si="2">SUM(AC2:AC6)</f>
        <v>19899.815916982501</v>
      </c>
      <c r="AD8" s="192">
        <f t="shared" ref="AD8" si="3">SUM(AD2:AD6)</f>
        <v>20567.79804551477</v>
      </c>
      <c r="AE8" s="192">
        <f t="shared" ref="AE8:AF8" si="4">SUM(AE2:AE6)</f>
        <v>21351.150252449028</v>
      </c>
      <c r="AF8" s="192">
        <f t="shared" si="4"/>
        <v>20479.695597940183</v>
      </c>
      <c r="AH8" s="2">
        <f>(AF8/C8)-1</f>
        <v>0.10608917421432085</v>
      </c>
    </row>
    <row r="9" spans="2:34" x14ac:dyDescent="0.25">
      <c r="B9" s="74" t="s">
        <v>76</v>
      </c>
      <c r="C9" s="192">
        <f>'Total from CRF'!C19</f>
        <v>18515.410940973507</v>
      </c>
      <c r="D9" s="192">
        <f>'Total from CRF'!D19</f>
        <v>18689.852697233484</v>
      </c>
      <c r="E9" s="192">
        <f>'Total from CRF'!E19</f>
        <v>18793.993351738231</v>
      </c>
      <c r="F9" s="192">
        <f>'Total from CRF'!F19</f>
        <v>19101.570806568368</v>
      </c>
      <c r="G9" s="192">
        <f>'Total from CRF'!G19</f>
        <v>19281.828603306549</v>
      </c>
      <c r="H9" s="192">
        <f>'Total from CRF'!H19</f>
        <v>19869.198251088434</v>
      </c>
      <c r="I9" s="192">
        <f>'Total from CRF'!I19</f>
        <v>20355.395512253996</v>
      </c>
      <c r="J9" s="192">
        <f>'Total from CRF'!J19</f>
        <v>20515.263091493736</v>
      </c>
      <c r="K9" s="192">
        <f>'Total from CRF'!K19</f>
        <v>21031.91199670656</v>
      </c>
      <c r="L9" s="192">
        <f>'Total from CRF'!L19</f>
        <v>20766.359176809336</v>
      </c>
      <c r="M9" s="192">
        <f>'Total from CRF'!M19</f>
        <v>19915.894114444771</v>
      </c>
      <c r="N9" s="192">
        <f>'Total from CRF'!N19</f>
        <v>19679.748819762346</v>
      </c>
      <c r="O9" s="192">
        <f>'Total from CRF'!O19</f>
        <v>19458.881270769783</v>
      </c>
      <c r="P9" s="192">
        <f>'Total from CRF'!P19</f>
        <v>19771.420720568669</v>
      </c>
      <c r="Q9" s="192">
        <f>'Total from CRF'!Q19</f>
        <v>19420.287568253494</v>
      </c>
      <c r="R9" s="192">
        <f>'Total from CRF'!R19</f>
        <v>19292.835852066295</v>
      </c>
      <c r="S9" s="192">
        <f>'Total from CRF'!S19</f>
        <v>19169.535837853873</v>
      </c>
      <c r="T9" s="192">
        <f>'Total from CRF'!T19</f>
        <v>18634.584188705296</v>
      </c>
      <c r="U9" s="192">
        <f>'Total from CRF'!U19</f>
        <v>18503.624984901784</v>
      </c>
      <c r="V9" s="192">
        <f>'Total from CRF'!V19</f>
        <v>18224.164235678512</v>
      </c>
      <c r="W9" s="192">
        <f>'Total from CRF'!W19</f>
        <v>18349.927516176209</v>
      </c>
      <c r="X9" s="192">
        <f>'Total from CRF'!X19</f>
        <v>17718.487330676617</v>
      </c>
      <c r="Y9" s="192">
        <f>'Total from CRF'!Y19</f>
        <v>18527.156202435657</v>
      </c>
      <c r="Z9" s="192">
        <f>'Total from CRF'!Z19</f>
        <v>19356.014150292565</v>
      </c>
      <c r="AA9" s="192">
        <f>'Total from CRF'!AA19</f>
        <v>18876.041004266324</v>
      </c>
      <c r="AB9" s="192">
        <f>'Total from CRF'!AB19</f>
        <v>19410.889622774797</v>
      </c>
      <c r="AC9" s="192">
        <f>'Total from CRF'!AC19</f>
        <v>19899.815916982501</v>
      </c>
      <c r="AD9" s="192">
        <f>'Total from CRF'!AD19</f>
        <v>20567.79804551477</v>
      </c>
      <c r="AE9" s="192">
        <f>'Total from CRF'!AE19</f>
        <v>21351.150252449028</v>
      </c>
      <c r="AF9" s="192">
        <f>'Total from CRF'!AF19</f>
        <v>20479.695597940183</v>
      </c>
      <c r="AH9" s="2">
        <f t="shared" ref="AH9:AH15" si="5">(AF9/C9)-1</f>
        <v>0.10608917421432063</v>
      </c>
    </row>
    <row r="10" spans="2:34" s="169" customFormat="1" x14ac:dyDescent="0.25">
      <c r="B10" s="168"/>
      <c r="C10" s="168"/>
      <c r="D10" s="168"/>
      <c r="E10" s="168"/>
      <c r="F10" s="168"/>
      <c r="G10" s="168"/>
      <c r="H10" s="168"/>
      <c r="I10" s="168"/>
      <c r="J10" s="168"/>
      <c r="K10" s="168"/>
      <c r="L10" s="168"/>
      <c r="M10" s="168"/>
      <c r="N10" s="168"/>
      <c r="O10" s="168"/>
      <c r="P10" s="168"/>
      <c r="Q10" s="168"/>
      <c r="R10" s="168"/>
      <c r="S10" s="168"/>
      <c r="T10" s="168"/>
      <c r="U10" s="168"/>
      <c r="V10" s="168"/>
      <c r="W10" s="168"/>
      <c r="X10" s="168"/>
      <c r="Y10" s="168"/>
      <c r="Z10" s="168"/>
      <c r="AA10" s="168"/>
      <c r="AB10" s="168"/>
      <c r="AC10" s="168"/>
      <c r="AD10" s="168"/>
      <c r="AE10" s="168"/>
      <c r="AF10" s="168"/>
      <c r="AH10" s="2"/>
    </row>
    <row r="11" spans="2:34" x14ac:dyDescent="0.25">
      <c r="B11" s="74"/>
      <c r="C11" s="170"/>
      <c r="D11" s="100"/>
      <c r="E11" s="100"/>
      <c r="F11" s="100"/>
      <c r="G11" s="100"/>
      <c r="H11" s="100"/>
      <c r="I11" s="100"/>
      <c r="J11" s="100"/>
      <c r="K11" s="170"/>
      <c r="L11" s="100"/>
      <c r="M11" s="100"/>
      <c r="N11" s="100"/>
      <c r="O11" s="100"/>
      <c r="P11" s="100"/>
      <c r="Q11" s="100"/>
      <c r="R11" s="100"/>
      <c r="S11" s="100"/>
      <c r="T11" s="100"/>
      <c r="U11" s="100"/>
      <c r="V11" s="100"/>
      <c r="W11" s="100"/>
      <c r="X11" s="170"/>
      <c r="Y11" s="170"/>
      <c r="Z11" s="170"/>
      <c r="AA11" s="170"/>
      <c r="AB11" s="170"/>
      <c r="AC11" s="170"/>
      <c r="AD11" s="170"/>
      <c r="AE11" s="170"/>
      <c r="AF11" s="170"/>
      <c r="AH11" s="2"/>
    </row>
    <row r="12" spans="2:34" x14ac:dyDescent="0.25">
      <c r="B12" s="171" t="s">
        <v>75</v>
      </c>
      <c r="C12" s="172">
        <v>1990</v>
      </c>
      <c r="D12" s="172">
        <v>1991</v>
      </c>
      <c r="E12" s="172">
        <v>1992</v>
      </c>
      <c r="F12" s="172">
        <v>1993</v>
      </c>
      <c r="G12" s="172">
        <v>1994</v>
      </c>
      <c r="H12" s="172">
        <v>1995</v>
      </c>
      <c r="I12" s="172">
        <v>1996</v>
      </c>
      <c r="J12" s="172">
        <v>1997</v>
      </c>
      <c r="K12" s="172">
        <v>1998</v>
      </c>
      <c r="L12" s="172">
        <v>1999</v>
      </c>
      <c r="M12" s="172">
        <v>2000</v>
      </c>
      <c r="N12" s="172">
        <v>2001</v>
      </c>
      <c r="O12" s="172">
        <v>2002</v>
      </c>
      <c r="P12" s="172">
        <v>2003</v>
      </c>
      <c r="Q12" s="172">
        <v>2004</v>
      </c>
      <c r="R12" s="172">
        <v>2005</v>
      </c>
      <c r="S12" s="172">
        <v>2006</v>
      </c>
      <c r="T12" s="172">
        <v>2007</v>
      </c>
      <c r="U12" s="172">
        <v>2008</v>
      </c>
      <c r="V12" s="172">
        <v>2009</v>
      </c>
      <c r="W12" s="172">
        <v>2010</v>
      </c>
      <c r="X12" s="172">
        <v>2011</v>
      </c>
      <c r="Y12" s="172">
        <v>2012</v>
      </c>
      <c r="Z12" s="172">
        <v>2013</v>
      </c>
      <c r="AA12" s="172">
        <v>2014</v>
      </c>
      <c r="AB12" s="172">
        <v>2015</v>
      </c>
      <c r="AC12" s="172">
        <v>2016</v>
      </c>
      <c r="AD12" s="172">
        <v>2017</v>
      </c>
      <c r="AE12" s="172">
        <v>2018</v>
      </c>
      <c r="AF12" s="172">
        <v>2019</v>
      </c>
      <c r="AH12" s="2"/>
    </row>
    <row r="13" spans="2:34" x14ac:dyDescent="0.25">
      <c r="B13" s="100" t="s">
        <v>74</v>
      </c>
      <c r="C13" s="192">
        <v>11754.218612989251</v>
      </c>
      <c r="D13" s="192">
        <v>11981.107962661434</v>
      </c>
      <c r="E13" s="192">
        <v>12202.535745307116</v>
      </c>
      <c r="F13" s="192">
        <v>12308.559164755068</v>
      </c>
      <c r="G13" s="192">
        <v>12339.854376874644</v>
      </c>
      <c r="H13" s="192">
        <v>12452.805500552011</v>
      </c>
      <c r="I13" s="192">
        <v>12897.004620925843</v>
      </c>
      <c r="J13" s="192">
        <v>13275.916388077263</v>
      </c>
      <c r="K13" s="192">
        <v>13538.110098160414</v>
      </c>
      <c r="L13" s="192">
        <v>13200.83861271257</v>
      </c>
      <c r="M13" s="192">
        <v>12700.793783995281</v>
      </c>
      <c r="N13" s="192">
        <v>12730.12339709606</v>
      </c>
      <c r="O13" s="192">
        <v>12681.684275040587</v>
      </c>
      <c r="P13" s="192">
        <v>12709.786335617773</v>
      </c>
      <c r="Q13" s="192">
        <v>12634.16720148322</v>
      </c>
      <c r="R13" s="192">
        <v>12630.593661212582</v>
      </c>
      <c r="S13" s="192">
        <v>12726.081285365168</v>
      </c>
      <c r="T13" s="192">
        <v>12324.847033136444</v>
      </c>
      <c r="U13" s="192">
        <v>12336.555394996951</v>
      </c>
      <c r="V13" s="192">
        <v>12148.980468424554</v>
      </c>
      <c r="W13" s="192">
        <v>11897.082334627667</v>
      </c>
      <c r="X13" s="192">
        <v>11765.037971715125</v>
      </c>
      <c r="Y13" s="192">
        <v>12483.940787922709</v>
      </c>
      <c r="Z13" s="192">
        <v>12597.481304299386</v>
      </c>
      <c r="AA13" s="192">
        <v>12504.327806012403</v>
      </c>
      <c r="AB13" s="192">
        <v>12959.67556569069</v>
      </c>
      <c r="AC13" s="192">
        <v>13330.27447519051</v>
      </c>
      <c r="AD13" s="192">
        <v>13764.997237709949</v>
      </c>
      <c r="AE13" s="192">
        <v>14082.928634838541</v>
      </c>
      <c r="AF13" s="192">
        <v>13723.479980196755</v>
      </c>
      <c r="AH13" s="2">
        <f t="shared" si="5"/>
        <v>0.16753656130160199</v>
      </c>
    </row>
    <row r="14" spans="2:34" x14ac:dyDescent="0.25">
      <c r="B14" s="100" t="s">
        <v>73</v>
      </c>
      <c r="C14" s="192">
        <v>6309.4793047958474</v>
      </c>
      <c r="D14" s="192">
        <v>6293.9711917501063</v>
      </c>
      <c r="E14" s="192">
        <v>6217.7709693296702</v>
      </c>
      <c r="F14" s="192">
        <v>6335.8366244219924</v>
      </c>
      <c r="G14" s="192">
        <v>6573.6135661420531</v>
      </c>
      <c r="H14" s="192">
        <v>6835.5304490871467</v>
      </c>
      <c r="I14" s="192">
        <v>6887.1704948064107</v>
      </c>
      <c r="J14" s="192">
        <v>6733.2259903729973</v>
      </c>
      <c r="K14" s="192">
        <v>7092.8498643432486</v>
      </c>
      <c r="L14" s="192">
        <v>7078.7594110532882</v>
      </c>
      <c r="M14" s="192">
        <v>6756.8735472610833</v>
      </c>
      <c r="N14" s="192">
        <v>6480.7062759996188</v>
      </c>
      <c r="O14" s="192">
        <v>6422.4920734103544</v>
      </c>
      <c r="P14" s="192">
        <v>6596.3917762552446</v>
      </c>
      <c r="Q14" s="192">
        <v>6478.4669656108572</v>
      </c>
      <c r="R14" s="192">
        <v>6334.6938708537155</v>
      </c>
      <c r="S14" s="192">
        <v>6123.8426591553743</v>
      </c>
      <c r="T14" s="192">
        <v>5882.0705022355187</v>
      </c>
      <c r="U14" s="192">
        <v>5837.8890165714984</v>
      </c>
      <c r="V14" s="192">
        <v>5678.8405672539584</v>
      </c>
      <c r="W14" s="192">
        <v>5926.6681015485392</v>
      </c>
      <c r="X14" s="192">
        <v>5522.5049989614945</v>
      </c>
      <c r="Y14" s="192">
        <v>5767.4681478462853</v>
      </c>
      <c r="Z14" s="192">
        <v>6195.7498193265092</v>
      </c>
      <c r="AA14" s="192">
        <v>5926.0885081205888</v>
      </c>
      <c r="AB14" s="192">
        <v>5985.801710417436</v>
      </c>
      <c r="AC14" s="192">
        <v>6056.8371617919911</v>
      </c>
      <c r="AD14" s="192">
        <v>6386.0656611381501</v>
      </c>
      <c r="AE14" s="192">
        <v>6718.4018709438215</v>
      </c>
      <c r="AF14" s="192">
        <v>6320.332606810096</v>
      </c>
      <c r="AH14" s="2">
        <f t="shared" si="5"/>
        <v>1.7201581128887256E-3</v>
      </c>
    </row>
    <row r="15" spans="2:34" x14ac:dyDescent="0.25">
      <c r="B15" s="100" t="s">
        <v>72</v>
      </c>
      <c r="C15" s="192">
        <v>451.71302318840577</v>
      </c>
      <c r="D15" s="192">
        <v>414.77354282194688</v>
      </c>
      <c r="E15" s="192">
        <v>373.68663710144926</v>
      </c>
      <c r="F15" s="192">
        <v>457.17501739130438</v>
      </c>
      <c r="G15" s="192">
        <v>368.3606602898551</v>
      </c>
      <c r="H15" s="192">
        <v>580.86230144927538</v>
      </c>
      <c r="I15" s="192">
        <v>571.22039652173908</v>
      </c>
      <c r="J15" s="192">
        <v>506.1207130434783</v>
      </c>
      <c r="K15" s="192">
        <v>400.95203420289857</v>
      </c>
      <c r="L15" s="192">
        <v>486.76115304347826</v>
      </c>
      <c r="M15" s="192">
        <v>458.22678318840576</v>
      </c>
      <c r="N15" s="192">
        <v>468.91914666666662</v>
      </c>
      <c r="O15" s="192">
        <v>354.7049223188406</v>
      </c>
      <c r="P15" s="192">
        <v>465.24260869565217</v>
      </c>
      <c r="Q15" s="192">
        <v>307.65340115942024</v>
      </c>
      <c r="R15" s="192">
        <v>327.54831999999993</v>
      </c>
      <c r="S15" s="192">
        <v>319.61189333333334</v>
      </c>
      <c r="T15" s="192">
        <v>427.66665333333333</v>
      </c>
      <c r="U15" s="192">
        <v>329.18057333333337</v>
      </c>
      <c r="V15" s="192">
        <v>396.34319999999997</v>
      </c>
      <c r="W15" s="192">
        <v>526.17707999999993</v>
      </c>
      <c r="X15" s="192">
        <v>430.94436000000002</v>
      </c>
      <c r="Y15" s="192">
        <v>275.74726666666669</v>
      </c>
      <c r="Z15" s="192">
        <v>562.78302666666661</v>
      </c>
      <c r="AA15" s="192">
        <v>445.62469013333339</v>
      </c>
      <c r="AB15" s="192">
        <v>465.41234666666668</v>
      </c>
      <c r="AC15" s="192">
        <v>512.70428000000004</v>
      </c>
      <c r="AD15" s="192">
        <v>416.73514666666665</v>
      </c>
      <c r="AE15" s="192">
        <v>549.81974666666667</v>
      </c>
      <c r="AF15" s="192">
        <v>435.88301093333325</v>
      </c>
      <c r="AH15" s="2">
        <f t="shared" si="5"/>
        <v>-3.5044400852861757E-2</v>
      </c>
    </row>
    <row r="16" spans="2:34" s="169" customFormat="1" x14ac:dyDescent="0.25">
      <c r="B16" s="168"/>
      <c r="C16" s="168"/>
      <c r="D16" s="168"/>
      <c r="E16" s="168"/>
      <c r="F16" s="168"/>
      <c r="G16" s="168"/>
      <c r="H16" s="168"/>
      <c r="I16" s="168"/>
      <c r="J16" s="168"/>
      <c r="K16" s="168"/>
      <c r="L16" s="168"/>
      <c r="M16" s="168"/>
      <c r="N16" s="168"/>
      <c r="O16" s="168"/>
      <c r="P16" s="168"/>
      <c r="Q16" s="168"/>
      <c r="R16" s="168"/>
      <c r="S16" s="168"/>
      <c r="T16" s="168"/>
      <c r="U16" s="168"/>
      <c r="V16" s="168"/>
      <c r="W16" s="168"/>
      <c r="X16" s="168"/>
      <c r="Y16" s="168"/>
      <c r="Z16" s="168"/>
      <c r="AA16" s="168"/>
      <c r="AB16" s="168"/>
      <c r="AC16" s="168"/>
      <c r="AD16" s="168"/>
      <c r="AE16" s="168"/>
      <c r="AF16" s="168"/>
      <c r="AH16" s="2"/>
    </row>
    <row r="17" spans="2:31" x14ac:dyDescent="0.25">
      <c r="B17" s="100"/>
      <c r="C17" s="100"/>
      <c r="D17" s="100"/>
      <c r="E17" s="100"/>
      <c r="F17" s="100"/>
      <c r="G17" s="100"/>
      <c r="H17" s="100"/>
      <c r="I17" s="100"/>
      <c r="J17" s="100"/>
      <c r="K17" s="100"/>
      <c r="L17" s="100"/>
      <c r="M17" s="100"/>
      <c r="N17" s="100"/>
      <c r="O17" s="100"/>
      <c r="P17" s="100"/>
      <c r="Q17" s="100"/>
      <c r="R17" s="100"/>
      <c r="S17" s="100"/>
      <c r="T17" s="100"/>
      <c r="U17" s="100"/>
      <c r="V17" s="100"/>
      <c r="W17" s="100"/>
      <c r="X17" s="100"/>
      <c r="Y17" s="100"/>
      <c r="Z17" s="100"/>
      <c r="AA17" s="100"/>
      <c r="AB17" s="100"/>
    </row>
    <row r="21" spans="2:31" x14ac:dyDescent="0.25">
      <c r="B21" s="83"/>
      <c r="C21" s="83"/>
      <c r="D21" s="83"/>
      <c r="E21" s="83"/>
      <c r="F21" s="83"/>
      <c r="G21" s="83"/>
      <c r="H21" s="83"/>
      <c r="I21" s="83"/>
      <c r="J21" s="83"/>
      <c r="K21" s="83"/>
      <c r="L21" s="83"/>
      <c r="M21" s="83"/>
      <c r="T21" s="83"/>
      <c r="U21" s="83"/>
      <c r="V21" s="83"/>
      <c r="W21" s="83"/>
      <c r="X21" s="83"/>
      <c r="Y21" s="83"/>
      <c r="Z21" s="83"/>
      <c r="AA21" s="83"/>
      <c r="AB21" s="83"/>
      <c r="AC21" s="83"/>
      <c r="AD21" s="83"/>
      <c r="AE21" s="83"/>
    </row>
  </sheetData>
  <pageMargins left="0.75" right="0.75" top="1" bottom="1" header="0.5" footer="0.5"/>
  <pageSetup paperSize="9" orientation="portrait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1">
    <tabColor theme="0" tint="-0.249977111117893"/>
  </sheetPr>
  <dimension ref="B1:AF11"/>
  <sheetViews>
    <sheetView topLeftCell="B1" zoomScale="75" zoomScaleNormal="75" workbookViewId="0">
      <pane ySplit="1" topLeftCell="A2" activePane="bottomLeft" state="frozen"/>
      <selection pane="bottomLeft" activeCell="B10" sqref="A10:XFD10"/>
    </sheetView>
  </sheetViews>
  <sheetFormatPr defaultRowHeight="15" x14ac:dyDescent="0.25"/>
  <cols>
    <col min="1" max="1" width="9.140625" style="67"/>
    <col min="2" max="2" width="27.5703125" style="67" bestFit="1" customWidth="1"/>
    <col min="3" max="31" width="9.85546875" style="67" bestFit="1" customWidth="1"/>
    <col min="32" max="32" width="11.140625" style="67" bestFit="1" customWidth="1"/>
    <col min="33" max="16384" width="9.140625" style="67"/>
  </cols>
  <sheetData>
    <row r="1" spans="2:32" s="173" customFormat="1" x14ac:dyDescent="0.25">
      <c r="C1" s="102">
        <v>1990</v>
      </c>
      <c r="D1" s="102">
        <v>1991</v>
      </c>
      <c r="E1" s="102">
        <v>1992</v>
      </c>
      <c r="F1" s="102">
        <v>1993</v>
      </c>
      <c r="G1" s="102">
        <v>1994</v>
      </c>
      <c r="H1" s="102">
        <v>1995</v>
      </c>
      <c r="I1" s="102">
        <v>1996</v>
      </c>
      <c r="J1" s="102">
        <v>1997</v>
      </c>
      <c r="K1" s="102">
        <v>1998</v>
      </c>
      <c r="L1" s="102">
        <v>1999</v>
      </c>
      <c r="M1" s="102">
        <v>2000</v>
      </c>
      <c r="N1" s="102">
        <v>2001</v>
      </c>
      <c r="O1" s="102">
        <v>2002</v>
      </c>
      <c r="P1" s="102">
        <v>2003</v>
      </c>
      <c r="Q1" s="102">
        <v>2004</v>
      </c>
      <c r="R1" s="102">
        <v>2005</v>
      </c>
      <c r="S1" s="102">
        <v>2006</v>
      </c>
      <c r="T1" s="102">
        <v>2007</v>
      </c>
      <c r="U1" s="102">
        <v>2008</v>
      </c>
      <c r="V1" s="102">
        <v>2009</v>
      </c>
      <c r="W1" s="102">
        <v>2010</v>
      </c>
      <c r="X1" s="102">
        <v>2011</v>
      </c>
      <c r="Y1" s="102">
        <v>2012</v>
      </c>
      <c r="Z1" s="102">
        <v>2013</v>
      </c>
      <c r="AA1" s="102">
        <v>2014</v>
      </c>
      <c r="AB1" s="102">
        <v>2015</v>
      </c>
      <c r="AC1" s="102">
        <v>2016</v>
      </c>
      <c r="AD1" s="102">
        <v>2017</v>
      </c>
      <c r="AE1" s="102">
        <v>2018</v>
      </c>
      <c r="AF1" s="102">
        <v>2019</v>
      </c>
    </row>
    <row r="2" spans="2:32" x14ac:dyDescent="0.25">
      <c r="B2" s="94" t="s">
        <v>154</v>
      </c>
      <c r="C2" s="212">
        <v>5131.0832013955924</v>
      </c>
      <c r="D2" s="212">
        <v>4974.8829613732778</v>
      </c>
      <c r="E2" s="212">
        <v>4690.1483704622133</v>
      </c>
      <c r="F2" s="212">
        <v>4602.6537792863628</v>
      </c>
      <c r="G2" s="212">
        <v>4708.7921360530763</v>
      </c>
      <c r="H2" s="212">
        <v>5690.5334394131332</v>
      </c>
      <c r="I2" s="212">
        <v>5291.2487779477651</v>
      </c>
      <c r="J2" s="212">
        <v>4597.4667538207977</v>
      </c>
      <c r="K2" s="212">
        <v>4370.0565612218397</v>
      </c>
      <c r="L2" s="212">
        <v>4486.6720956222516</v>
      </c>
      <c r="M2" s="212">
        <v>5884.6696061295406</v>
      </c>
      <c r="N2" s="212">
        <v>7196.000543057954</v>
      </c>
      <c r="O2" s="212">
        <v>6834.8402080449669</v>
      </c>
      <c r="P2" s="212">
        <v>7133.2687813378316</v>
      </c>
      <c r="Q2" s="212">
        <v>5470.671637918218</v>
      </c>
      <c r="R2" s="212">
        <v>5984.1811115415849</v>
      </c>
      <c r="S2" s="212">
        <v>6410.5085223843689</v>
      </c>
      <c r="T2" s="212">
        <v>5622.9526707006771</v>
      </c>
      <c r="U2" s="212">
        <v>4845.5085522287145</v>
      </c>
      <c r="V2" s="212">
        <v>4570.5923824251604</v>
      </c>
      <c r="W2" s="212">
        <v>6242.4445780916876</v>
      </c>
      <c r="X2" s="212">
        <v>5485.4639314813385</v>
      </c>
      <c r="Y2" s="212">
        <v>4452.8642233476739</v>
      </c>
      <c r="Z2" s="212">
        <v>4574.0546027771588</v>
      </c>
      <c r="AA2" s="212">
        <v>5936.7803017263459</v>
      </c>
      <c r="AB2" s="212">
        <v>5578.2761523502923</v>
      </c>
      <c r="AC2" s="212">
        <v>4984.0316045835107</v>
      </c>
      <c r="AD2" s="212">
        <v>6485.6829581525208</v>
      </c>
      <c r="AE2" s="212">
        <v>4786.0273412621782</v>
      </c>
      <c r="AF2" s="212">
        <v>4442.6196063103698</v>
      </c>
    </row>
    <row r="3" spans="2:32" x14ac:dyDescent="0.25">
      <c r="B3" s="67" t="s">
        <v>155</v>
      </c>
      <c r="C3" s="212">
        <v>-3711.0566924867499</v>
      </c>
      <c r="D3" s="212">
        <v>-3848.7731068481644</v>
      </c>
      <c r="E3" s="212">
        <v>-3262.6149185287227</v>
      </c>
      <c r="F3" s="212">
        <v>-3488.6301010366569</v>
      </c>
      <c r="G3" s="212">
        <v>-3085.2485126190941</v>
      </c>
      <c r="H3" s="212">
        <v>-2741.5820869547633</v>
      </c>
      <c r="I3" s="212">
        <v>-2547.7277751310321</v>
      </c>
      <c r="J3" s="212">
        <v>-3451.8109486259782</v>
      </c>
      <c r="K3" s="212">
        <v>-3002.1887045086669</v>
      </c>
      <c r="L3" s="212">
        <v>-2925.7716200743712</v>
      </c>
      <c r="M3" s="212">
        <v>-1968.7889876207491</v>
      </c>
      <c r="N3" s="212">
        <v>-2212.3367656983751</v>
      </c>
      <c r="O3" s="212">
        <v>-2197.9744437418167</v>
      </c>
      <c r="P3" s="212">
        <v>-2363.8323124626559</v>
      </c>
      <c r="Q3" s="212">
        <v>-3205.973991940235</v>
      </c>
      <c r="R3" s="212">
        <v>-2984.5482482785346</v>
      </c>
      <c r="S3" s="212">
        <v>-3244.6512502365754</v>
      </c>
      <c r="T3" s="212">
        <v>-2976.3468414638087</v>
      </c>
      <c r="U3" s="212">
        <v>-4225.4699956777749</v>
      </c>
      <c r="V3" s="212">
        <v>-4049.7343294912962</v>
      </c>
      <c r="W3" s="212">
        <v>-3690.3826100151718</v>
      </c>
      <c r="X3" s="212">
        <v>-3751.8740017619002</v>
      </c>
      <c r="Y3" s="212">
        <v>-4495.05342431589</v>
      </c>
      <c r="Z3" s="212">
        <v>-5289.6015445760377</v>
      </c>
      <c r="AA3" s="212">
        <v>-4070.3709513137692</v>
      </c>
      <c r="AB3" s="212">
        <v>-4851.1331258709315</v>
      </c>
      <c r="AC3" s="212">
        <v>-4218.7949463832401</v>
      </c>
      <c r="AD3" s="212">
        <v>-3601.163684333636</v>
      </c>
      <c r="AE3" s="212">
        <v>-3964.5411282501832</v>
      </c>
      <c r="AF3" s="212">
        <v>-4433.6867310122334</v>
      </c>
    </row>
    <row r="4" spans="2:32" x14ac:dyDescent="0.25">
      <c r="B4" s="67" t="s">
        <v>156</v>
      </c>
      <c r="C4" s="212">
        <v>20.30634464402987</v>
      </c>
      <c r="D4" s="212">
        <v>85.095172814169132</v>
      </c>
      <c r="E4" s="212">
        <v>58.10876676988704</v>
      </c>
      <c r="F4" s="212">
        <v>24.69327016244841</v>
      </c>
      <c r="G4" s="212">
        <v>64.013313967958837</v>
      </c>
      <c r="H4" s="212">
        <v>88.847321143575854</v>
      </c>
      <c r="I4" s="212">
        <v>41.702041040752057</v>
      </c>
      <c r="J4" s="212">
        <v>95.264035897489634</v>
      </c>
      <c r="K4" s="212">
        <v>21.800745772980338</v>
      </c>
      <c r="L4" s="212">
        <v>125.63998750232751</v>
      </c>
      <c r="M4" s="212">
        <v>74.238208332911029</v>
      </c>
      <c r="N4" s="212">
        <v>258.96377456890161</v>
      </c>
      <c r="O4" s="212">
        <v>258.59696842627733</v>
      </c>
      <c r="P4" s="212">
        <v>146.93334330324231</v>
      </c>
      <c r="Q4" s="212">
        <v>148.51637129941275</v>
      </c>
      <c r="R4" s="212">
        <v>102.56417087254398</v>
      </c>
      <c r="S4" s="212">
        <v>-0.84584306650140995</v>
      </c>
      <c r="T4" s="212">
        <v>70.693178213160394</v>
      </c>
      <c r="U4" s="212">
        <v>249.35512877495256</v>
      </c>
      <c r="V4" s="212">
        <v>13.36725667421072</v>
      </c>
      <c r="W4" s="212">
        <v>-74.379184933356839</v>
      </c>
      <c r="X4" s="212">
        <v>44.848083877926051</v>
      </c>
      <c r="Y4" s="212">
        <v>101.60044464064728</v>
      </c>
      <c r="Z4" s="212">
        <v>39.264167787819297</v>
      </c>
      <c r="AA4" s="212">
        <v>1.6869817298580401</v>
      </c>
      <c r="AB4" s="212">
        <v>-9.4559773005731103</v>
      </c>
      <c r="AC4" s="212">
        <v>-42.967287159748352</v>
      </c>
      <c r="AD4" s="212">
        <v>-43.19472459537932</v>
      </c>
      <c r="AE4" s="212">
        <v>-129.26469763908526</v>
      </c>
      <c r="AF4" s="212">
        <v>-110.12414225200612</v>
      </c>
    </row>
    <row r="5" spans="2:32" x14ac:dyDescent="0.25">
      <c r="B5" s="67" t="s">
        <v>157</v>
      </c>
      <c r="C5" s="212">
        <v>7249.4424779401716</v>
      </c>
      <c r="D5" s="212">
        <v>7357.3863813646149</v>
      </c>
      <c r="E5" s="212">
        <v>6767.5177897042968</v>
      </c>
      <c r="F5" s="212">
        <v>6411.2777295244941</v>
      </c>
      <c r="G5" s="212">
        <v>6258.204045674137</v>
      </c>
      <c r="H5" s="212">
        <v>6462.5224715649483</v>
      </c>
      <c r="I5" s="212">
        <v>6120.4108135341694</v>
      </c>
      <c r="J5" s="212">
        <v>6523.5781954196009</v>
      </c>
      <c r="K5" s="212">
        <v>6252.9931228300247</v>
      </c>
      <c r="L5" s="212">
        <v>6186.1653753757482</v>
      </c>
      <c r="M5" s="212">
        <v>6843.8373557369323</v>
      </c>
      <c r="N5" s="212">
        <v>6722.1874058797921</v>
      </c>
      <c r="O5" s="212">
        <v>7100.3291770546466</v>
      </c>
      <c r="P5" s="212">
        <v>6797.4197682805734</v>
      </c>
      <c r="Q5" s="212">
        <v>6466.844846293071</v>
      </c>
      <c r="R5" s="212">
        <v>6745.6515015494242</v>
      </c>
      <c r="S5" s="212">
        <v>6601.7076817591524</v>
      </c>
      <c r="T5" s="212">
        <v>6608.3975072494377</v>
      </c>
      <c r="U5" s="212">
        <v>6855.9333904486466</v>
      </c>
      <c r="V5" s="212">
        <v>7036.2392986495497</v>
      </c>
      <c r="W5" s="212">
        <v>6933.8966091418124</v>
      </c>
      <c r="X5" s="212">
        <v>6906.3291553873441</v>
      </c>
      <c r="Y5" s="212">
        <v>7048.8151211704298</v>
      </c>
      <c r="Z5" s="212">
        <v>7429.1678149350746</v>
      </c>
      <c r="AA5" s="212">
        <v>6930.4332132254967</v>
      </c>
      <c r="AB5" s="212">
        <v>6923.3604963171565</v>
      </c>
      <c r="AC5" s="212">
        <v>6949.2445063846317</v>
      </c>
      <c r="AD5" s="212">
        <v>6966.5813409989014</v>
      </c>
      <c r="AE5" s="212">
        <v>7022.164027441534</v>
      </c>
      <c r="AF5" s="212">
        <v>7013.962570217569</v>
      </c>
    </row>
    <row r="6" spans="2:32" x14ac:dyDescent="0.25">
      <c r="B6" s="67" t="s">
        <v>158</v>
      </c>
      <c r="C6" s="212">
        <v>1897.7976789307072</v>
      </c>
      <c r="D6" s="212">
        <v>1713.5157334761418</v>
      </c>
      <c r="E6" s="212">
        <v>1595.8154992744142</v>
      </c>
      <c r="F6" s="212">
        <v>2162.5764819204228</v>
      </c>
      <c r="G6" s="212">
        <v>2003.4385755514866</v>
      </c>
      <c r="H6" s="212">
        <v>2417.664833172465</v>
      </c>
      <c r="I6" s="212">
        <v>2300.6996144869381</v>
      </c>
      <c r="J6" s="212">
        <v>2041.0905099351194</v>
      </c>
      <c r="K6" s="212">
        <v>1798.7887226688072</v>
      </c>
      <c r="L6" s="212">
        <v>1767.1736690400683</v>
      </c>
      <c r="M6" s="212">
        <v>1791.9506329435526</v>
      </c>
      <c r="N6" s="212">
        <v>3206.8132860969977</v>
      </c>
      <c r="O6" s="212">
        <v>2296.603915136624</v>
      </c>
      <c r="P6" s="212">
        <v>3337.855671153186</v>
      </c>
      <c r="Q6" s="212">
        <v>2721.3401217751293</v>
      </c>
      <c r="R6" s="212">
        <v>2789.3436666508801</v>
      </c>
      <c r="S6" s="212">
        <v>2362.6104337227616</v>
      </c>
      <c r="T6" s="212">
        <v>2474.2985737287167</v>
      </c>
      <c r="U6" s="212">
        <v>2084.072125253314</v>
      </c>
      <c r="V6" s="212">
        <v>1914.6529441125813</v>
      </c>
      <c r="W6" s="212">
        <v>3514.8123379680601</v>
      </c>
      <c r="X6" s="212">
        <v>2839.3764146212507</v>
      </c>
      <c r="Y6" s="212">
        <v>2081.3569184424055</v>
      </c>
      <c r="Z6" s="212">
        <v>2861.599586877805</v>
      </c>
      <c r="AA6" s="212">
        <v>3653.3629161473414</v>
      </c>
      <c r="AB6" s="212">
        <v>4046.5280757972664</v>
      </c>
      <c r="AC6" s="212">
        <v>2899.7291079158917</v>
      </c>
      <c r="AD6" s="212">
        <v>3802.346763555297</v>
      </c>
      <c r="AE6" s="212">
        <v>2461.9858810654746</v>
      </c>
      <c r="AF6" s="212">
        <v>2331.5418868163256</v>
      </c>
    </row>
    <row r="7" spans="2:32" x14ac:dyDescent="0.25">
      <c r="B7" s="67" t="s">
        <v>159</v>
      </c>
      <c r="C7" s="212">
        <v>86.749654401493714</v>
      </c>
      <c r="D7" s="212">
        <v>76.319715225920405</v>
      </c>
      <c r="E7" s="212">
        <v>90.849535162825305</v>
      </c>
      <c r="F7" s="212">
        <v>77.992283942728008</v>
      </c>
      <c r="G7" s="212">
        <v>112.91643221602513</v>
      </c>
      <c r="H7" s="212">
        <v>119.3702394944993</v>
      </c>
      <c r="I7" s="212">
        <v>136.04548040770635</v>
      </c>
      <c r="J7" s="212">
        <v>150.82885501722771</v>
      </c>
      <c r="K7" s="212">
        <v>166.94134670799698</v>
      </c>
      <c r="L7" s="212">
        <v>183.0488197916446</v>
      </c>
      <c r="M7" s="212">
        <v>212.09808487472759</v>
      </c>
      <c r="N7" s="212">
        <v>276.45198772032086</v>
      </c>
      <c r="O7" s="212">
        <v>268.42715861303287</v>
      </c>
      <c r="P7" s="212">
        <v>332.10100769903875</v>
      </c>
      <c r="Q7" s="212">
        <v>363.29976522692726</v>
      </c>
      <c r="R7" s="212">
        <v>391.39701087400374</v>
      </c>
      <c r="S7" s="212">
        <v>477.89118031466592</v>
      </c>
      <c r="T7" s="212">
        <v>597.31915102672269</v>
      </c>
      <c r="U7" s="212">
        <v>499.04140581320615</v>
      </c>
      <c r="V7" s="212">
        <v>302.34042286478399</v>
      </c>
      <c r="W7" s="212">
        <v>315.09909587848261</v>
      </c>
      <c r="X7" s="212">
        <v>126.46503509822335</v>
      </c>
      <c r="Y7" s="212">
        <v>322.77612724799451</v>
      </c>
      <c r="Z7" s="212">
        <v>134.0776102506353</v>
      </c>
      <c r="AA7" s="212">
        <v>122.96371032205198</v>
      </c>
      <c r="AB7" s="212">
        <v>138.46189595231968</v>
      </c>
      <c r="AC7" s="212">
        <v>143.84096174553369</v>
      </c>
      <c r="AD7" s="212">
        <v>175.82194192025796</v>
      </c>
      <c r="AE7" s="212">
        <v>169.7725438146654</v>
      </c>
      <c r="AF7" s="212">
        <v>209.83997125614451</v>
      </c>
    </row>
    <row r="8" spans="2:32" x14ac:dyDescent="0.25">
      <c r="B8" s="67" t="s">
        <v>160</v>
      </c>
      <c r="C8" s="212">
        <v>0.88720521155219001</v>
      </c>
      <c r="D8" s="212">
        <v>0.97162864012546002</v>
      </c>
      <c r="E8" s="212">
        <v>1.05605206869576</v>
      </c>
      <c r="F8" s="212">
        <v>1.1404754972690301</v>
      </c>
      <c r="G8" s="212">
        <v>1.2248989258393199</v>
      </c>
      <c r="H8" s="212">
        <v>23.409380413821388</v>
      </c>
      <c r="I8" s="212">
        <v>29.835965975724061</v>
      </c>
      <c r="J8" s="212">
        <v>32.39169340429634</v>
      </c>
      <c r="K8" s="212">
        <v>34.947420832868623</v>
      </c>
      <c r="L8" s="212">
        <v>37.503148261437921</v>
      </c>
      <c r="M8" s="212">
        <v>54.586338374226962</v>
      </c>
      <c r="N8" s="212">
        <v>59.875575324952571</v>
      </c>
      <c r="O8" s="212">
        <v>62.267679324950578</v>
      </c>
      <c r="P8" s="212">
        <v>64.659783324951576</v>
      </c>
      <c r="Q8" s="212">
        <v>67.051887324952574</v>
      </c>
      <c r="R8" s="212">
        <v>69.443991324950545</v>
      </c>
      <c r="S8" s="212">
        <v>1487.7164259047624</v>
      </c>
      <c r="T8" s="212">
        <v>46.863092571427728</v>
      </c>
      <c r="U8" s="212">
        <v>70.733547746034034</v>
      </c>
      <c r="V8" s="212">
        <v>62.212806857142581</v>
      </c>
      <c r="W8" s="212">
        <v>62.128383428572292</v>
      </c>
      <c r="X8" s="212">
        <v>62.043959999999018</v>
      </c>
      <c r="Y8" s="212">
        <v>61.959536571428721</v>
      </c>
      <c r="Z8" s="212">
        <v>61.875113142858432</v>
      </c>
      <c r="AA8" s="212">
        <v>61.875113142858432</v>
      </c>
      <c r="AB8" s="212">
        <v>59.234962285712882</v>
      </c>
      <c r="AC8" s="212">
        <v>56.679234857143577</v>
      </c>
      <c r="AD8" s="212">
        <v>54.123507428571301</v>
      </c>
      <c r="AE8" s="212">
        <v>51.567779900666679</v>
      </c>
      <c r="AF8" s="212">
        <v>49.019253734796983</v>
      </c>
    </row>
    <row r="9" spans="2:32" x14ac:dyDescent="0.25">
      <c r="B9" s="67" t="s">
        <v>161</v>
      </c>
      <c r="C9" s="212">
        <v>-413.04346724561293</v>
      </c>
      <c r="D9" s="212">
        <v>-409.63256329952986</v>
      </c>
      <c r="E9" s="212">
        <v>-560.58435398918311</v>
      </c>
      <c r="F9" s="212">
        <v>-586.39636072434257</v>
      </c>
      <c r="G9" s="212">
        <v>-645.75661766327653</v>
      </c>
      <c r="H9" s="212">
        <v>-679.6987194214139</v>
      </c>
      <c r="I9" s="212">
        <v>-789.71736236649281</v>
      </c>
      <c r="J9" s="212">
        <v>-793.8755872269578</v>
      </c>
      <c r="K9" s="212">
        <v>-903.22609308217091</v>
      </c>
      <c r="L9" s="212">
        <v>-887.08728427460323</v>
      </c>
      <c r="M9" s="212">
        <v>-1123.2520265120611</v>
      </c>
      <c r="N9" s="212">
        <v>-1115.954720834636</v>
      </c>
      <c r="O9" s="212">
        <v>-953.41024676874827</v>
      </c>
      <c r="P9" s="212">
        <v>-1181.8684799605053</v>
      </c>
      <c r="Q9" s="212">
        <v>-1090.4073620610397</v>
      </c>
      <c r="R9" s="212">
        <v>-1129.6709814516839</v>
      </c>
      <c r="S9" s="212">
        <v>-1273.9201060138962</v>
      </c>
      <c r="T9" s="212">
        <v>-1198.271990624979</v>
      </c>
      <c r="U9" s="212">
        <v>-688.15705012966407</v>
      </c>
      <c r="V9" s="212">
        <v>-708.48601724181174</v>
      </c>
      <c r="W9" s="212">
        <v>-818.73005337671043</v>
      </c>
      <c r="X9" s="212">
        <v>-741.72471574150427</v>
      </c>
      <c r="Y9" s="212">
        <v>-668.59050040934176</v>
      </c>
      <c r="Z9" s="212">
        <v>-662.32814564099601</v>
      </c>
      <c r="AA9" s="212">
        <v>-763.17068152749141</v>
      </c>
      <c r="AB9" s="212">
        <v>-728.72017483065918</v>
      </c>
      <c r="AC9" s="212">
        <v>-803.69997277670166</v>
      </c>
      <c r="AD9" s="212">
        <v>-868.83218682149072</v>
      </c>
      <c r="AE9" s="212">
        <v>-825.65706507089385</v>
      </c>
      <c r="AF9" s="212">
        <v>-617.93320245022664</v>
      </c>
    </row>
    <row r="10" spans="2:32" x14ac:dyDescent="0.25">
      <c r="B10" s="169"/>
      <c r="C10" s="169"/>
      <c r="D10" s="169"/>
      <c r="E10" s="169"/>
      <c r="F10" s="169"/>
      <c r="G10" s="169"/>
      <c r="H10" s="169"/>
      <c r="I10" s="169"/>
      <c r="J10" s="169"/>
      <c r="K10" s="169"/>
      <c r="L10" s="169"/>
      <c r="M10" s="169"/>
      <c r="N10" s="169"/>
      <c r="O10" s="169"/>
      <c r="P10" s="169"/>
      <c r="Q10" s="169"/>
      <c r="R10" s="169"/>
      <c r="S10" s="169"/>
      <c r="T10" s="169"/>
      <c r="U10" s="169"/>
      <c r="V10" s="169"/>
      <c r="W10" s="169"/>
      <c r="X10" s="169"/>
      <c r="Y10" s="169"/>
      <c r="Z10" s="169"/>
      <c r="AA10" s="169"/>
      <c r="AB10" s="169"/>
      <c r="AC10" s="169"/>
      <c r="AD10" s="169"/>
      <c r="AE10" s="169"/>
      <c r="AF10" s="169"/>
    </row>
    <row r="11" spans="2:32" x14ac:dyDescent="0.25">
      <c r="B11" s="71"/>
    </row>
  </sheetData>
  <pageMargins left="0.7" right="0.7" top="0.75" bottom="0.75" header="0.3" footer="0.3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2">
    <tabColor theme="0" tint="-0.249977111117893"/>
  </sheetPr>
  <dimension ref="B1:AF17"/>
  <sheetViews>
    <sheetView zoomScale="75" zoomScaleNormal="75" workbookViewId="0">
      <pane ySplit="1" topLeftCell="A2" activePane="bottomLeft" state="frozen"/>
      <selection pane="bottomLeft" activeCell="A9" sqref="A9:XFD9"/>
    </sheetView>
  </sheetViews>
  <sheetFormatPr defaultRowHeight="15" x14ac:dyDescent="0.25"/>
  <cols>
    <col min="1" max="1" width="3.7109375" style="67" customWidth="1"/>
    <col min="2" max="2" width="41.28515625" style="67" bestFit="1" customWidth="1"/>
    <col min="3" max="31" width="9.28515625" style="67" customWidth="1"/>
    <col min="32" max="16384" width="9.140625" style="67"/>
  </cols>
  <sheetData>
    <row r="1" spans="2:32" x14ac:dyDescent="0.25">
      <c r="B1" s="99"/>
      <c r="C1" s="99">
        <v>1990</v>
      </c>
      <c r="D1" s="99">
        <v>1991</v>
      </c>
      <c r="E1" s="99">
        <v>1992</v>
      </c>
      <c r="F1" s="99">
        <v>1993</v>
      </c>
      <c r="G1" s="99">
        <v>1994</v>
      </c>
      <c r="H1" s="99">
        <v>1995</v>
      </c>
      <c r="I1" s="99">
        <v>1996</v>
      </c>
      <c r="J1" s="99">
        <v>1997</v>
      </c>
      <c r="K1" s="99">
        <v>1998</v>
      </c>
      <c r="L1" s="99">
        <v>1999</v>
      </c>
      <c r="M1" s="99">
        <v>2000</v>
      </c>
      <c r="N1" s="99">
        <v>2001</v>
      </c>
      <c r="O1" s="99">
        <v>2002</v>
      </c>
      <c r="P1" s="99">
        <v>2003</v>
      </c>
      <c r="Q1" s="99">
        <v>2004</v>
      </c>
      <c r="R1" s="99">
        <v>2005</v>
      </c>
      <c r="S1" s="99">
        <v>2006</v>
      </c>
      <c r="T1" s="99">
        <v>2007</v>
      </c>
      <c r="U1" s="99">
        <v>2008</v>
      </c>
      <c r="V1" s="99">
        <v>2009</v>
      </c>
      <c r="W1" s="99">
        <v>2010</v>
      </c>
      <c r="X1" s="99">
        <v>2011</v>
      </c>
      <c r="Y1" s="99">
        <v>2012</v>
      </c>
      <c r="Z1" s="99">
        <v>2013</v>
      </c>
      <c r="AA1" s="99">
        <v>2014</v>
      </c>
      <c r="AB1" s="99">
        <v>2015</v>
      </c>
      <c r="AC1" s="99">
        <v>2016</v>
      </c>
      <c r="AD1" s="99">
        <v>2017</v>
      </c>
      <c r="AE1" s="99">
        <v>2018</v>
      </c>
      <c r="AF1" s="99">
        <v>2019</v>
      </c>
    </row>
    <row r="2" spans="2:32" x14ac:dyDescent="0.25">
      <c r="B2" s="74" t="s">
        <v>85</v>
      </c>
      <c r="C2" s="203">
        <v>1318.0750046457997</v>
      </c>
      <c r="D2" s="203">
        <v>1398.5762396203297</v>
      </c>
      <c r="E2" s="203">
        <v>1461.4329391711981</v>
      </c>
      <c r="F2" s="203">
        <v>1510.5881268151277</v>
      </c>
      <c r="G2" s="203">
        <v>1556.0660070268186</v>
      </c>
      <c r="H2" s="203">
        <v>1592.759090270677</v>
      </c>
      <c r="I2" s="203">
        <v>1471.8696106900713</v>
      </c>
      <c r="J2" s="203">
        <v>1212.7245603159165</v>
      </c>
      <c r="K2" s="203">
        <v>1263.4259964598352</v>
      </c>
      <c r="L2" s="203">
        <v>1261.2873970377814</v>
      </c>
      <c r="M2" s="203">
        <v>1268.1637358600644</v>
      </c>
      <c r="N2" s="203">
        <v>1364.4710203505408</v>
      </c>
      <c r="O2" s="203">
        <v>1437.6433897413656</v>
      </c>
      <c r="P2" s="203">
        <v>1457.1351738766382</v>
      </c>
      <c r="Q2" s="203">
        <v>1190.8522842044663</v>
      </c>
      <c r="R2" s="203">
        <v>1006.9985553870779</v>
      </c>
      <c r="S2" s="203">
        <v>1049.2955470508382</v>
      </c>
      <c r="T2" s="203">
        <v>615.99279973624368</v>
      </c>
      <c r="U2" s="203">
        <v>463.84204329766396</v>
      </c>
      <c r="V2" s="203">
        <v>284.8049081264104</v>
      </c>
      <c r="W2" s="203">
        <v>278.64650733286254</v>
      </c>
      <c r="X2" s="203">
        <v>381.56113356609893</v>
      </c>
      <c r="Y2" s="203">
        <v>302.79154765173917</v>
      </c>
      <c r="Z2" s="203">
        <v>460.96994317368149</v>
      </c>
      <c r="AA2" s="203">
        <v>648.10107072438586</v>
      </c>
      <c r="AB2" s="203">
        <v>726.92670538507707</v>
      </c>
      <c r="AC2" s="203">
        <v>749.56085926208698</v>
      </c>
      <c r="AD2" s="203">
        <v>717.90523816711902</v>
      </c>
      <c r="AE2" s="203">
        <v>692.70934488966407</v>
      </c>
      <c r="AF2" s="203">
        <v>676.87733096838372</v>
      </c>
    </row>
    <row r="3" spans="2:32" x14ac:dyDescent="0.25">
      <c r="B3" s="74" t="s">
        <v>84</v>
      </c>
      <c r="C3" s="196">
        <v>0</v>
      </c>
      <c r="D3" s="196">
        <v>0</v>
      </c>
      <c r="E3" s="196">
        <v>0</v>
      </c>
      <c r="F3" s="196">
        <v>0</v>
      </c>
      <c r="G3" s="196">
        <v>0</v>
      </c>
      <c r="H3" s="196">
        <v>0</v>
      </c>
      <c r="I3" s="196">
        <v>0</v>
      </c>
      <c r="J3" s="196">
        <v>0</v>
      </c>
      <c r="K3" s="196">
        <v>0</v>
      </c>
      <c r="L3" s="196">
        <v>0</v>
      </c>
      <c r="M3" s="196">
        <v>0</v>
      </c>
      <c r="N3" s="196">
        <v>3.8134041600000002</v>
      </c>
      <c r="O3" s="196">
        <v>5.8339097599999992</v>
      </c>
      <c r="P3" s="196">
        <v>8.11426816</v>
      </c>
      <c r="Q3" s="196">
        <v>8.5036185599999996</v>
      </c>
      <c r="R3" s="196">
        <v>13.767910399999996</v>
      </c>
      <c r="S3" s="196">
        <v>13.70170368</v>
      </c>
      <c r="T3" s="196">
        <v>12.484254719999999</v>
      </c>
      <c r="U3" s="196">
        <v>16.44053504</v>
      </c>
      <c r="V3" s="196">
        <v>21.072775680000003</v>
      </c>
      <c r="W3" s="196">
        <v>46.173183999999999</v>
      </c>
      <c r="X3" s="196">
        <v>52.424744959999998</v>
      </c>
      <c r="Y3" s="196">
        <v>44.81869056</v>
      </c>
      <c r="Z3" s="196">
        <v>46.481920000000002</v>
      </c>
      <c r="AA3" s="196">
        <v>47.388350640066797</v>
      </c>
      <c r="AB3" s="196">
        <v>38.280618933290398</v>
      </c>
      <c r="AC3" s="196">
        <v>43.129970603455341</v>
      </c>
      <c r="AD3" s="196">
        <v>45.165985978158083</v>
      </c>
      <c r="AE3" s="196">
        <v>44.366260075762547</v>
      </c>
      <c r="AF3" s="196">
        <v>44.366260075762547</v>
      </c>
    </row>
    <row r="4" spans="2:32" x14ac:dyDescent="0.25">
      <c r="B4" s="74" t="s">
        <v>83</v>
      </c>
      <c r="C4" s="203">
        <v>97.736151786130392</v>
      </c>
      <c r="D4" s="203">
        <v>97.88220073267567</v>
      </c>
      <c r="E4" s="203">
        <v>98.661941870663441</v>
      </c>
      <c r="F4" s="203">
        <v>99.468783822381241</v>
      </c>
      <c r="G4" s="203">
        <v>100.12485467596191</v>
      </c>
      <c r="H4" s="203">
        <v>100.58957019165692</v>
      </c>
      <c r="I4" s="203">
        <v>100.60733564856253</v>
      </c>
      <c r="J4" s="203">
        <v>84.715535539400037</v>
      </c>
      <c r="K4" s="203">
        <v>66.672424749708597</v>
      </c>
      <c r="L4" s="203">
        <v>74.517421147256442</v>
      </c>
      <c r="M4" s="203">
        <v>79.509677802036663</v>
      </c>
      <c r="N4" s="203">
        <v>88.680468027773983</v>
      </c>
      <c r="O4" s="203">
        <v>114.68022125461589</v>
      </c>
      <c r="P4" s="203">
        <v>161.65310805525169</v>
      </c>
      <c r="Q4" s="203">
        <v>149.25923145124153</v>
      </c>
      <c r="R4" s="203">
        <v>132.47789078977465</v>
      </c>
      <c r="S4" s="203">
        <v>130.08429556349773</v>
      </c>
      <c r="T4" s="203">
        <v>84.018016119658313</v>
      </c>
      <c r="U4" s="203">
        <v>69.062305825140754</v>
      </c>
      <c r="V4" s="203">
        <v>70.554009255619121</v>
      </c>
      <c r="W4" s="203">
        <v>62.094445437770624</v>
      </c>
      <c r="X4" s="203">
        <v>44.997079427955946</v>
      </c>
      <c r="Y4" s="203">
        <v>48.316555502888967</v>
      </c>
      <c r="Z4" s="203">
        <v>45.162599811442291</v>
      </c>
      <c r="AA4" s="203">
        <v>41.683204244454295</v>
      </c>
      <c r="AB4" s="203">
        <v>42.425007001546412</v>
      </c>
      <c r="AC4" s="203">
        <v>25.043533748889661</v>
      </c>
      <c r="AD4" s="203">
        <v>27.46370472051537</v>
      </c>
      <c r="AE4" s="203">
        <v>23.906869479934141</v>
      </c>
      <c r="AF4" s="203">
        <v>32.526827276451471</v>
      </c>
    </row>
    <row r="5" spans="2:32" x14ac:dyDescent="0.25">
      <c r="B5" s="74" t="s">
        <v>82</v>
      </c>
      <c r="C5" s="203">
        <v>136.24246125903687</v>
      </c>
      <c r="D5" s="203">
        <v>136.35292487947538</v>
      </c>
      <c r="E5" s="203">
        <v>138.1350415155589</v>
      </c>
      <c r="F5" s="203">
        <v>138.22474652174972</v>
      </c>
      <c r="G5" s="203">
        <v>136.65847232478484</v>
      </c>
      <c r="H5" s="203">
        <v>135.82943480054763</v>
      </c>
      <c r="I5" s="203">
        <v>136.00608590157566</v>
      </c>
      <c r="J5" s="203">
        <v>135.18615464589334</v>
      </c>
      <c r="K5" s="203">
        <v>145.47812247761419</v>
      </c>
      <c r="L5" s="203">
        <v>144.89987634914675</v>
      </c>
      <c r="M5" s="203">
        <v>145.09695092841093</v>
      </c>
      <c r="N5" s="203">
        <v>148.38402742432575</v>
      </c>
      <c r="O5" s="203">
        <v>152.07503582110829</v>
      </c>
      <c r="P5" s="203">
        <v>138.56564836748166</v>
      </c>
      <c r="Q5" s="203">
        <v>136.48845362276316</v>
      </c>
      <c r="R5" s="203">
        <v>138.72403146157541</v>
      </c>
      <c r="S5" s="203">
        <v>135.0942057968067</v>
      </c>
      <c r="T5" s="203">
        <v>136.34045531548622</v>
      </c>
      <c r="U5" s="203">
        <v>144.45865873252731</v>
      </c>
      <c r="V5" s="203">
        <v>145.21538137198615</v>
      </c>
      <c r="W5" s="203">
        <v>144.45661811879282</v>
      </c>
      <c r="X5" s="203">
        <v>142.9618190039364</v>
      </c>
      <c r="Y5" s="203">
        <v>143.77209600435555</v>
      </c>
      <c r="Z5" s="203">
        <v>143.7584021613938</v>
      </c>
      <c r="AA5" s="203">
        <v>145.930239336471</v>
      </c>
      <c r="AB5" s="203">
        <v>146.28633179638013</v>
      </c>
      <c r="AC5" s="203">
        <v>147.11925484995513</v>
      </c>
      <c r="AD5" s="203">
        <v>148.15282980474126</v>
      </c>
      <c r="AE5" s="203">
        <v>147.86617335703824</v>
      </c>
      <c r="AF5" s="203">
        <v>151.07978440189544</v>
      </c>
    </row>
    <row r="6" spans="2:32" x14ac:dyDescent="0.25">
      <c r="C6" s="198"/>
      <c r="D6" s="198"/>
      <c r="E6" s="198"/>
      <c r="F6" s="198"/>
      <c r="G6" s="198"/>
      <c r="H6" s="198"/>
      <c r="I6" s="198"/>
      <c r="J6" s="198"/>
      <c r="K6" s="198"/>
      <c r="L6" s="198"/>
      <c r="M6" s="198"/>
      <c r="N6" s="198"/>
      <c r="O6" s="198"/>
      <c r="P6" s="198"/>
      <c r="Q6" s="198"/>
      <c r="R6" s="198"/>
      <c r="S6" s="198"/>
      <c r="T6" s="198"/>
      <c r="U6" s="198"/>
      <c r="V6" s="198"/>
      <c r="W6" s="198"/>
      <c r="X6" s="198"/>
      <c r="Y6" s="198"/>
      <c r="Z6" s="198"/>
      <c r="AA6" s="198"/>
      <c r="AB6" s="198"/>
      <c r="AC6" s="198"/>
      <c r="AD6" s="198"/>
      <c r="AE6" s="198"/>
      <c r="AF6" s="198"/>
    </row>
    <row r="7" spans="2:32" x14ac:dyDescent="0.25">
      <c r="B7" s="67" t="s">
        <v>5</v>
      </c>
      <c r="C7" s="198">
        <f t="shared" ref="C7:AA7" si="0">SUM(C2:C5)</f>
        <v>1552.053617690967</v>
      </c>
      <c r="D7" s="198">
        <f t="shared" si="0"/>
        <v>1632.811365232481</v>
      </c>
      <c r="E7" s="198">
        <f t="shared" si="0"/>
        <v>1698.2299225574204</v>
      </c>
      <c r="F7" s="198">
        <f t="shared" si="0"/>
        <v>1748.2816571592587</v>
      </c>
      <c r="G7" s="198">
        <f t="shared" si="0"/>
        <v>1792.8493340275654</v>
      </c>
      <c r="H7" s="198">
        <f t="shared" si="0"/>
        <v>1829.1780952628817</v>
      </c>
      <c r="I7" s="198">
        <f t="shared" si="0"/>
        <v>1708.4830322402095</v>
      </c>
      <c r="J7" s="198">
        <f t="shared" si="0"/>
        <v>1432.6262505012098</v>
      </c>
      <c r="K7" s="198">
        <f t="shared" si="0"/>
        <v>1475.5765436871579</v>
      </c>
      <c r="L7" s="198">
        <f t="shared" si="0"/>
        <v>1480.7046945341847</v>
      </c>
      <c r="M7" s="198">
        <f t="shared" si="0"/>
        <v>1492.7703645905121</v>
      </c>
      <c r="N7" s="198">
        <f t="shared" si="0"/>
        <v>1605.3489199626404</v>
      </c>
      <c r="O7" s="198">
        <f t="shared" si="0"/>
        <v>1710.2325565770898</v>
      </c>
      <c r="P7" s="198">
        <f t="shared" si="0"/>
        <v>1765.4681984593715</v>
      </c>
      <c r="Q7" s="198">
        <f t="shared" si="0"/>
        <v>1485.103587838471</v>
      </c>
      <c r="R7" s="198">
        <f t="shared" si="0"/>
        <v>1291.968388038428</v>
      </c>
      <c r="S7" s="198">
        <f t="shared" si="0"/>
        <v>1328.1757520911428</v>
      </c>
      <c r="T7" s="198">
        <f t="shared" si="0"/>
        <v>848.83552589138822</v>
      </c>
      <c r="U7" s="198">
        <f t="shared" si="0"/>
        <v>693.80354289533193</v>
      </c>
      <c r="V7" s="198">
        <f t="shared" si="0"/>
        <v>521.64707443401562</v>
      </c>
      <c r="W7" s="198">
        <f t="shared" si="0"/>
        <v>531.37075488942594</v>
      </c>
      <c r="X7" s="198">
        <f t="shared" si="0"/>
        <v>621.94477695799128</v>
      </c>
      <c r="Y7" s="198">
        <f t="shared" si="0"/>
        <v>539.69888971898365</v>
      </c>
      <c r="Z7" s="198">
        <f t="shared" si="0"/>
        <v>696.3728651465176</v>
      </c>
      <c r="AA7" s="198">
        <f t="shared" si="0"/>
        <v>883.10286494537797</v>
      </c>
      <c r="AB7" s="198">
        <f t="shared" ref="AB7:AD7" si="1">SUM(AB2:AB5)</f>
        <v>953.91866311629406</v>
      </c>
      <c r="AC7" s="198">
        <f t="shared" si="1"/>
        <v>964.85361846438718</v>
      </c>
      <c r="AD7" s="198">
        <f t="shared" si="1"/>
        <v>938.68775867053375</v>
      </c>
      <c r="AE7" s="198">
        <f t="shared" ref="AE7:AF7" si="2">SUM(AE2:AE5)</f>
        <v>908.848647802399</v>
      </c>
      <c r="AF7" s="198">
        <f t="shared" si="2"/>
        <v>904.85020272249312</v>
      </c>
    </row>
    <row r="8" spans="2:32" x14ac:dyDescent="0.25">
      <c r="B8" s="67" t="s">
        <v>162</v>
      </c>
      <c r="C8" s="198">
        <f>'Total from CRF'!C21</f>
        <v>1552.053617690967</v>
      </c>
      <c r="D8" s="198">
        <f>'Total from CRF'!D21</f>
        <v>1632.811365232481</v>
      </c>
      <c r="E8" s="198">
        <f>'Total from CRF'!E21</f>
        <v>1698.2299225574204</v>
      </c>
      <c r="F8" s="198">
        <f>'Total from CRF'!F21</f>
        <v>1748.2816571592587</v>
      </c>
      <c r="G8" s="198">
        <f>'Total from CRF'!G21</f>
        <v>1792.8493340275652</v>
      </c>
      <c r="H8" s="198">
        <f>'Total from CRF'!H21</f>
        <v>1829.1780952628817</v>
      </c>
      <c r="I8" s="198">
        <f>'Total from CRF'!I21</f>
        <v>1708.4830322402095</v>
      </c>
      <c r="J8" s="198">
        <f>'Total from CRF'!J21</f>
        <v>1432.6262505012096</v>
      </c>
      <c r="K8" s="198">
        <f>'Total from CRF'!K21</f>
        <v>1475.5765436871579</v>
      </c>
      <c r="L8" s="198">
        <f>'Total from CRF'!L21</f>
        <v>1480.7046945341845</v>
      </c>
      <c r="M8" s="198">
        <f>'Total from CRF'!M21</f>
        <v>1492.7703645905121</v>
      </c>
      <c r="N8" s="198">
        <f>'Total from CRF'!N21</f>
        <v>1605.3489199626404</v>
      </c>
      <c r="O8" s="198">
        <f>'Total from CRF'!O21</f>
        <v>1710.2325565770898</v>
      </c>
      <c r="P8" s="198">
        <f>'Total from CRF'!P21</f>
        <v>1765.4681984593715</v>
      </c>
      <c r="Q8" s="198">
        <f>'Total from CRF'!Q21</f>
        <v>1485.103587838471</v>
      </c>
      <c r="R8" s="198">
        <f>'Total from CRF'!R21</f>
        <v>1291.9683880384277</v>
      </c>
      <c r="S8" s="198">
        <f>'Total from CRF'!S21</f>
        <v>1328.1757520911426</v>
      </c>
      <c r="T8" s="198">
        <f>'Total from CRF'!T21</f>
        <v>848.8355258913881</v>
      </c>
      <c r="U8" s="198">
        <f>'Total from CRF'!U21</f>
        <v>693.80354289533193</v>
      </c>
      <c r="V8" s="198">
        <f>'Total from CRF'!V21</f>
        <v>521.64707443401562</v>
      </c>
      <c r="W8" s="198">
        <f>'Total from CRF'!W21</f>
        <v>531.37075488942594</v>
      </c>
      <c r="X8" s="198">
        <f>'Total from CRF'!X21</f>
        <v>621.94477695799128</v>
      </c>
      <c r="Y8" s="198">
        <f>'Total from CRF'!Y21</f>
        <v>539.69888971898365</v>
      </c>
      <c r="Z8" s="198">
        <f>'Total from CRF'!Z21</f>
        <v>696.3728651465176</v>
      </c>
      <c r="AA8" s="198">
        <f>'Total from CRF'!AA21</f>
        <v>883.10286494537797</v>
      </c>
      <c r="AB8" s="198">
        <f>'Total from CRF'!AB21</f>
        <v>953.91866311629394</v>
      </c>
      <c r="AC8" s="198">
        <f>'Total from CRF'!AC21</f>
        <v>964.85361846438741</v>
      </c>
      <c r="AD8" s="198">
        <f>'Total from CRF'!AD21</f>
        <v>938.68775867053364</v>
      </c>
      <c r="AE8" s="198">
        <f>'Total from CRF'!AE21</f>
        <v>908.848647802399</v>
      </c>
      <c r="AF8" s="198">
        <f>'Total from CRF'!AF21</f>
        <v>904.85020272249324</v>
      </c>
    </row>
    <row r="9" spans="2:32" s="169" customFormat="1" x14ac:dyDescent="0.25">
      <c r="C9" s="174"/>
    </row>
    <row r="10" spans="2:32" x14ac:dyDescent="0.25">
      <c r="C10" s="93"/>
      <c r="P10" s="93"/>
      <c r="T10" s="93"/>
      <c r="U10" s="154"/>
      <c r="V10" s="93"/>
      <c r="W10" s="93"/>
      <c r="X10" s="93"/>
      <c r="Y10" s="93"/>
      <c r="Z10" s="93"/>
      <c r="AA10" s="93"/>
      <c r="AB10" s="93"/>
    </row>
    <row r="11" spans="2:32" x14ac:dyDescent="0.25">
      <c r="C11" s="175"/>
      <c r="D11" s="175"/>
      <c r="E11" s="175"/>
      <c r="F11" s="175"/>
      <c r="G11" s="175"/>
      <c r="H11" s="175"/>
      <c r="I11" s="175"/>
      <c r="J11" s="175"/>
      <c r="K11" s="175"/>
      <c r="L11" s="175"/>
      <c r="M11" s="175"/>
      <c r="N11" s="175"/>
      <c r="O11" s="175"/>
      <c r="P11" s="175"/>
      <c r="Q11" s="175"/>
      <c r="R11" s="175"/>
      <c r="S11" s="175"/>
      <c r="T11" s="175"/>
      <c r="U11" s="175"/>
      <c r="V11" s="175"/>
      <c r="W11" s="175"/>
      <c r="X11" s="175"/>
      <c r="Y11" s="175"/>
      <c r="Z11" s="175"/>
      <c r="AA11" s="175"/>
      <c r="AB11" s="175"/>
    </row>
    <row r="17" spans="3:32" ht="13.5" customHeight="1" x14ac:dyDescent="0.25">
      <c r="C17" s="83"/>
      <c r="D17" s="83"/>
      <c r="E17" s="83"/>
      <c r="F17" s="83"/>
      <c r="G17" s="83"/>
      <c r="H17" s="83"/>
      <c r="I17" s="83"/>
      <c r="J17" s="83"/>
      <c r="K17" s="83"/>
      <c r="L17" s="83"/>
      <c r="M17" s="83"/>
      <c r="N17" s="83"/>
      <c r="O17" s="83"/>
      <c r="P17" s="83"/>
      <c r="S17" s="83"/>
      <c r="T17" s="83"/>
      <c r="U17" s="83"/>
      <c r="V17" s="83"/>
      <c r="W17" s="83"/>
      <c r="X17" s="83"/>
      <c r="Y17" s="83"/>
      <c r="Z17" s="83"/>
      <c r="AA17" s="83"/>
      <c r="AB17" s="83"/>
      <c r="AC17" s="83"/>
      <c r="AD17" s="83"/>
      <c r="AE17" s="83"/>
      <c r="AF17" s="83"/>
    </row>
  </sheetData>
  <pageMargins left="0.75" right="0.75" top="1" bottom="1" header="0.5" footer="0.5"/>
  <pageSetup paperSize="9" orientation="portrait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3219AC-4FCC-4C87-A95D-C4BF40B4CACB}">
  <dimension ref="A1:AE36"/>
  <sheetViews>
    <sheetView zoomScale="75" zoomScaleNormal="75" workbookViewId="0">
      <pane ySplit="1" topLeftCell="A2" activePane="bottomLeft" state="frozen"/>
      <selection pane="bottomLeft" activeCell="A27" sqref="A27:XFD27"/>
    </sheetView>
  </sheetViews>
  <sheetFormatPr defaultColWidth="9.140625" defaultRowHeight="15" x14ac:dyDescent="0.25"/>
  <cols>
    <col min="1" max="1" width="21.5703125" style="215" customWidth="1"/>
    <col min="2" max="31" width="9.140625" style="215" customWidth="1"/>
    <col min="32" max="16384" width="9.140625" style="215"/>
  </cols>
  <sheetData>
    <row r="1" spans="1:31" s="213" customFormat="1" x14ac:dyDescent="0.25">
      <c r="A1" s="213" t="s">
        <v>163</v>
      </c>
      <c r="B1" s="214">
        <v>1990</v>
      </c>
      <c r="C1" s="214">
        <v>1991</v>
      </c>
      <c r="D1" s="214">
        <v>1992</v>
      </c>
      <c r="E1" s="214">
        <v>1993</v>
      </c>
      <c r="F1" s="214">
        <v>1994</v>
      </c>
      <c r="G1" s="214">
        <v>1995</v>
      </c>
      <c r="H1" s="214">
        <v>1996</v>
      </c>
      <c r="I1" s="214">
        <v>1997</v>
      </c>
      <c r="J1" s="214">
        <v>1998</v>
      </c>
      <c r="K1" s="214">
        <v>1999</v>
      </c>
      <c r="L1" s="214">
        <v>2000</v>
      </c>
      <c r="M1" s="214">
        <v>2001</v>
      </c>
      <c r="N1" s="214">
        <v>2002</v>
      </c>
      <c r="O1" s="214">
        <v>2003</v>
      </c>
      <c r="P1" s="214">
        <v>2004</v>
      </c>
      <c r="Q1" s="214">
        <v>2005</v>
      </c>
      <c r="R1" s="214">
        <v>2006</v>
      </c>
      <c r="S1" s="214">
        <v>2007</v>
      </c>
      <c r="T1" s="214">
        <v>2008</v>
      </c>
      <c r="U1" s="214">
        <v>2009</v>
      </c>
      <c r="V1" s="214">
        <v>2010</v>
      </c>
      <c r="W1" s="214">
        <v>2011</v>
      </c>
      <c r="X1" s="214">
        <v>2012</v>
      </c>
      <c r="Y1" s="214">
        <v>2013</v>
      </c>
      <c r="Z1" s="214">
        <v>2014</v>
      </c>
      <c r="AA1" s="214">
        <v>2015</v>
      </c>
      <c r="AB1" s="214">
        <v>2016</v>
      </c>
      <c r="AC1" s="214">
        <v>2017</v>
      </c>
      <c r="AD1" s="214">
        <v>2018</v>
      </c>
      <c r="AE1" s="214">
        <v>2019</v>
      </c>
    </row>
    <row r="2" spans="1:31" x14ac:dyDescent="0.25">
      <c r="A2" s="215" t="s">
        <v>164</v>
      </c>
      <c r="B2" s="216">
        <v>7.9266138000000019</v>
      </c>
      <c r="C2" s="216">
        <v>7.9716076999999981</v>
      </c>
      <c r="D2" s="216">
        <v>8.0367245</v>
      </c>
      <c r="E2" s="216">
        <v>8.0810400999999992</v>
      </c>
      <c r="F2" s="216">
        <v>8.1077199000000011</v>
      </c>
      <c r="G2" s="216">
        <v>8.142539300000001</v>
      </c>
      <c r="H2" s="216">
        <v>8.1986120999999983</v>
      </c>
      <c r="I2" s="216">
        <v>8.2849823000000011</v>
      </c>
      <c r="J2" s="216">
        <v>8.372709099999998</v>
      </c>
      <c r="K2" s="216">
        <v>8.4597575999999997</v>
      </c>
      <c r="L2" s="216">
        <v>8.5680595000000004</v>
      </c>
      <c r="M2" s="216">
        <v>8.698519199999998</v>
      </c>
      <c r="N2" s="216">
        <v>8.8567891999999979</v>
      </c>
      <c r="O2" s="216">
        <v>8.9985538999999992</v>
      </c>
      <c r="P2" s="216">
        <v>9.1461971999999978</v>
      </c>
      <c r="Q2" s="216">
        <v>9.3465218000000032</v>
      </c>
      <c r="R2" s="216">
        <v>9.5705868999999986</v>
      </c>
      <c r="S2" s="216">
        <v>9.8936838000000034</v>
      </c>
      <c r="T2" s="216">
        <v>10.140811100000002</v>
      </c>
      <c r="U2" s="216">
        <v>10.250017399999999</v>
      </c>
      <c r="V2" s="216">
        <v>10.298402800000003</v>
      </c>
      <c r="W2" s="216">
        <v>10.343848899999999</v>
      </c>
      <c r="X2" s="216">
        <v>10.367589399999998</v>
      </c>
      <c r="Y2" s="216">
        <v>10.384999100000002</v>
      </c>
      <c r="Z2" s="216">
        <v>10.422305600000001</v>
      </c>
      <c r="AA2" s="216">
        <v>10.480639399999999</v>
      </c>
      <c r="AB2" s="216">
        <v>10.766576764999998</v>
      </c>
      <c r="AC2" s="216">
        <v>10.817917291999997</v>
      </c>
      <c r="AD2" s="216">
        <v>10.869257818999998</v>
      </c>
      <c r="AE2" s="216">
        <v>11.127511500000001</v>
      </c>
    </row>
    <row r="3" spans="1:31" x14ac:dyDescent="0.25">
      <c r="A3" s="215" t="s">
        <v>165</v>
      </c>
      <c r="B3" s="216">
        <v>3.5200000000000002E-2</v>
      </c>
      <c r="C3" s="216">
        <v>3.5200000000000002E-2</v>
      </c>
      <c r="D3" s="216">
        <v>3.5200000000000002E-2</v>
      </c>
      <c r="E3" s="216">
        <v>3.5200000000000002E-2</v>
      </c>
      <c r="F3" s="216">
        <v>3.04E-2</v>
      </c>
      <c r="G3" s="216">
        <v>2.7199999999999998E-2</v>
      </c>
      <c r="H3" s="216">
        <v>3.3599999999999998E-2</v>
      </c>
      <c r="I3" s="216">
        <v>3.8399999999999997E-2</v>
      </c>
      <c r="J3" s="216">
        <v>3.8399999999999997E-2</v>
      </c>
      <c r="K3" s="216">
        <v>4.1599999999999998E-2</v>
      </c>
      <c r="L3" s="216">
        <v>4.6399999999999997E-2</v>
      </c>
      <c r="M3" s="216">
        <v>4.9599999999999998E-2</v>
      </c>
      <c r="N3" s="216">
        <v>5.1200000000000002E-2</v>
      </c>
      <c r="O3" s="216">
        <v>5.28E-2</v>
      </c>
      <c r="P3" s="216">
        <v>5.4399999999999997E-2</v>
      </c>
      <c r="Q3" s="216">
        <v>5.4399999999999997E-2</v>
      </c>
      <c r="R3" s="216">
        <v>5.6000000000000001E-2</v>
      </c>
      <c r="S3" s="216">
        <v>5.28E-2</v>
      </c>
      <c r="T3" s="216">
        <v>4.48E-2</v>
      </c>
      <c r="U3" s="216">
        <v>5.28E-2</v>
      </c>
      <c r="V3" s="216">
        <v>3.6799999999999999E-2</v>
      </c>
      <c r="W3" s="216">
        <v>2.8799999999999999E-2</v>
      </c>
      <c r="X3" s="216">
        <v>3.04E-2</v>
      </c>
      <c r="Y3" s="216">
        <v>2.8799999999999999E-2</v>
      </c>
      <c r="Z3" s="216">
        <v>2.8799999999999999E-2</v>
      </c>
      <c r="AA3" s="216">
        <v>3.04E-2</v>
      </c>
      <c r="AB3" s="216">
        <v>3.04E-2</v>
      </c>
      <c r="AC3" s="216">
        <v>3.3599999999999998E-2</v>
      </c>
      <c r="AD3" s="216">
        <v>3.2799999999999996E-2</v>
      </c>
      <c r="AE3" s="216">
        <v>3.2000000000000001E-2</v>
      </c>
    </row>
    <row r="4" spans="1:31" x14ac:dyDescent="0.25">
      <c r="A4" s="215" t="s">
        <v>166</v>
      </c>
      <c r="B4" s="216">
        <v>6.7423521827284665</v>
      </c>
      <c r="C4" s="216">
        <v>6.5648178173856433</v>
      </c>
      <c r="D4" s="216">
        <v>6.5292813479484275</v>
      </c>
      <c r="E4" s="216">
        <v>6.5455772365364338</v>
      </c>
      <c r="F4" s="216">
        <v>6.5814719628691023</v>
      </c>
      <c r="G4" s="216">
        <v>6.5601727662456728</v>
      </c>
      <c r="H4" s="216">
        <v>6.5666182287011994</v>
      </c>
      <c r="I4" s="216">
        <v>6.703903669595582</v>
      </c>
      <c r="J4" s="216">
        <v>6.7370093333235026</v>
      </c>
      <c r="K4" s="216">
        <v>6.6167900212902584</v>
      </c>
      <c r="L4" s="216">
        <v>6.3148006780219674</v>
      </c>
      <c r="M4" s="216">
        <v>6.406569295849172</v>
      </c>
      <c r="N4" s="216">
        <v>6.4021256079778945</v>
      </c>
      <c r="O4" s="216">
        <v>6.0792496107618916</v>
      </c>
      <c r="P4" s="216">
        <v>6.1957725099383714</v>
      </c>
      <c r="Q4" s="216">
        <v>6.2382448014589009</v>
      </c>
      <c r="R4" s="216">
        <v>6.3784643918627744</v>
      </c>
      <c r="S4" s="216">
        <v>6.5744224041248076</v>
      </c>
      <c r="T4" s="216">
        <v>5.4315053811776739</v>
      </c>
      <c r="U4" s="216">
        <v>4.2592449404879584</v>
      </c>
      <c r="V4" s="216">
        <v>3.3728790851105521</v>
      </c>
      <c r="W4" s="216">
        <v>3.3944577108437342</v>
      </c>
      <c r="X4" s="216">
        <v>3.2589372655050308</v>
      </c>
      <c r="Y4" s="216">
        <v>3.4019868829015056</v>
      </c>
      <c r="Z4" s="216">
        <v>3.8001530180868359</v>
      </c>
      <c r="AA4" s="216">
        <v>3.368698501049471</v>
      </c>
      <c r="AB4" s="216">
        <v>2.811203410816618</v>
      </c>
      <c r="AC4" s="216">
        <v>2.6628051798606354</v>
      </c>
      <c r="AD4" s="216">
        <v>2.5827405077468177</v>
      </c>
      <c r="AE4" s="216">
        <v>2.4266105674114855</v>
      </c>
    </row>
    <row r="5" spans="1:31" x14ac:dyDescent="0.25">
      <c r="A5" s="215" t="s">
        <v>167</v>
      </c>
      <c r="B5" s="216">
        <v>1.7434660603806977</v>
      </c>
      <c r="C5" s="216">
        <v>1.7434660603806977</v>
      </c>
      <c r="D5" s="216">
        <v>1.7434660603806977</v>
      </c>
      <c r="E5" s="216">
        <v>1.7434660603806977</v>
      </c>
      <c r="F5" s="216">
        <v>2.248291397626847</v>
      </c>
      <c r="G5" s="216">
        <v>2.3877057716193071</v>
      </c>
      <c r="H5" s="216">
        <v>2.528666564664523</v>
      </c>
      <c r="I5" s="216">
        <v>2.2382220843835063</v>
      </c>
      <c r="J5" s="216">
        <v>1.6286645629562577</v>
      </c>
      <c r="K5" s="216">
        <v>0.64367729101302884</v>
      </c>
      <c r="L5" s="216">
        <v>0.84707331036779931</v>
      </c>
      <c r="M5" s="216">
        <v>1.3072191053139905</v>
      </c>
      <c r="N5" s="216">
        <v>1.7028495841570683</v>
      </c>
      <c r="O5" s="216">
        <v>1.1603397420313075</v>
      </c>
      <c r="P5" s="216">
        <v>1.0350486416928026</v>
      </c>
      <c r="Q5" s="216">
        <v>0.95334251845766382</v>
      </c>
      <c r="R5" s="216">
        <v>1.6738262067775989</v>
      </c>
      <c r="S5" s="216">
        <v>1.5567972721265981</v>
      </c>
      <c r="T5" s="216">
        <v>1.5308939908441783</v>
      </c>
      <c r="U5" s="216">
        <v>0.78869986411318938</v>
      </c>
      <c r="V5" s="216">
        <v>0.88544904284371151</v>
      </c>
      <c r="W5" s="216">
        <v>0.92537592686429648</v>
      </c>
      <c r="X5" s="216">
        <v>1.0043117483286959</v>
      </c>
      <c r="Y5" s="216">
        <v>0.79461539605909359</v>
      </c>
      <c r="Z5" s="216">
        <v>0.88526584971621791</v>
      </c>
      <c r="AA5" s="216">
        <v>0.68619759877865316</v>
      </c>
      <c r="AB5" s="216">
        <v>0.88541172750853736</v>
      </c>
      <c r="AC5" s="216">
        <v>1.1891161442070863</v>
      </c>
      <c r="AD5" s="216">
        <v>1.7083301797253534</v>
      </c>
      <c r="AE5" s="216">
        <v>1.6751122841461352</v>
      </c>
    </row>
    <row r="6" spans="1:31" x14ac:dyDescent="0.25">
      <c r="A6" s="215" t="s">
        <v>168</v>
      </c>
      <c r="B6" s="216">
        <v>0.28175948300671838</v>
      </c>
      <c r="C6" s="216">
        <v>0.28175948300671838</v>
      </c>
      <c r="D6" s="216">
        <v>0.28175948300671838</v>
      </c>
      <c r="E6" s="216">
        <v>0.28185454946935334</v>
      </c>
      <c r="F6" s="216">
        <v>0.33549705188560247</v>
      </c>
      <c r="G6" s="216">
        <v>0.27030741416411125</v>
      </c>
      <c r="H6" s="216">
        <v>0.20101678436698187</v>
      </c>
      <c r="I6" s="216">
        <v>0.17873745849869035</v>
      </c>
      <c r="J6" s="216">
        <v>0.12558654976422426</v>
      </c>
      <c r="K6" s="216">
        <v>0.10777784938878966</v>
      </c>
      <c r="L6" s="216">
        <v>8.9969149013355051E-2</v>
      </c>
      <c r="M6" s="216">
        <v>8.2332581003815769E-2</v>
      </c>
      <c r="N6" s="216">
        <v>6.9446050954792421E-2</v>
      </c>
      <c r="O6" s="216">
        <v>6.9103624058130531E-2</v>
      </c>
      <c r="P6" s="216">
        <v>5.1725537232196743E-2</v>
      </c>
      <c r="Q6" s="216">
        <v>8.5336222553039229E-2</v>
      </c>
      <c r="R6" s="216">
        <v>0.12393195550829916</v>
      </c>
      <c r="S6" s="216">
        <v>0.10545122280325137</v>
      </c>
      <c r="T6" s="216">
        <v>9.3233931480158752E-2</v>
      </c>
      <c r="U6" s="216">
        <v>6.2851440546750598E-2</v>
      </c>
      <c r="V6" s="216">
        <v>5.3367310024411252E-2</v>
      </c>
      <c r="W6" s="216">
        <v>5.7507626442388438E-2</v>
      </c>
      <c r="X6" s="216">
        <v>7.4657819593848998E-2</v>
      </c>
      <c r="Y6" s="216">
        <v>5.7258467901273188E-2</v>
      </c>
      <c r="Z6" s="216">
        <v>6.8529159940169018E-2</v>
      </c>
      <c r="AA6" s="216">
        <v>4.4074250583222965E-2</v>
      </c>
      <c r="AB6" s="216">
        <v>6.2176753650032945E-2</v>
      </c>
      <c r="AC6" s="216">
        <v>6.4420037180226403E-2</v>
      </c>
      <c r="AD6" s="216">
        <v>7.1612565603261388E-2</v>
      </c>
      <c r="AE6" s="216">
        <v>5.7540227384279906E-2</v>
      </c>
    </row>
    <row r="7" spans="1:31" x14ac:dyDescent="0.25">
      <c r="A7" s="215" t="s">
        <v>169</v>
      </c>
      <c r="B7" s="216">
        <v>3.0231237200000001</v>
      </c>
      <c r="C7" s="216">
        <v>3.0231237200000001</v>
      </c>
      <c r="D7" s="216">
        <v>3.0231237200000001</v>
      </c>
      <c r="E7" s="216">
        <v>3.0231237200000001</v>
      </c>
      <c r="F7" s="216">
        <v>3.0231237200000001</v>
      </c>
      <c r="G7" s="216">
        <v>3.0243837200000003</v>
      </c>
      <c r="H7" s="216">
        <v>3.0243837200000003</v>
      </c>
      <c r="I7" s="216">
        <v>3.0243837200000003</v>
      </c>
      <c r="J7" s="216">
        <v>3.0243837200000003</v>
      </c>
      <c r="K7" s="216">
        <v>2.87303351625</v>
      </c>
      <c r="L7" s="216">
        <v>2.7856559143750004</v>
      </c>
      <c r="M7" s="216">
        <v>2.6467436134375002</v>
      </c>
      <c r="N7" s="216">
        <v>2.4733607067187497</v>
      </c>
      <c r="O7" s="216">
        <v>2.5004784225000001</v>
      </c>
      <c r="P7" s="216">
        <v>2.3421441646666668</v>
      </c>
      <c r="Q7" s="216">
        <v>1.1885504406904761</v>
      </c>
      <c r="R7" s="216">
        <v>1.2465753491309528</v>
      </c>
      <c r="S7" s="216">
        <v>1.4701011376250004</v>
      </c>
      <c r="T7" s="216">
        <v>1.4898095262857147</v>
      </c>
      <c r="U7" s="216">
        <v>1.8877270201111112</v>
      </c>
      <c r="V7" s="216">
        <v>0.998733078809524</v>
      </c>
      <c r="W7" s="216">
        <v>1.1494117775384614</v>
      </c>
      <c r="X7" s="216">
        <v>1.2243004483809525</v>
      </c>
      <c r="Y7" s="216">
        <v>1.2480271400000003</v>
      </c>
      <c r="Z7" s="216">
        <v>1.0824496299999999</v>
      </c>
      <c r="AA7" s="216">
        <v>0.98550109422222221</v>
      </c>
      <c r="AB7" s="216">
        <v>1.1682469520000001</v>
      </c>
      <c r="AC7" s="216">
        <v>1.2427428428</v>
      </c>
      <c r="AD7" s="216">
        <v>1.2304755855999998</v>
      </c>
      <c r="AE7" s="216">
        <v>0.82981297368599982</v>
      </c>
    </row>
    <row r="8" spans="1:31" x14ac:dyDescent="0.25">
      <c r="A8" s="215" t="s">
        <v>170</v>
      </c>
      <c r="B8" s="216">
        <v>2.9119999999999999</v>
      </c>
      <c r="C8" s="216">
        <v>2.9119999999999999</v>
      </c>
      <c r="D8" s="216">
        <v>2.9119999999999999</v>
      </c>
      <c r="E8" s="216">
        <v>2.9119999999999999</v>
      </c>
      <c r="F8" s="216">
        <v>2.9119999999999999</v>
      </c>
      <c r="G8" s="216">
        <v>2.9119999999999999</v>
      </c>
      <c r="H8" s="216">
        <v>2.9119999999999999</v>
      </c>
      <c r="I8" s="216">
        <v>2.9119999999999999</v>
      </c>
      <c r="J8" s="216">
        <v>2.9119999999999999</v>
      </c>
      <c r="K8" s="216">
        <v>2.267983333333333</v>
      </c>
      <c r="L8" s="216">
        <v>1.9459749999999998</v>
      </c>
      <c r="M8" s="216">
        <v>1.784970833333333</v>
      </c>
      <c r="N8" s="216">
        <v>1.7044687499999998</v>
      </c>
      <c r="O8" s="216">
        <v>1.6642177083333329</v>
      </c>
      <c r="P8" s="216">
        <v>1.6239666666666666</v>
      </c>
      <c r="Q8" s="216">
        <v>2.1259833333333331</v>
      </c>
      <c r="R8" s="216">
        <v>2.6280000000000001</v>
      </c>
      <c r="S8" s="216">
        <v>2.1181533333333333</v>
      </c>
      <c r="T8" s="216">
        <v>1.3932814000000002</v>
      </c>
      <c r="U8" s="216">
        <v>2.3603589999999999</v>
      </c>
      <c r="V8" s="216">
        <v>2.4743800000000005</v>
      </c>
      <c r="W8" s="216">
        <v>1.7878270000000001</v>
      </c>
      <c r="X8" s="216">
        <v>1.2172307142857142</v>
      </c>
      <c r="Y8" s="216">
        <v>1.2834865714285713</v>
      </c>
      <c r="Z8" s="216">
        <v>1.4004714285714286</v>
      </c>
      <c r="AA8" s="216">
        <v>1.4617100000000001</v>
      </c>
      <c r="AB8" s="216">
        <v>1.4682770000000001</v>
      </c>
      <c r="AC8" s="216">
        <v>1.2063778571428569</v>
      </c>
      <c r="AD8" s="216">
        <v>1.3679778571428571</v>
      </c>
      <c r="AE8" s="216">
        <v>0.98592857142857138</v>
      </c>
    </row>
    <row r="9" spans="1:31" x14ac:dyDescent="0.25">
      <c r="A9" s="215" t="s">
        <v>171</v>
      </c>
      <c r="B9" s="216">
        <v>0.70122647421916851</v>
      </c>
      <c r="C9" s="216">
        <v>0.7082398085302205</v>
      </c>
      <c r="D9" s="216">
        <v>0.70445754946808781</v>
      </c>
      <c r="E9" s="216">
        <v>0.69371315872838712</v>
      </c>
      <c r="F9" s="216">
        <v>0.5299612395127089</v>
      </c>
      <c r="G9" s="216">
        <v>0.49298950637351063</v>
      </c>
      <c r="H9" s="216">
        <v>0.72650795394164436</v>
      </c>
      <c r="I9" s="216">
        <v>1.6339334000000001</v>
      </c>
      <c r="J9" s="216">
        <v>1.7044222499999999</v>
      </c>
      <c r="K9" s="216">
        <v>1.8580146783333333</v>
      </c>
      <c r="L9" s="216">
        <v>1.0108985016666665</v>
      </c>
      <c r="M9" s="216">
        <v>2.4750331017499998</v>
      </c>
      <c r="N9" s="216">
        <v>1.9488609518333333</v>
      </c>
      <c r="O9" s="216">
        <v>0.92573880191666669</v>
      </c>
      <c r="P9" s="216">
        <v>2.8747307429090911</v>
      </c>
      <c r="Q9" s="216">
        <v>3.1028779385000003</v>
      </c>
      <c r="R9" s="216">
        <v>3.81041358475</v>
      </c>
      <c r="S9" s="216">
        <v>5.1570212309999999</v>
      </c>
      <c r="T9" s="216">
        <v>3.3464758366590912</v>
      </c>
      <c r="U9" s="216">
        <v>2.1978787604999996</v>
      </c>
      <c r="V9" s="216">
        <v>1.457140106</v>
      </c>
      <c r="W9" s="216">
        <v>1.6201286510050001</v>
      </c>
      <c r="X9" s="216">
        <v>1.500605148</v>
      </c>
      <c r="Y9" s="216">
        <v>1.1203010250833332</v>
      </c>
      <c r="Z9" s="216">
        <v>1.3792877712638891</v>
      </c>
      <c r="AA9" s="216">
        <v>1.421623179</v>
      </c>
      <c r="AB9" s="216">
        <v>1.36975239395</v>
      </c>
      <c r="AC9" s="216">
        <v>1.4280368645774999</v>
      </c>
      <c r="AD9" s="216">
        <v>1.7064335311898751</v>
      </c>
      <c r="AE9" s="216">
        <v>1.7482413004489439</v>
      </c>
    </row>
    <row r="10" spans="1:31" x14ac:dyDescent="0.25">
      <c r="A10" s="215" t="s">
        <v>172</v>
      </c>
      <c r="B10" s="216">
        <v>3.3876815764E-2</v>
      </c>
      <c r="C10" s="216">
        <v>3.6533249521999996E-2</v>
      </c>
      <c r="D10" s="216">
        <v>3.4829703589999997E-2</v>
      </c>
      <c r="E10" s="216">
        <v>3.3392552226000002E-2</v>
      </c>
      <c r="F10" s="216">
        <v>3.4548194186000011E-2</v>
      </c>
      <c r="G10" s="216">
        <v>3.6832600133999992E-2</v>
      </c>
      <c r="H10" s="216">
        <v>3.5375758439999995E-2</v>
      </c>
      <c r="I10" s="216">
        <v>3.6167055847999993E-2</v>
      </c>
      <c r="J10" s="216">
        <v>3.7032904018000003E-2</v>
      </c>
      <c r="K10" s="216">
        <v>3.9544582329999994E-2</v>
      </c>
      <c r="L10" s="216">
        <v>3.9405292212000002E-2</v>
      </c>
      <c r="M10" s="216">
        <v>3.9097014703999997E-2</v>
      </c>
      <c r="N10" s="216">
        <v>4.0342867003999999E-2</v>
      </c>
      <c r="O10" s="216">
        <v>3.5692824178000002E-2</v>
      </c>
      <c r="P10" s="216">
        <v>3.0673267438000001E-2</v>
      </c>
      <c r="Q10" s="216">
        <v>3.1594320647999996E-2</v>
      </c>
      <c r="R10" s="216">
        <v>3.2118576863999992E-2</v>
      </c>
      <c r="S10" s="216">
        <v>3.1042866051999997E-2</v>
      </c>
      <c r="T10" s="216">
        <v>2.8461208841999996E-2</v>
      </c>
      <c r="U10" s="216">
        <v>2.72493953424E-2</v>
      </c>
      <c r="V10" s="216">
        <v>2.4383907173999998E-2</v>
      </c>
      <c r="W10" s="216">
        <v>2.4621071046E-2</v>
      </c>
      <c r="X10" s="216">
        <v>2.2587468283600001E-2</v>
      </c>
      <c r="Y10" s="216">
        <v>1.9685013550399998E-2</v>
      </c>
      <c r="Z10" s="216">
        <v>1.87240441344E-2</v>
      </c>
      <c r="AA10" s="216">
        <v>2.0200677798399999E-2</v>
      </c>
      <c r="AB10" s="216">
        <v>1.7030250511999998E-2</v>
      </c>
      <c r="AC10" s="216">
        <v>2.2001657286399998E-2</v>
      </c>
      <c r="AD10" s="216">
        <v>1.1156837331199999E-2</v>
      </c>
      <c r="AE10" s="216">
        <v>1.7243360310000001E-2</v>
      </c>
    </row>
    <row r="11" spans="1:31" x14ac:dyDescent="0.25">
      <c r="A11" s="215" t="s">
        <v>173</v>
      </c>
      <c r="B11" s="216">
        <v>9.6172112688712179</v>
      </c>
      <c r="C11" s="216">
        <v>9.7618877483372088</v>
      </c>
      <c r="D11" s="216">
        <v>9.9069293728566912</v>
      </c>
      <c r="E11" s="216">
        <v>10.040986330132064</v>
      </c>
      <c r="F11" s="216">
        <v>10.180242401563589</v>
      </c>
      <c r="G11" s="216">
        <v>10.284966226364435</v>
      </c>
      <c r="H11" s="216">
        <v>9.9553483075904214</v>
      </c>
      <c r="I11" s="216">
        <v>9.3927941530146022</v>
      </c>
      <c r="J11" s="216">
        <v>10.253828970086687</v>
      </c>
      <c r="K11" s="216">
        <v>10.674029751223175</v>
      </c>
      <c r="L11" s="216">
        <v>9.7505407280264436</v>
      </c>
      <c r="M11" s="216">
        <v>9.47747803794201</v>
      </c>
      <c r="N11" s="216">
        <v>12.667978845918887</v>
      </c>
      <c r="O11" s="216">
        <v>14.733609365152631</v>
      </c>
      <c r="P11" s="216">
        <v>13.888004829811811</v>
      </c>
      <c r="Q11" s="216">
        <v>13.685675354757587</v>
      </c>
      <c r="R11" s="216">
        <v>13.672395630625374</v>
      </c>
      <c r="S11" s="216">
        <v>13.546553583843592</v>
      </c>
      <c r="T11" s="216">
        <v>14.329135451310577</v>
      </c>
      <c r="U11" s="216">
        <v>15.645736858754397</v>
      </c>
      <c r="V11" s="216">
        <v>18.198349178421253</v>
      </c>
      <c r="W11" s="216">
        <v>18.281160193197788</v>
      </c>
      <c r="X11" s="216">
        <v>20.788154916762792</v>
      </c>
      <c r="Y11" s="216">
        <v>22.457259006099999</v>
      </c>
      <c r="Z11" s="216">
        <v>19.1333423136</v>
      </c>
      <c r="AA11" s="216">
        <v>20.341835132825988</v>
      </c>
      <c r="AB11" s="216">
        <v>21.513530798845029</v>
      </c>
      <c r="AC11" s="216">
        <v>26.836075688573672</v>
      </c>
      <c r="AD11" s="216">
        <v>27.0167677061822</v>
      </c>
      <c r="AE11" s="216">
        <v>29.269150254248832</v>
      </c>
    </row>
    <row r="12" spans="1:31" s="213" customFormat="1" x14ac:dyDescent="0.25">
      <c r="A12" s="213" t="s">
        <v>5</v>
      </c>
      <c r="B12" s="217">
        <f>SUM(B2:B11)</f>
        <v>33.016829804970271</v>
      </c>
      <c r="C12" s="217">
        <f>SUM(C2:C11)</f>
        <v>33.038635587162489</v>
      </c>
      <c r="D12" s="217">
        <f t="shared" ref="D12:AC12" si="0">SUM(D2:D11)</f>
        <v>33.207771737250624</v>
      </c>
      <c r="E12" s="217">
        <f t="shared" si="0"/>
        <v>33.39035370747294</v>
      </c>
      <c r="F12" s="217">
        <f t="shared" si="0"/>
        <v>33.983255867643855</v>
      </c>
      <c r="G12" s="217">
        <f t="shared" si="0"/>
        <v>34.139097304901043</v>
      </c>
      <c r="H12" s="217">
        <f t="shared" si="0"/>
        <v>34.182129417704765</v>
      </c>
      <c r="I12" s="217">
        <f t="shared" si="0"/>
        <v>34.443523841340379</v>
      </c>
      <c r="J12" s="217">
        <f t="shared" si="0"/>
        <v>34.834037390148666</v>
      </c>
      <c r="K12" s="217">
        <f t="shared" si="0"/>
        <v>33.582208623161918</v>
      </c>
      <c r="L12" s="217">
        <f t="shared" si="0"/>
        <v>31.398778073683232</v>
      </c>
      <c r="M12" s="217">
        <f t="shared" si="0"/>
        <v>32.967562783333818</v>
      </c>
      <c r="N12" s="217">
        <f t="shared" si="0"/>
        <v>35.917422564564724</v>
      </c>
      <c r="O12" s="217">
        <f t="shared" si="0"/>
        <v>36.219783998931959</v>
      </c>
      <c r="P12" s="217">
        <f t="shared" si="0"/>
        <v>37.242663560355609</v>
      </c>
      <c r="Q12" s="217">
        <f t="shared" si="0"/>
        <v>36.812526730399007</v>
      </c>
      <c r="R12" s="217">
        <f t="shared" si="0"/>
        <v>39.192312595518999</v>
      </c>
      <c r="S12" s="217">
        <f t="shared" si="0"/>
        <v>40.506026850908583</v>
      </c>
      <c r="T12" s="217">
        <f t="shared" si="0"/>
        <v>37.828407826599403</v>
      </c>
      <c r="U12" s="217">
        <f t="shared" si="0"/>
        <v>37.532564679855803</v>
      </c>
      <c r="V12" s="217">
        <f t="shared" si="0"/>
        <v>37.799884508383457</v>
      </c>
      <c r="W12" s="217">
        <f t="shared" si="0"/>
        <v>37.613138856937667</v>
      </c>
      <c r="X12" s="217">
        <f t="shared" si="0"/>
        <v>39.488774929140632</v>
      </c>
      <c r="Y12" s="217">
        <f t="shared" si="0"/>
        <v>40.796418603024179</v>
      </c>
      <c r="Z12" s="217">
        <f t="shared" si="0"/>
        <v>38.219328815312949</v>
      </c>
      <c r="AA12" s="217">
        <f t="shared" si="0"/>
        <v>38.840879834257962</v>
      </c>
      <c r="AB12" s="217">
        <f t="shared" si="0"/>
        <v>40.092606052282221</v>
      </c>
      <c r="AC12" s="217">
        <f t="shared" si="0"/>
        <v>45.503093563628369</v>
      </c>
      <c r="AD12" s="217">
        <f t="shared" ref="AD12:AE12" si="1">SUM(AD2:AD11)</f>
        <v>46.59755258952157</v>
      </c>
      <c r="AE12" s="217">
        <f t="shared" si="1"/>
        <v>48.169151039064246</v>
      </c>
    </row>
    <row r="13" spans="1:31" x14ac:dyDescent="0.25">
      <c r="A13" s="218"/>
      <c r="B13" s="219"/>
      <c r="C13" s="219"/>
      <c r="D13" s="219"/>
      <c r="E13" s="219"/>
      <c r="F13" s="219"/>
      <c r="G13" s="219"/>
      <c r="H13" s="219"/>
      <c r="I13" s="219"/>
      <c r="J13" s="219"/>
      <c r="K13" s="219"/>
      <c r="L13" s="219"/>
      <c r="M13" s="219"/>
      <c r="N13" s="219"/>
      <c r="O13" s="219"/>
      <c r="P13" s="219"/>
      <c r="Q13" s="219"/>
      <c r="R13" s="219"/>
      <c r="S13" s="219"/>
      <c r="T13" s="219"/>
      <c r="U13" s="219"/>
      <c r="V13" s="219"/>
      <c r="W13" s="219"/>
      <c r="X13" s="219"/>
      <c r="Y13" s="219"/>
      <c r="Z13" s="219"/>
      <c r="AA13" s="219"/>
      <c r="AB13" s="219"/>
      <c r="AC13" s="219"/>
      <c r="AD13" s="219"/>
      <c r="AE13" s="219"/>
    </row>
    <row r="15" spans="1:31" s="213" customFormat="1" x14ac:dyDescent="0.25">
      <c r="A15" s="213" t="s">
        <v>174</v>
      </c>
      <c r="B15" s="214">
        <v>1990</v>
      </c>
      <c r="C15" s="214">
        <v>1991</v>
      </c>
      <c r="D15" s="214">
        <v>1992</v>
      </c>
      <c r="E15" s="214">
        <v>1993</v>
      </c>
      <c r="F15" s="214">
        <v>1994</v>
      </c>
      <c r="G15" s="214">
        <v>1995</v>
      </c>
      <c r="H15" s="214">
        <v>1996</v>
      </c>
      <c r="I15" s="214">
        <v>1997</v>
      </c>
      <c r="J15" s="214">
        <v>1998</v>
      </c>
      <c r="K15" s="214">
        <v>1999</v>
      </c>
      <c r="L15" s="214">
        <v>2000</v>
      </c>
      <c r="M15" s="214">
        <v>2001</v>
      </c>
      <c r="N15" s="214">
        <v>2002</v>
      </c>
      <c r="O15" s="214">
        <v>2003</v>
      </c>
      <c r="P15" s="214">
        <v>2004</v>
      </c>
      <c r="Q15" s="214">
        <v>2005</v>
      </c>
      <c r="R15" s="214">
        <v>2006</v>
      </c>
      <c r="S15" s="214">
        <v>2007</v>
      </c>
      <c r="T15" s="214">
        <v>2008</v>
      </c>
      <c r="U15" s="214">
        <v>2009</v>
      </c>
      <c r="V15" s="214">
        <v>2010</v>
      </c>
      <c r="W15" s="214">
        <v>2011</v>
      </c>
      <c r="X15" s="214">
        <v>2012</v>
      </c>
      <c r="Y15" s="214">
        <v>2013</v>
      </c>
      <c r="Z15" s="214">
        <v>2014</v>
      </c>
      <c r="AA15" s="214">
        <v>2015</v>
      </c>
      <c r="AB15" s="214">
        <v>2016</v>
      </c>
      <c r="AC15" s="214">
        <v>2017</v>
      </c>
      <c r="AD15" s="214">
        <v>2018</v>
      </c>
      <c r="AE15" s="214">
        <v>2019</v>
      </c>
    </row>
    <row r="16" spans="1:31" x14ac:dyDescent="0.25">
      <c r="A16" s="215" t="s">
        <v>164</v>
      </c>
      <c r="B16" s="216">
        <f t="shared" ref="B16:AC24" si="2">B2*44/12*0.6</f>
        <v>17.438550360000004</v>
      </c>
      <c r="C16" s="216">
        <f t="shared" si="2"/>
        <v>17.537536939999995</v>
      </c>
      <c r="D16" s="216">
        <f t="shared" si="2"/>
        <v>17.680793900000001</v>
      </c>
      <c r="E16" s="216">
        <f t="shared" si="2"/>
        <v>17.778288219999997</v>
      </c>
      <c r="F16" s="216">
        <f t="shared" si="2"/>
        <v>17.836983780000001</v>
      </c>
      <c r="G16" s="216">
        <f t="shared" si="2"/>
        <v>17.913586460000001</v>
      </c>
      <c r="H16" s="216">
        <f t="shared" si="2"/>
        <v>18.036946619999998</v>
      </c>
      <c r="I16" s="216">
        <f t="shared" si="2"/>
        <v>18.226961060000001</v>
      </c>
      <c r="J16" s="216">
        <f t="shared" si="2"/>
        <v>18.419960019999994</v>
      </c>
      <c r="K16" s="216">
        <f t="shared" si="2"/>
        <v>18.611466719999999</v>
      </c>
      <c r="L16" s="216">
        <f t="shared" si="2"/>
        <v>18.849730900000001</v>
      </c>
      <c r="M16" s="216">
        <f t="shared" si="2"/>
        <v>19.136742239999993</v>
      </c>
      <c r="N16" s="216">
        <f t="shared" si="2"/>
        <v>19.484936239999993</v>
      </c>
      <c r="O16" s="216">
        <f t="shared" si="2"/>
        <v>19.796818579999997</v>
      </c>
      <c r="P16" s="216">
        <f t="shared" si="2"/>
        <v>20.121633839999994</v>
      </c>
      <c r="Q16" s="216">
        <f t="shared" si="2"/>
        <v>20.562347960000007</v>
      </c>
      <c r="R16" s="216">
        <f t="shared" si="2"/>
        <v>21.055291179999998</v>
      </c>
      <c r="S16" s="216">
        <f t="shared" si="2"/>
        <v>21.766104360000007</v>
      </c>
      <c r="T16" s="216">
        <f t="shared" si="2"/>
        <v>22.309784420000007</v>
      </c>
      <c r="U16" s="216">
        <f t="shared" si="2"/>
        <v>22.550038279999995</v>
      </c>
      <c r="V16" s="216">
        <f t="shared" si="2"/>
        <v>22.656486160000007</v>
      </c>
      <c r="W16" s="216">
        <f t="shared" si="2"/>
        <v>22.756467579999995</v>
      </c>
      <c r="X16" s="216">
        <f t="shared" si="2"/>
        <v>22.808696679999997</v>
      </c>
      <c r="Y16" s="216">
        <f t="shared" si="2"/>
        <v>22.846998020000001</v>
      </c>
      <c r="Z16" s="216">
        <f t="shared" si="2"/>
        <v>22.929072320000003</v>
      </c>
      <c r="AA16" s="216">
        <f t="shared" si="2"/>
        <v>23.05740668</v>
      </c>
      <c r="AB16" s="216">
        <f t="shared" si="2"/>
        <v>23.686468882999993</v>
      </c>
      <c r="AC16" s="216">
        <f t="shared" si="2"/>
        <v>23.799418042399992</v>
      </c>
      <c r="AD16" s="216">
        <f t="shared" ref="AD16:AE23" si="3">AD2*44/12*0.6</f>
        <v>23.912367201799995</v>
      </c>
      <c r="AE16" s="216">
        <f t="shared" si="3"/>
        <v>24.4805253</v>
      </c>
    </row>
    <row r="17" spans="1:31" x14ac:dyDescent="0.25">
      <c r="A17" s="215" t="s">
        <v>165</v>
      </c>
      <c r="B17" s="216">
        <f t="shared" si="2"/>
        <v>7.7440000000000009E-2</v>
      </c>
      <c r="C17" s="216">
        <f t="shared" si="2"/>
        <v>7.7440000000000009E-2</v>
      </c>
      <c r="D17" s="216">
        <f t="shared" si="2"/>
        <v>7.7440000000000009E-2</v>
      </c>
      <c r="E17" s="216">
        <f t="shared" si="2"/>
        <v>7.7440000000000009E-2</v>
      </c>
      <c r="F17" s="216">
        <f t="shared" si="2"/>
        <v>6.6879999999999995E-2</v>
      </c>
      <c r="G17" s="216">
        <f t="shared" si="2"/>
        <v>5.983999999999999E-2</v>
      </c>
      <c r="H17" s="216">
        <f t="shared" si="2"/>
        <v>7.3919999999999986E-2</v>
      </c>
      <c r="I17" s="216">
        <f t="shared" si="2"/>
        <v>8.4479999999999986E-2</v>
      </c>
      <c r="J17" s="216">
        <f t="shared" si="2"/>
        <v>8.4479999999999986E-2</v>
      </c>
      <c r="K17" s="216">
        <f t="shared" si="2"/>
        <v>9.151999999999999E-2</v>
      </c>
      <c r="L17" s="216">
        <f t="shared" si="2"/>
        <v>0.10207999999999999</v>
      </c>
      <c r="M17" s="216">
        <f t="shared" si="2"/>
        <v>0.10911999999999998</v>
      </c>
      <c r="N17" s="216">
        <f t="shared" si="2"/>
        <v>0.11263999999999999</v>
      </c>
      <c r="O17" s="216">
        <f t="shared" si="2"/>
        <v>0.11615999999999999</v>
      </c>
      <c r="P17" s="216">
        <f t="shared" si="2"/>
        <v>0.11967999999999998</v>
      </c>
      <c r="Q17" s="216">
        <f t="shared" si="2"/>
        <v>0.11967999999999998</v>
      </c>
      <c r="R17" s="216">
        <f t="shared" si="2"/>
        <v>0.1232</v>
      </c>
      <c r="S17" s="216">
        <f t="shared" si="2"/>
        <v>0.11615999999999999</v>
      </c>
      <c r="T17" s="216">
        <f t="shared" si="2"/>
        <v>9.8559999999999995E-2</v>
      </c>
      <c r="U17" s="216">
        <f t="shared" si="2"/>
        <v>0.11615999999999999</v>
      </c>
      <c r="V17" s="216">
        <f t="shared" si="2"/>
        <v>8.095999999999999E-2</v>
      </c>
      <c r="W17" s="216">
        <f t="shared" si="2"/>
        <v>6.3359999999999986E-2</v>
      </c>
      <c r="X17" s="216">
        <f t="shared" si="2"/>
        <v>6.6879999999999995E-2</v>
      </c>
      <c r="Y17" s="216">
        <f t="shared" si="2"/>
        <v>6.3359999999999986E-2</v>
      </c>
      <c r="Z17" s="216">
        <f t="shared" si="2"/>
        <v>6.3359999999999986E-2</v>
      </c>
      <c r="AA17" s="216">
        <f t="shared" si="2"/>
        <v>6.6879999999999995E-2</v>
      </c>
      <c r="AB17" s="216">
        <f t="shared" si="2"/>
        <v>6.6879999999999995E-2</v>
      </c>
      <c r="AC17" s="216">
        <f t="shared" si="2"/>
        <v>7.3919999999999986E-2</v>
      </c>
      <c r="AD17" s="216">
        <f t="shared" si="3"/>
        <v>7.2159999999999988E-2</v>
      </c>
      <c r="AE17" s="216">
        <f t="shared" si="3"/>
        <v>7.039999999999999E-2</v>
      </c>
    </row>
    <row r="18" spans="1:31" x14ac:dyDescent="0.25">
      <c r="A18" s="215" t="s">
        <v>166</v>
      </c>
      <c r="B18" s="216">
        <f t="shared" si="2"/>
        <v>14.833174802002624</v>
      </c>
      <c r="C18" s="216">
        <f t="shared" si="2"/>
        <v>14.442599198248416</v>
      </c>
      <c r="D18" s="216">
        <f t="shared" si="2"/>
        <v>14.364418965486541</v>
      </c>
      <c r="E18" s="216">
        <f t="shared" si="2"/>
        <v>14.400269920380154</v>
      </c>
      <c r="F18" s="216">
        <f t="shared" si="2"/>
        <v>14.479238318312024</v>
      </c>
      <c r="G18" s="216">
        <f t="shared" si="2"/>
        <v>14.43238008574048</v>
      </c>
      <c r="H18" s="216">
        <f t="shared" si="2"/>
        <v>14.446560103142637</v>
      </c>
      <c r="I18" s="216">
        <f t="shared" si="2"/>
        <v>14.74858807311028</v>
      </c>
      <c r="J18" s="216">
        <f t="shared" si="2"/>
        <v>14.821420533311706</v>
      </c>
      <c r="K18" s="216">
        <f t="shared" si="2"/>
        <v>14.556938046838567</v>
      </c>
      <c r="L18" s="216">
        <f t="shared" si="2"/>
        <v>13.892561491648328</v>
      </c>
      <c r="M18" s="216">
        <f t="shared" si="2"/>
        <v>14.094452450868177</v>
      </c>
      <c r="N18" s="216">
        <f t="shared" si="2"/>
        <v>14.08467633755137</v>
      </c>
      <c r="O18" s="216">
        <f t="shared" si="2"/>
        <v>13.374349143676161</v>
      </c>
      <c r="P18" s="216">
        <f t="shared" si="2"/>
        <v>13.630699521864416</v>
      </c>
      <c r="Q18" s="216">
        <f t="shared" si="2"/>
        <v>13.72413856320958</v>
      </c>
      <c r="R18" s="216">
        <f t="shared" si="2"/>
        <v>14.032621662098101</v>
      </c>
      <c r="S18" s="216">
        <f t="shared" si="2"/>
        <v>14.463729289074575</v>
      </c>
      <c r="T18" s="216">
        <f t="shared" si="2"/>
        <v>11.949311838590882</v>
      </c>
      <c r="U18" s="216">
        <f t="shared" si="2"/>
        <v>9.3703388690735085</v>
      </c>
      <c r="V18" s="216">
        <f t="shared" si="2"/>
        <v>7.4203339872432155</v>
      </c>
      <c r="W18" s="216">
        <f t="shared" si="2"/>
        <v>7.4678069638562148</v>
      </c>
      <c r="X18" s="216">
        <f t="shared" si="2"/>
        <v>7.1696619841110669</v>
      </c>
      <c r="Y18" s="216">
        <f t="shared" si="2"/>
        <v>7.4843711423833117</v>
      </c>
      <c r="Z18" s="216">
        <f t="shared" si="2"/>
        <v>8.3603366397910399</v>
      </c>
      <c r="AA18" s="216">
        <f t="shared" si="2"/>
        <v>7.4111367023088359</v>
      </c>
      <c r="AB18" s="216">
        <f t="shared" si="2"/>
        <v>6.18464750379656</v>
      </c>
      <c r="AC18" s="216">
        <f t="shared" si="2"/>
        <v>5.8581713956933976</v>
      </c>
      <c r="AD18" s="216">
        <f t="shared" si="3"/>
        <v>5.6820291170429984</v>
      </c>
      <c r="AE18" s="216">
        <f t="shared" si="3"/>
        <v>5.3385432483052684</v>
      </c>
    </row>
    <row r="19" spans="1:31" x14ac:dyDescent="0.25">
      <c r="A19" s="215" t="s">
        <v>167</v>
      </c>
      <c r="B19" s="216">
        <f t="shared" si="2"/>
        <v>3.8356253328375347</v>
      </c>
      <c r="C19" s="216">
        <f t="shared" si="2"/>
        <v>3.8356253328375347</v>
      </c>
      <c r="D19" s="216">
        <f t="shared" si="2"/>
        <v>3.8356253328375347</v>
      </c>
      <c r="E19" s="216">
        <f t="shared" si="2"/>
        <v>3.8356253328375347</v>
      </c>
      <c r="F19" s="216">
        <f t="shared" si="2"/>
        <v>4.9462410747790635</v>
      </c>
      <c r="G19" s="216">
        <f t="shared" si="2"/>
        <v>5.252952697562475</v>
      </c>
      <c r="H19" s="216">
        <f t="shared" si="2"/>
        <v>5.5630664422619498</v>
      </c>
      <c r="I19" s="216">
        <f t="shared" si="2"/>
        <v>4.9240885856437133</v>
      </c>
      <c r="J19" s="216">
        <f t="shared" si="2"/>
        <v>3.5830620385037668</v>
      </c>
      <c r="K19" s="216">
        <f t="shared" si="2"/>
        <v>1.4160900402286634</v>
      </c>
      <c r="L19" s="216">
        <f t="shared" si="2"/>
        <v>1.8635612828091586</v>
      </c>
      <c r="M19" s="216">
        <f t="shared" si="2"/>
        <v>2.8758820316907787</v>
      </c>
      <c r="N19" s="216">
        <f t="shared" si="2"/>
        <v>3.7462690851455505</v>
      </c>
      <c r="O19" s="216">
        <f t="shared" si="2"/>
        <v>2.5527474324688764</v>
      </c>
      <c r="P19" s="216">
        <f t="shared" si="2"/>
        <v>2.2771070117241656</v>
      </c>
      <c r="Q19" s="216">
        <f t="shared" si="2"/>
        <v>2.0973535406068602</v>
      </c>
      <c r="R19" s="216">
        <f t="shared" si="2"/>
        <v>3.6824176549107173</v>
      </c>
      <c r="S19" s="216">
        <f t="shared" si="2"/>
        <v>3.4249539986785158</v>
      </c>
      <c r="T19" s="216">
        <f t="shared" si="2"/>
        <v>3.3679667798571922</v>
      </c>
      <c r="U19" s="216">
        <f t="shared" si="2"/>
        <v>1.7351397010490166</v>
      </c>
      <c r="V19" s="216">
        <f t="shared" si="2"/>
        <v>1.9479878942561653</v>
      </c>
      <c r="W19" s="216">
        <f t="shared" si="2"/>
        <v>2.0358270391014521</v>
      </c>
      <c r="X19" s="216">
        <f t="shared" si="2"/>
        <v>2.2094858463231306</v>
      </c>
      <c r="Y19" s="216">
        <f t="shared" si="2"/>
        <v>1.7481538713300055</v>
      </c>
      <c r="Z19" s="216">
        <f t="shared" si="2"/>
        <v>1.9475848693756794</v>
      </c>
      <c r="AA19" s="216">
        <f t="shared" si="2"/>
        <v>1.5096347173130369</v>
      </c>
      <c r="AB19" s="216">
        <f t="shared" si="2"/>
        <v>1.9479058005187824</v>
      </c>
      <c r="AC19" s="216">
        <f t="shared" si="2"/>
        <v>2.6160555172555897</v>
      </c>
      <c r="AD19" s="216">
        <f t="shared" si="3"/>
        <v>3.7583263953957773</v>
      </c>
      <c r="AE19" s="216">
        <f t="shared" si="3"/>
        <v>3.6852470251214973</v>
      </c>
    </row>
    <row r="20" spans="1:31" x14ac:dyDescent="0.25">
      <c r="A20" s="215" t="s">
        <v>168</v>
      </c>
      <c r="B20" s="216">
        <f t="shared" si="2"/>
        <v>0.61987086261478042</v>
      </c>
      <c r="C20" s="216">
        <f t="shared" si="2"/>
        <v>0.61987086261478042</v>
      </c>
      <c r="D20" s="216">
        <f t="shared" si="2"/>
        <v>0.61987086261478042</v>
      </c>
      <c r="E20" s="216">
        <f t="shared" si="2"/>
        <v>0.62008000883257741</v>
      </c>
      <c r="F20" s="216">
        <f t="shared" si="2"/>
        <v>0.73809351414832547</v>
      </c>
      <c r="G20" s="216">
        <f t="shared" si="2"/>
        <v>0.59467631116104469</v>
      </c>
      <c r="H20" s="216">
        <f t="shared" si="2"/>
        <v>0.44223692560736011</v>
      </c>
      <c r="I20" s="216">
        <f t="shared" si="2"/>
        <v>0.39322240869711872</v>
      </c>
      <c r="J20" s="216">
        <f t="shared" si="2"/>
        <v>0.27629040948129335</v>
      </c>
      <c r="K20" s="216">
        <f t="shared" si="2"/>
        <v>0.23711126865533724</v>
      </c>
      <c r="L20" s="216">
        <f t="shared" si="2"/>
        <v>0.1979321278293811</v>
      </c>
      <c r="M20" s="216">
        <f t="shared" si="2"/>
        <v>0.18113167820839468</v>
      </c>
      <c r="N20" s="216">
        <f t="shared" si="2"/>
        <v>0.15278131210054333</v>
      </c>
      <c r="O20" s="216">
        <f t="shared" si="2"/>
        <v>0.15202797292788717</v>
      </c>
      <c r="P20" s="216">
        <f t="shared" si="2"/>
        <v>0.11379618191083282</v>
      </c>
      <c r="Q20" s="216">
        <f t="shared" si="2"/>
        <v>0.18773968961668627</v>
      </c>
      <c r="R20" s="216">
        <f t="shared" si="2"/>
        <v>0.27265030211825814</v>
      </c>
      <c r="S20" s="216">
        <f t="shared" si="2"/>
        <v>0.23199269016715299</v>
      </c>
      <c r="T20" s="216">
        <f t="shared" si="2"/>
        <v>0.20511464925634923</v>
      </c>
      <c r="U20" s="216">
        <f t="shared" si="2"/>
        <v>0.13827316920285129</v>
      </c>
      <c r="V20" s="216">
        <f t="shared" si="2"/>
        <v>0.11740808205370476</v>
      </c>
      <c r="W20" s="216">
        <f t="shared" si="2"/>
        <v>0.12651677817325457</v>
      </c>
      <c r="X20" s="216">
        <f t="shared" si="2"/>
        <v>0.16424720310646779</v>
      </c>
      <c r="Y20" s="216">
        <f t="shared" si="2"/>
        <v>0.12596862938280101</v>
      </c>
      <c r="Z20" s="216">
        <f t="shared" si="2"/>
        <v>0.15076415186837186</v>
      </c>
      <c r="AA20" s="216">
        <f t="shared" si="2"/>
        <v>9.6963351283090526E-2</v>
      </c>
      <c r="AB20" s="216">
        <f t="shared" si="2"/>
        <v>0.13678885803007249</v>
      </c>
      <c r="AC20" s="216">
        <f t="shared" si="2"/>
        <v>0.14172408179649809</v>
      </c>
      <c r="AD20" s="216">
        <f t="shared" si="3"/>
        <v>0.15754764432717505</v>
      </c>
      <c r="AE20" s="216">
        <f t="shared" si="3"/>
        <v>0.12658850024541579</v>
      </c>
    </row>
    <row r="21" spans="1:31" x14ac:dyDescent="0.25">
      <c r="A21" s="215" t="s">
        <v>169</v>
      </c>
      <c r="B21" s="216">
        <f t="shared" si="2"/>
        <v>6.6508721840000007</v>
      </c>
      <c r="C21" s="216">
        <f t="shared" si="2"/>
        <v>6.6508721840000007</v>
      </c>
      <c r="D21" s="216">
        <f t="shared" si="2"/>
        <v>6.6508721840000007</v>
      </c>
      <c r="E21" s="216">
        <f t="shared" si="2"/>
        <v>6.6508721840000007</v>
      </c>
      <c r="F21" s="216">
        <f t="shared" si="2"/>
        <v>6.6508721840000007</v>
      </c>
      <c r="G21" s="216">
        <f t="shared" si="2"/>
        <v>6.653644184</v>
      </c>
      <c r="H21" s="216">
        <f t="shared" si="2"/>
        <v>6.653644184</v>
      </c>
      <c r="I21" s="216">
        <f t="shared" si="2"/>
        <v>6.653644184</v>
      </c>
      <c r="J21" s="216">
        <f t="shared" si="2"/>
        <v>6.653644184</v>
      </c>
      <c r="K21" s="216">
        <f t="shared" si="2"/>
        <v>6.3206737357499998</v>
      </c>
      <c r="L21" s="216">
        <f t="shared" si="2"/>
        <v>6.1284430116250013</v>
      </c>
      <c r="M21" s="216">
        <f t="shared" si="2"/>
        <v>5.8228359495625011</v>
      </c>
      <c r="N21" s="216">
        <f t="shared" si="2"/>
        <v>5.4413935547812491</v>
      </c>
      <c r="O21" s="216">
        <f t="shared" si="2"/>
        <v>5.5010525294999999</v>
      </c>
      <c r="P21" s="216">
        <f t="shared" si="2"/>
        <v>5.1527171622666676</v>
      </c>
      <c r="Q21" s="216">
        <f t="shared" si="2"/>
        <v>2.6148109695190476</v>
      </c>
      <c r="R21" s="216">
        <f t="shared" si="2"/>
        <v>2.7424657680880959</v>
      </c>
      <c r="S21" s="216">
        <f t="shared" si="2"/>
        <v>3.2342225027750011</v>
      </c>
      <c r="T21" s="216">
        <f t="shared" si="2"/>
        <v>3.2775809578285724</v>
      </c>
      <c r="U21" s="216">
        <f t="shared" si="2"/>
        <v>4.1529994442444451</v>
      </c>
      <c r="V21" s="216">
        <f t="shared" si="2"/>
        <v>2.197212773380953</v>
      </c>
      <c r="W21" s="216">
        <f t="shared" si="2"/>
        <v>2.5287059105846148</v>
      </c>
      <c r="X21" s="216">
        <f t="shared" si="2"/>
        <v>2.6934609864380956</v>
      </c>
      <c r="Y21" s="216">
        <f t="shared" si="2"/>
        <v>2.7456597080000003</v>
      </c>
      <c r="Z21" s="216">
        <f t="shared" si="2"/>
        <v>2.3813891859999998</v>
      </c>
      <c r="AA21" s="216">
        <f t="shared" si="2"/>
        <v>2.1681024072888886</v>
      </c>
      <c r="AB21" s="216">
        <f t="shared" si="2"/>
        <v>2.5701432943999998</v>
      </c>
      <c r="AC21" s="216">
        <f t="shared" si="2"/>
        <v>2.73403425416</v>
      </c>
      <c r="AD21" s="216">
        <f t="shared" si="3"/>
        <v>2.7070462883199995</v>
      </c>
      <c r="AE21" s="216">
        <f t="shared" si="3"/>
        <v>1.8255885421091995</v>
      </c>
    </row>
    <row r="22" spans="1:31" x14ac:dyDescent="0.25">
      <c r="A22" s="215" t="s">
        <v>170</v>
      </c>
      <c r="B22" s="216">
        <f t="shared" si="2"/>
        <v>6.4063999999999988</v>
      </c>
      <c r="C22" s="216">
        <f t="shared" si="2"/>
        <v>6.4063999999999988</v>
      </c>
      <c r="D22" s="216">
        <f t="shared" si="2"/>
        <v>6.4063999999999988</v>
      </c>
      <c r="E22" s="216">
        <f t="shared" si="2"/>
        <v>6.4063999999999988</v>
      </c>
      <c r="F22" s="216">
        <f t="shared" si="2"/>
        <v>6.4063999999999988</v>
      </c>
      <c r="G22" s="216">
        <f t="shared" si="2"/>
        <v>6.4063999999999988</v>
      </c>
      <c r="H22" s="216">
        <f t="shared" si="2"/>
        <v>6.4063999999999988</v>
      </c>
      <c r="I22" s="216">
        <f t="shared" si="2"/>
        <v>6.4063999999999988</v>
      </c>
      <c r="J22" s="216">
        <f t="shared" si="2"/>
        <v>6.4063999999999988</v>
      </c>
      <c r="K22" s="216">
        <f t="shared" si="2"/>
        <v>4.9895633333333329</v>
      </c>
      <c r="L22" s="216">
        <f t="shared" si="2"/>
        <v>4.2811449999999995</v>
      </c>
      <c r="M22" s="216">
        <f t="shared" si="2"/>
        <v>3.9269358333333324</v>
      </c>
      <c r="N22" s="216">
        <f t="shared" si="2"/>
        <v>3.7498312499999997</v>
      </c>
      <c r="O22" s="216">
        <f t="shared" si="2"/>
        <v>3.6612789583333325</v>
      </c>
      <c r="P22" s="216">
        <f t="shared" si="2"/>
        <v>3.5727266666666666</v>
      </c>
      <c r="Q22" s="216">
        <f t="shared" si="2"/>
        <v>4.6771633333333327</v>
      </c>
      <c r="R22" s="216">
        <f t="shared" si="2"/>
        <v>5.7816000000000001</v>
      </c>
      <c r="S22" s="216">
        <f t="shared" si="2"/>
        <v>4.6599373333333336</v>
      </c>
      <c r="T22" s="216">
        <f t="shared" si="2"/>
        <v>3.0652190800000003</v>
      </c>
      <c r="U22" s="216">
        <f t="shared" si="2"/>
        <v>5.192789799999999</v>
      </c>
      <c r="V22" s="216">
        <f t="shared" si="2"/>
        <v>5.4436360000000006</v>
      </c>
      <c r="W22" s="216">
        <f t="shared" si="2"/>
        <v>3.9332194</v>
      </c>
      <c r="X22" s="216">
        <f t="shared" si="2"/>
        <v>2.6779075714285709</v>
      </c>
      <c r="Y22" s="216">
        <f t="shared" si="2"/>
        <v>2.8236704571428568</v>
      </c>
      <c r="Z22" s="216">
        <f t="shared" si="2"/>
        <v>3.0810371428571428</v>
      </c>
      <c r="AA22" s="216">
        <f t="shared" si="2"/>
        <v>3.2157619999999998</v>
      </c>
      <c r="AB22" s="216">
        <f t="shared" si="2"/>
        <v>3.2302094000000001</v>
      </c>
      <c r="AC22" s="216">
        <f t="shared" si="2"/>
        <v>2.6540312857142849</v>
      </c>
      <c r="AD22" s="216">
        <f t="shared" si="3"/>
        <v>3.0095512857142857</v>
      </c>
      <c r="AE22" s="216">
        <f t="shared" si="3"/>
        <v>2.1690428571428568</v>
      </c>
    </row>
    <row r="23" spans="1:31" x14ac:dyDescent="0.25">
      <c r="A23" s="215" t="s">
        <v>171</v>
      </c>
      <c r="B23" s="216">
        <f t="shared" si="2"/>
        <v>1.5426982432821705</v>
      </c>
      <c r="C23" s="216">
        <f t="shared" si="2"/>
        <v>1.558127578766485</v>
      </c>
      <c r="D23" s="216">
        <f t="shared" si="2"/>
        <v>1.549806608829793</v>
      </c>
      <c r="E23" s="216">
        <f t="shared" si="2"/>
        <v>1.5261689492024517</v>
      </c>
      <c r="F23" s="216">
        <f t="shared" si="2"/>
        <v>1.1659147269279597</v>
      </c>
      <c r="G23" s="216">
        <f t="shared" si="2"/>
        <v>1.0845769140217234</v>
      </c>
      <c r="H23" s="216">
        <f t="shared" si="2"/>
        <v>1.5983174986716175</v>
      </c>
      <c r="I23" s="216">
        <f t="shared" si="2"/>
        <v>3.5946534799999998</v>
      </c>
      <c r="J23" s="216">
        <f t="shared" si="2"/>
        <v>3.7497289499999997</v>
      </c>
      <c r="K23" s="216">
        <f t="shared" si="2"/>
        <v>4.0876322923333328</v>
      </c>
      <c r="L23" s="216">
        <f t="shared" si="2"/>
        <v>2.2239767036666662</v>
      </c>
      <c r="M23" s="216">
        <f t="shared" si="2"/>
        <v>5.4450728238499995</v>
      </c>
      <c r="N23" s="216">
        <f t="shared" si="2"/>
        <v>4.2874940940333328</v>
      </c>
      <c r="O23" s="216">
        <f t="shared" si="2"/>
        <v>2.0366253642166665</v>
      </c>
      <c r="P23" s="216">
        <f t="shared" si="2"/>
        <v>6.3244076344000009</v>
      </c>
      <c r="Q23" s="216">
        <f t="shared" si="2"/>
        <v>6.8263314647</v>
      </c>
      <c r="R23" s="216">
        <f t="shared" si="2"/>
        <v>8.3829098864499993</v>
      </c>
      <c r="S23" s="216">
        <f t="shared" si="2"/>
        <v>11.345446708199999</v>
      </c>
      <c r="T23" s="216">
        <f t="shared" si="2"/>
        <v>7.3622468406500001</v>
      </c>
      <c r="U23" s="216">
        <f t="shared" si="2"/>
        <v>4.8353332730999989</v>
      </c>
      <c r="V23" s="216">
        <f t="shared" si="2"/>
        <v>3.2057082331999998</v>
      </c>
      <c r="W23" s="216">
        <f t="shared" si="2"/>
        <v>3.5642830322110002</v>
      </c>
      <c r="X23" s="216">
        <f t="shared" si="2"/>
        <v>3.3013313256000001</v>
      </c>
      <c r="Y23" s="216">
        <f t="shared" si="2"/>
        <v>2.4646622551833333</v>
      </c>
      <c r="Z23" s="216">
        <f t="shared" si="2"/>
        <v>3.0344330967805559</v>
      </c>
      <c r="AA23" s="216">
        <f t="shared" si="2"/>
        <v>3.1275709938</v>
      </c>
      <c r="AB23" s="216">
        <f t="shared" si="2"/>
        <v>3.0134552666899999</v>
      </c>
      <c r="AC23" s="216">
        <f t="shared" si="2"/>
        <v>3.1416811020704998</v>
      </c>
      <c r="AD23" s="216">
        <f t="shared" si="3"/>
        <v>3.7541537686177247</v>
      </c>
      <c r="AE23" s="216">
        <f t="shared" si="3"/>
        <v>3.8461308609876763</v>
      </c>
    </row>
    <row r="24" spans="1:31" x14ac:dyDescent="0.25">
      <c r="A24" s="215" t="s">
        <v>172</v>
      </c>
      <c r="B24" s="216">
        <f>B10*44/12*0.6</f>
        <v>7.4528994680800001E-2</v>
      </c>
      <c r="C24" s="216">
        <f t="shared" si="2"/>
        <v>8.0373148948399989E-2</v>
      </c>
      <c r="D24" s="216">
        <f t="shared" si="2"/>
        <v>7.662534789799999E-2</v>
      </c>
      <c r="E24" s="216">
        <f t="shared" si="2"/>
        <v>7.3463614897200005E-2</v>
      </c>
      <c r="F24" s="216">
        <f t="shared" si="2"/>
        <v>7.6006027209200022E-2</v>
      </c>
      <c r="G24" s="216">
        <f t="shared" si="2"/>
        <v>8.1031720294799978E-2</v>
      </c>
      <c r="H24" s="216">
        <f t="shared" si="2"/>
        <v>7.7826668567999982E-2</v>
      </c>
      <c r="I24" s="216">
        <f t="shared" si="2"/>
        <v>7.9567522865599968E-2</v>
      </c>
      <c r="J24" s="216">
        <f t="shared" si="2"/>
        <v>8.1472388839599993E-2</v>
      </c>
      <c r="K24" s="216">
        <f t="shared" si="2"/>
        <v>8.6998081125999979E-2</v>
      </c>
      <c r="L24" s="216">
        <f t="shared" si="2"/>
        <v>8.6691642866400007E-2</v>
      </c>
      <c r="M24" s="216">
        <f t="shared" si="2"/>
        <v>8.6013432348799976E-2</v>
      </c>
      <c r="N24" s="216">
        <f t="shared" si="2"/>
        <v>8.8754307408799984E-2</v>
      </c>
      <c r="O24" s="216">
        <f t="shared" si="2"/>
        <v>7.8524213191599995E-2</v>
      </c>
      <c r="P24" s="216">
        <f t="shared" si="2"/>
        <v>6.7481188363599995E-2</v>
      </c>
      <c r="Q24" s="216">
        <f t="shared" si="2"/>
        <v>6.9507505425599983E-2</v>
      </c>
      <c r="R24" s="216">
        <f t="shared" si="2"/>
        <v>7.0660869100799981E-2</v>
      </c>
      <c r="S24" s="216">
        <f t="shared" si="2"/>
        <v>6.8294305314399992E-2</v>
      </c>
      <c r="T24" s="216">
        <f t="shared" si="2"/>
        <v>6.2614659452399982E-2</v>
      </c>
      <c r="U24" s="216">
        <f t="shared" si="2"/>
        <v>5.9948669753280004E-2</v>
      </c>
      <c r="V24" s="216">
        <f t="shared" si="2"/>
        <v>5.3644595782800002E-2</v>
      </c>
      <c r="W24" s="216">
        <f t="shared" si="2"/>
        <v>5.4166356301200001E-2</v>
      </c>
      <c r="X24" s="216">
        <f t="shared" si="2"/>
        <v>4.9692430223919996E-2</v>
      </c>
      <c r="Y24" s="216">
        <f t="shared" si="2"/>
        <v>4.3307029810879992E-2</v>
      </c>
      <c r="Z24" s="216">
        <f t="shared" ref="Z24:AC25" si="4">Z10*44/12*0.6</f>
        <v>4.1192897095680005E-2</v>
      </c>
      <c r="AA24" s="216">
        <f t="shared" si="4"/>
        <v>4.4441491156479995E-2</v>
      </c>
      <c r="AB24" s="216">
        <f t="shared" si="4"/>
        <v>3.7466551126399995E-2</v>
      </c>
      <c r="AC24" s="216">
        <f t="shared" si="4"/>
        <v>4.8403646030079989E-2</v>
      </c>
      <c r="AD24" s="216">
        <f t="shared" ref="AD24:AE24" si="5">AD10*44/12*0.6</f>
        <v>2.4545042128640001E-2</v>
      </c>
      <c r="AE24" s="216">
        <f t="shared" si="5"/>
        <v>3.7935392682000003E-2</v>
      </c>
    </row>
    <row r="25" spans="1:31" x14ac:dyDescent="0.25">
      <c r="A25" s="215" t="s">
        <v>173</v>
      </c>
      <c r="B25" s="216">
        <f>B11*44/12*0.6</f>
        <v>21.15786479151668</v>
      </c>
      <c r="C25" s="216">
        <f t="shared" ref="C25:AA25" si="6">C11*44/12*0.6</f>
        <v>21.476153046341857</v>
      </c>
      <c r="D25" s="216">
        <f t="shared" si="6"/>
        <v>21.79524462028472</v>
      </c>
      <c r="E25" s="216">
        <f t="shared" si="6"/>
        <v>22.090169926290542</v>
      </c>
      <c r="F25" s="216">
        <f t="shared" si="6"/>
        <v>22.396533283439897</v>
      </c>
      <c r="G25" s="216">
        <f t="shared" si="6"/>
        <v>22.626925698001759</v>
      </c>
      <c r="H25" s="216">
        <f t="shared" si="6"/>
        <v>21.901766276698929</v>
      </c>
      <c r="I25" s="216">
        <f t="shared" si="6"/>
        <v>20.664147136632121</v>
      </c>
      <c r="J25" s="216">
        <f t="shared" si="6"/>
        <v>22.558423734190708</v>
      </c>
      <c r="K25" s="216">
        <f t="shared" si="6"/>
        <v>23.482865452690984</v>
      </c>
      <c r="L25" s="216">
        <f t="shared" si="6"/>
        <v>21.451189601658179</v>
      </c>
      <c r="M25" s="216">
        <f t="shared" si="6"/>
        <v>20.850451683472421</v>
      </c>
      <c r="N25" s="216">
        <f t="shared" si="6"/>
        <v>27.869553461021553</v>
      </c>
      <c r="O25" s="216">
        <f t="shared" si="6"/>
        <v>32.413940603335789</v>
      </c>
      <c r="P25" s="216">
        <f t="shared" si="6"/>
        <v>30.553610625585986</v>
      </c>
      <c r="Q25" s="216">
        <f t="shared" si="6"/>
        <v>30.108485780466687</v>
      </c>
      <c r="R25" s="216">
        <f t="shared" si="6"/>
        <v>30.079270387375821</v>
      </c>
      <c r="S25" s="216">
        <f t="shared" si="6"/>
        <v>29.802417884455899</v>
      </c>
      <c r="T25" s="216">
        <f t="shared" si="6"/>
        <v>31.524097992883267</v>
      </c>
      <c r="U25" s="216">
        <f t="shared" si="6"/>
        <v>34.420621089259669</v>
      </c>
      <c r="V25" s="216">
        <f t="shared" si="6"/>
        <v>40.036368192526751</v>
      </c>
      <c r="W25" s="216">
        <f t="shared" si="6"/>
        <v>40.218552425035135</v>
      </c>
      <c r="X25" s="216">
        <f t="shared" si="6"/>
        <v>45.733940816878146</v>
      </c>
      <c r="Y25" s="216">
        <f t="shared" si="6"/>
        <v>49.405969813419993</v>
      </c>
      <c r="Z25" s="216">
        <f t="shared" si="6"/>
        <v>42.093353089919994</v>
      </c>
      <c r="AA25" s="216">
        <f t="shared" si="6"/>
        <v>44.752037292217175</v>
      </c>
      <c r="AB25" s="216">
        <f t="shared" si="4"/>
        <v>47.329767757459059</v>
      </c>
      <c r="AC25" s="216">
        <f t="shared" si="4"/>
        <v>59.039366514862074</v>
      </c>
      <c r="AD25" s="216">
        <f t="shared" ref="AD25:AE25" si="7">AD11*44/12*0.6</f>
        <v>59.436888953600835</v>
      </c>
      <c r="AE25" s="216">
        <f t="shared" si="7"/>
        <v>64.392130559347422</v>
      </c>
    </row>
    <row r="26" spans="1:31" s="213" customFormat="1" x14ac:dyDescent="0.25">
      <c r="A26" s="213" t="s">
        <v>5</v>
      </c>
      <c r="B26" s="217">
        <f>SUM(B16:B25)</f>
        <v>72.637025570934583</v>
      </c>
      <c r="C26" s="217">
        <f t="shared" ref="C26:Z26" si="8">SUM(C16:C25)</f>
        <v>72.684998291757466</v>
      </c>
      <c r="D26" s="217">
        <f t="shared" si="8"/>
        <v>73.057097821951373</v>
      </c>
      <c r="E26" s="217">
        <f t="shared" si="8"/>
        <v>73.458778156440459</v>
      </c>
      <c r="F26" s="217">
        <f t="shared" si="8"/>
        <v>74.763162908816469</v>
      </c>
      <c r="G26" s="217">
        <f t="shared" si="8"/>
        <v>75.106014070782294</v>
      </c>
      <c r="H26" s="217">
        <f t="shared" si="8"/>
        <v>75.200684718950498</v>
      </c>
      <c r="I26" s="217">
        <f t="shared" si="8"/>
        <v>75.775752450948829</v>
      </c>
      <c r="J26" s="217">
        <f t="shared" si="8"/>
        <v>76.634882258327067</v>
      </c>
      <c r="K26" s="217">
        <f t="shared" si="8"/>
        <v>73.880858970956211</v>
      </c>
      <c r="L26" s="217">
        <f t="shared" si="8"/>
        <v>69.077311762103108</v>
      </c>
      <c r="M26" s="217">
        <f t="shared" si="8"/>
        <v>72.528638123334389</v>
      </c>
      <c r="N26" s="217">
        <f t="shared" si="8"/>
        <v>79.018329642042389</v>
      </c>
      <c r="O26" s="217">
        <f t="shared" si="8"/>
        <v>79.683524797650307</v>
      </c>
      <c r="P26" s="217">
        <f t="shared" si="8"/>
        <v>81.933859832782332</v>
      </c>
      <c r="Q26" s="217">
        <f t="shared" si="8"/>
        <v>80.987558806877786</v>
      </c>
      <c r="R26" s="217">
        <f t="shared" si="8"/>
        <v>86.223087710141783</v>
      </c>
      <c r="S26" s="217">
        <f t="shared" si="8"/>
        <v>89.113259071998897</v>
      </c>
      <c r="T26" s="217">
        <f t="shared" si="8"/>
        <v>83.222497218518669</v>
      </c>
      <c r="U26" s="217">
        <f t="shared" si="8"/>
        <v>82.571642295682764</v>
      </c>
      <c r="V26" s="217">
        <f t="shared" si="8"/>
        <v>83.159745918443605</v>
      </c>
      <c r="W26" s="217">
        <f t="shared" si="8"/>
        <v>82.748905485262867</v>
      </c>
      <c r="X26" s="217">
        <f t="shared" si="8"/>
        <v>86.875304844109394</v>
      </c>
      <c r="Y26" s="217">
        <f t="shared" si="8"/>
        <v>89.752120926653191</v>
      </c>
      <c r="Z26" s="217">
        <f t="shared" si="8"/>
        <v>84.082523393688462</v>
      </c>
      <c r="AA26" s="217">
        <f>SUM(AA16:AA25)</f>
        <v>85.44993563536751</v>
      </c>
      <c r="AB26" s="217">
        <f>SUM(AB16:AB25)</f>
        <v>88.20373331502087</v>
      </c>
      <c r="AC26" s="217">
        <f>SUM(AC16:AC25)</f>
        <v>100.10680583998241</v>
      </c>
      <c r="AD26" s="217">
        <f t="shared" ref="AD26:AE26" si="9">SUM(AD16:AD25)</f>
        <v>102.51461569694743</v>
      </c>
      <c r="AE26" s="217">
        <f t="shared" si="9"/>
        <v>105.97213228594134</v>
      </c>
    </row>
    <row r="27" spans="1:31" s="220" customFormat="1" x14ac:dyDescent="0.25">
      <c r="B27" s="219"/>
      <c r="C27" s="219"/>
      <c r="D27" s="219"/>
      <c r="E27" s="219"/>
      <c r="F27" s="219"/>
      <c r="G27" s="219"/>
      <c r="H27" s="219"/>
      <c r="I27" s="219"/>
      <c r="J27" s="219"/>
      <c r="K27" s="219"/>
      <c r="L27" s="219"/>
      <c r="M27" s="219"/>
      <c r="N27" s="219"/>
      <c r="O27" s="219"/>
      <c r="P27" s="219"/>
      <c r="Q27" s="219"/>
      <c r="R27" s="219"/>
      <c r="S27" s="219"/>
      <c r="T27" s="219"/>
      <c r="U27" s="219"/>
      <c r="V27" s="219"/>
      <c r="W27" s="219"/>
      <c r="X27" s="219"/>
      <c r="Y27" s="219"/>
      <c r="Z27" s="219"/>
      <c r="AA27" s="219"/>
      <c r="AB27" s="219"/>
      <c r="AC27" s="219"/>
      <c r="AD27" s="219"/>
      <c r="AE27" s="219"/>
    </row>
    <row r="28" spans="1:31" x14ac:dyDescent="0.25">
      <c r="A28" s="213" t="s">
        <v>175</v>
      </c>
      <c r="B28" s="221">
        <v>1.3352316784863705E-3</v>
      </c>
      <c r="C28" s="221">
        <v>1.316512382474712E-3</v>
      </c>
      <c r="D28" s="221">
        <v>1.3235813334697539E-3</v>
      </c>
      <c r="E28" s="221">
        <v>1.3178839075692803E-3</v>
      </c>
      <c r="F28" s="221">
        <v>1.3067043030265957E-3</v>
      </c>
      <c r="G28" s="221">
        <v>1.278598717608805E-3</v>
      </c>
      <c r="H28" s="221">
        <v>1.234725741092789E-3</v>
      </c>
      <c r="I28" s="221">
        <v>1.2151114670323013E-3</v>
      </c>
      <c r="J28" s="221">
        <v>1.1800427076145996E-3</v>
      </c>
      <c r="K28" s="221">
        <v>1.1159767200993565E-3</v>
      </c>
      <c r="L28" s="221">
        <v>1.0090361313168927E-3</v>
      </c>
      <c r="M28" s="221">
        <v>1.0289617548998953E-3</v>
      </c>
      <c r="N28" s="221">
        <v>1.1514838591230249E-3</v>
      </c>
      <c r="O28" s="221">
        <v>1.1542854307624647E-3</v>
      </c>
      <c r="P28" s="221">
        <v>1.1981341276145899E-3</v>
      </c>
      <c r="Q28" s="221">
        <v>1.1526125264699082E-3</v>
      </c>
      <c r="R28" s="221">
        <v>1.2384711920347597E-3</v>
      </c>
      <c r="S28" s="221">
        <v>1.299186785874264E-3</v>
      </c>
      <c r="T28" s="221">
        <v>1.2214988592877691E-3</v>
      </c>
      <c r="U28" s="221">
        <v>1.3241892757653983E-3</v>
      </c>
      <c r="V28" s="221">
        <v>1.3423814715343451E-3</v>
      </c>
      <c r="W28" s="221">
        <v>1.431800908196768E-3</v>
      </c>
      <c r="X28" s="221">
        <v>1.4778447500952785E-3</v>
      </c>
      <c r="Y28" s="221">
        <v>1.5323753994754441E-3</v>
      </c>
      <c r="Z28" s="221">
        <v>1.4481364954490484E-3</v>
      </c>
      <c r="AA28" s="221">
        <v>1.4139860013607564E-3</v>
      </c>
      <c r="AB28" s="221">
        <v>1.4118213593612835E-3</v>
      </c>
      <c r="AC28" s="221">
        <v>1.6116401843051082E-3</v>
      </c>
      <c r="AD28" s="221">
        <v>1.639551431291646E-3</v>
      </c>
      <c r="AE28" s="221">
        <v>1.7727721095132491E-3</v>
      </c>
    </row>
    <row r="29" spans="1:31" x14ac:dyDescent="0.25">
      <c r="A29" s="213"/>
    </row>
    <row r="30" spans="1:31" x14ac:dyDescent="0.25">
      <c r="B30" s="213"/>
      <c r="C30" s="213"/>
      <c r="D30" s="213"/>
      <c r="E30" s="213"/>
      <c r="F30" s="213"/>
      <c r="G30" s="213"/>
      <c r="H30" s="213"/>
      <c r="I30" s="213"/>
      <c r="J30" s="213"/>
      <c r="K30" s="213"/>
      <c r="L30" s="213"/>
      <c r="M30" s="213"/>
      <c r="N30" s="213"/>
      <c r="O30" s="213"/>
    </row>
    <row r="31" spans="1:31" x14ac:dyDescent="0.25">
      <c r="A31" s="213"/>
      <c r="B31" s="222"/>
      <c r="C31" s="222"/>
      <c r="D31" s="222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</row>
    <row r="32" spans="1:31" x14ac:dyDescent="0.25">
      <c r="A32" s="213"/>
      <c r="B32" s="222"/>
      <c r="C32" s="222"/>
      <c r="D32" s="222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</row>
    <row r="33" spans="1:15" x14ac:dyDescent="0.25">
      <c r="A33" s="213"/>
      <c r="B33" s="221"/>
      <c r="C33" s="221"/>
      <c r="D33" s="221"/>
      <c r="E33" s="221"/>
      <c r="F33" s="221"/>
      <c r="G33" s="221"/>
      <c r="H33" s="221"/>
      <c r="I33" s="221"/>
      <c r="J33" s="221"/>
      <c r="K33" s="221"/>
      <c r="L33" s="221"/>
      <c r="M33" s="221"/>
      <c r="N33" s="221"/>
      <c r="O33" s="221"/>
    </row>
    <row r="36" spans="1:15" s="66" customFormat="1" x14ac:dyDescent="0.25"/>
  </sheetData>
  <pageMargins left="0.7" right="0.7" top="0.75" bottom="0.75" header="0.3" footer="0.3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0000"/>
  </sheetPr>
  <dimension ref="B1:AL246"/>
  <sheetViews>
    <sheetView zoomScale="75" zoomScaleNormal="75" workbookViewId="0">
      <pane ySplit="1" topLeftCell="A2" activePane="bottomLeft" state="frozen"/>
      <selection activeCell="AK14" sqref="AK14"/>
      <selection pane="bottomLeft" activeCell="A246" sqref="A246:XFD246"/>
    </sheetView>
  </sheetViews>
  <sheetFormatPr defaultRowHeight="15" x14ac:dyDescent="0.25"/>
  <cols>
    <col min="1" max="1" width="4" style="66" customWidth="1"/>
    <col min="2" max="2" width="47.140625" style="66" customWidth="1"/>
    <col min="3" max="31" width="10.42578125" style="66" bestFit="1" customWidth="1"/>
    <col min="32" max="32" width="10.42578125" style="66" customWidth="1"/>
    <col min="33" max="33" width="8.5703125" style="66" customWidth="1"/>
    <col min="34" max="34" width="16.5703125" style="66" bestFit="1" customWidth="1"/>
    <col min="35" max="36" width="8.5703125" style="66" customWidth="1"/>
    <col min="37" max="37" width="5.85546875" style="66" customWidth="1"/>
    <col min="38" max="38" width="16.5703125" style="66" bestFit="1" customWidth="1"/>
    <col min="39" max="16384" width="9.140625" style="66"/>
  </cols>
  <sheetData>
    <row r="1" spans="2:38" x14ac:dyDescent="0.25">
      <c r="B1" s="187" t="s">
        <v>7</v>
      </c>
      <c r="C1" s="188" t="s">
        <v>193</v>
      </c>
      <c r="D1" s="188" t="s">
        <v>194</v>
      </c>
      <c r="E1" s="188" t="s">
        <v>195</v>
      </c>
      <c r="F1" s="188" t="s">
        <v>196</v>
      </c>
      <c r="G1" s="188" t="s">
        <v>197</v>
      </c>
      <c r="H1" s="188" t="s">
        <v>198</v>
      </c>
      <c r="I1" s="188" t="s">
        <v>199</v>
      </c>
      <c r="J1" s="188" t="s">
        <v>200</v>
      </c>
      <c r="K1" s="188" t="s">
        <v>201</v>
      </c>
      <c r="L1" s="188" t="s">
        <v>202</v>
      </c>
      <c r="M1" s="188" t="s">
        <v>203</v>
      </c>
      <c r="N1" s="188" t="s">
        <v>204</v>
      </c>
      <c r="O1" s="188" t="s">
        <v>205</v>
      </c>
      <c r="P1" s="188" t="s">
        <v>206</v>
      </c>
      <c r="Q1" s="188" t="s">
        <v>207</v>
      </c>
      <c r="R1" s="188" t="s">
        <v>208</v>
      </c>
      <c r="S1" s="188" t="s">
        <v>209</v>
      </c>
      <c r="T1" s="188" t="s">
        <v>210</v>
      </c>
      <c r="U1" s="188" t="s">
        <v>211</v>
      </c>
      <c r="V1" s="188" t="s">
        <v>212</v>
      </c>
      <c r="W1" s="188" t="s">
        <v>213</v>
      </c>
      <c r="X1" s="188" t="s">
        <v>214</v>
      </c>
      <c r="Y1" s="188" t="s">
        <v>215</v>
      </c>
      <c r="Z1" s="188" t="s">
        <v>216</v>
      </c>
      <c r="AA1" s="188" t="s">
        <v>217</v>
      </c>
      <c r="AB1" s="188" t="s">
        <v>218</v>
      </c>
      <c r="AC1" s="188" t="s">
        <v>219</v>
      </c>
      <c r="AD1" s="188" t="s">
        <v>220</v>
      </c>
      <c r="AE1" s="188" t="s">
        <v>221</v>
      </c>
      <c r="AF1" s="188" t="s">
        <v>222</v>
      </c>
      <c r="AH1" s="177" t="s">
        <v>182</v>
      </c>
      <c r="AJ1" s="177" t="s">
        <v>183</v>
      </c>
      <c r="AL1" s="177" t="s">
        <v>184</v>
      </c>
    </row>
    <row r="2" spans="2:38" x14ac:dyDescent="0.25">
      <c r="B2" s="66" t="s">
        <v>107</v>
      </c>
      <c r="C2" s="182">
        <v>11223.126727997158</v>
      </c>
      <c r="D2" s="182">
        <v>11684.21616954801</v>
      </c>
      <c r="E2" s="182">
        <v>12345.631586408672</v>
      </c>
      <c r="F2" s="182">
        <v>12361.503535976541</v>
      </c>
      <c r="G2" s="182">
        <v>12698.964605169616</v>
      </c>
      <c r="H2" s="182">
        <v>13383.629051628215</v>
      </c>
      <c r="I2" s="182">
        <v>14103.622705934598</v>
      </c>
      <c r="J2" s="182">
        <v>14761.014389242522</v>
      </c>
      <c r="K2" s="182">
        <v>15141.535204543825</v>
      </c>
      <c r="L2" s="182">
        <v>15800.052247276677</v>
      </c>
      <c r="M2" s="182">
        <v>16116.301209055913</v>
      </c>
      <c r="N2" s="182">
        <v>17334.222532490629</v>
      </c>
      <c r="O2" s="182">
        <v>16419.82729101825</v>
      </c>
      <c r="P2" s="182">
        <v>15725.698454375983</v>
      </c>
      <c r="Q2" s="182">
        <v>15335.108711174187</v>
      </c>
      <c r="R2" s="182">
        <v>15828.510080063286</v>
      </c>
      <c r="S2" s="182">
        <v>15076.623744974208</v>
      </c>
      <c r="T2" s="182">
        <v>14583.002672790353</v>
      </c>
      <c r="U2" s="182">
        <v>14710.482840435316</v>
      </c>
      <c r="V2" s="182">
        <v>13119.10895261969</v>
      </c>
      <c r="W2" s="182">
        <v>13380.237649223262</v>
      </c>
      <c r="X2" s="182">
        <v>11980.042900755834</v>
      </c>
      <c r="Y2" s="182">
        <v>12810.126722470795</v>
      </c>
      <c r="Z2" s="182">
        <v>11434.111674230386</v>
      </c>
      <c r="AA2" s="182">
        <v>11252.048327685388</v>
      </c>
      <c r="AB2" s="182">
        <v>11875.456076772898</v>
      </c>
      <c r="AC2" s="182">
        <v>12589.314856223216</v>
      </c>
      <c r="AD2" s="182">
        <v>11819.693814408549</v>
      </c>
      <c r="AE2" s="182">
        <v>10552.068846727849</v>
      </c>
      <c r="AF2" s="182">
        <v>9367.9953280659993</v>
      </c>
      <c r="AH2" s="178">
        <f>AF2-R2</f>
        <v>-6460.514751997287</v>
      </c>
      <c r="AJ2" s="178">
        <f>AF2-AE2</f>
        <v>-1184.0735186618494</v>
      </c>
      <c r="AL2" s="178">
        <f>AF2-C2</f>
        <v>-1855.1313999311587</v>
      </c>
    </row>
    <row r="3" spans="2:38" x14ac:dyDescent="0.25">
      <c r="B3" s="66" t="s">
        <v>108</v>
      </c>
      <c r="C3" s="182">
        <v>4097.8246571951686</v>
      </c>
      <c r="D3" s="182">
        <v>4185.9692200247237</v>
      </c>
      <c r="E3" s="182">
        <v>3862.6796578089397</v>
      </c>
      <c r="F3" s="182">
        <v>4071.5974661162445</v>
      </c>
      <c r="G3" s="182">
        <v>4312.1678188262131</v>
      </c>
      <c r="H3" s="182">
        <v>4331.2989769779224</v>
      </c>
      <c r="I3" s="182">
        <v>4198.387098738619</v>
      </c>
      <c r="J3" s="182">
        <v>4541.4705513013851</v>
      </c>
      <c r="K3" s="182">
        <v>4524.358152833317</v>
      </c>
      <c r="L3" s="182">
        <v>4694.5944778590674</v>
      </c>
      <c r="M3" s="182">
        <v>5479.7901103896802</v>
      </c>
      <c r="N3" s="182">
        <v>5444.7030775496451</v>
      </c>
      <c r="O3" s="182">
        <v>5107.658274909345</v>
      </c>
      <c r="P3" s="182">
        <v>5221.7570730151629</v>
      </c>
      <c r="Q3" s="182">
        <v>5292.5142515755679</v>
      </c>
      <c r="R3" s="182">
        <v>5471.8142700518538</v>
      </c>
      <c r="S3" s="182">
        <v>5260.863542092452</v>
      </c>
      <c r="T3" s="182">
        <v>5348.6656747575917</v>
      </c>
      <c r="U3" s="182">
        <v>5158.2581586382066</v>
      </c>
      <c r="V3" s="182">
        <v>4135.3775859970538</v>
      </c>
      <c r="W3" s="182">
        <v>4164.4953133158961</v>
      </c>
      <c r="X3" s="182">
        <v>3689.8780468680575</v>
      </c>
      <c r="Y3" s="182">
        <v>3757.1285209171733</v>
      </c>
      <c r="Z3" s="182">
        <v>3920.6308441800338</v>
      </c>
      <c r="AA3" s="182">
        <v>4179.1255884352422</v>
      </c>
      <c r="AB3" s="182">
        <v>4261.1194586546098</v>
      </c>
      <c r="AC3" s="182">
        <v>4352.2552640191889</v>
      </c>
      <c r="AD3" s="182">
        <v>4461.781947552694</v>
      </c>
      <c r="AE3" s="182">
        <v>4684.9169594240057</v>
      </c>
      <c r="AF3" s="182">
        <v>4589.2031287031723</v>
      </c>
      <c r="AH3" s="178">
        <f t="shared" ref="AH3:AH8" si="0">AF3-R3</f>
        <v>-882.61114134868149</v>
      </c>
      <c r="AJ3" s="178">
        <f t="shared" ref="AJ3:AJ24" si="1">AF3-AE3</f>
        <v>-95.713830720833357</v>
      </c>
      <c r="AL3" s="178">
        <f t="shared" ref="AL3:AL24" si="2">AF3-C3</f>
        <v>491.37847150800371</v>
      </c>
    </row>
    <row r="4" spans="2:38" x14ac:dyDescent="0.25">
      <c r="B4" s="66" t="s">
        <v>109</v>
      </c>
      <c r="C4" s="182">
        <v>5148.4434985780636</v>
      </c>
      <c r="D4" s="182">
        <v>5328.9796285487446</v>
      </c>
      <c r="E4" s="182">
        <v>5757.6940966485872</v>
      </c>
      <c r="F4" s="182">
        <v>5734.42846702113</v>
      </c>
      <c r="G4" s="182">
        <v>5986.4371118693207</v>
      </c>
      <c r="H4" s="182">
        <v>6280.3359897314158</v>
      </c>
      <c r="I4" s="182">
        <v>7334.5998000014924</v>
      </c>
      <c r="J4" s="182">
        <v>7713.200774216496</v>
      </c>
      <c r="K4" s="182">
        <v>9065.955495239803</v>
      </c>
      <c r="L4" s="182">
        <v>9758.7842932715848</v>
      </c>
      <c r="M4" s="182">
        <v>10802.311187767995</v>
      </c>
      <c r="N4" s="182">
        <v>11325.90602420223</v>
      </c>
      <c r="O4" s="182">
        <v>11518.698481029349</v>
      </c>
      <c r="P4" s="182">
        <v>11720.564586038345</v>
      </c>
      <c r="Q4" s="182">
        <v>12438.857642145525</v>
      </c>
      <c r="R4" s="182">
        <v>13147.971867264327</v>
      </c>
      <c r="S4" s="182">
        <v>13825.682770177807</v>
      </c>
      <c r="T4" s="182">
        <v>14411.614846901217</v>
      </c>
      <c r="U4" s="182">
        <v>13681.36020794555</v>
      </c>
      <c r="V4" s="182">
        <v>12461.382220154243</v>
      </c>
      <c r="W4" s="182">
        <v>11545.356663145498</v>
      </c>
      <c r="X4" s="182">
        <v>11235.627493134873</v>
      </c>
      <c r="Y4" s="182">
        <v>10847.131843397074</v>
      </c>
      <c r="Z4" s="182">
        <v>11081.880919665993</v>
      </c>
      <c r="AA4" s="182">
        <v>11365.830237442362</v>
      </c>
      <c r="AB4" s="182">
        <v>11833.684482799017</v>
      </c>
      <c r="AC4" s="182">
        <v>12316.461897778501</v>
      </c>
      <c r="AD4" s="182">
        <v>12036.989271019431</v>
      </c>
      <c r="AE4" s="182">
        <v>12236.994731157414</v>
      </c>
      <c r="AF4" s="182">
        <v>12199.803134681715</v>
      </c>
      <c r="AH4" s="178">
        <f t="shared" si="0"/>
        <v>-948.16873258261148</v>
      </c>
      <c r="AJ4" s="178">
        <f t="shared" si="1"/>
        <v>-37.191596475699043</v>
      </c>
      <c r="AL4" s="178">
        <f t="shared" si="2"/>
        <v>7051.3596361036516</v>
      </c>
    </row>
    <row r="5" spans="2:38" x14ac:dyDescent="0.25">
      <c r="B5" s="66" t="s">
        <v>110</v>
      </c>
      <c r="C5" s="182">
        <v>10449.875687715299</v>
      </c>
      <c r="D5" s="182">
        <v>10582.015466285808</v>
      </c>
      <c r="E5" s="182">
        <v>9710.0674385250804</v>
      </c>
      <c r="F5" s="182">
        <v>9683.4171435563239</v>
      </c>
      <c r="G5" s="182">
        <v>9823.4443638801913</v>
      </c>
      <c r="H5" s="182">
        <v>9736.9582634378112</v>
      </c>
      <c r="I5" s="182">
        <v>9711.8612313212652</v>
      </c>
      <c r="J5" s="182">
        <v>9444.452475764976</v>
      </c>
      <c r="K5" s="182">
        <v>9959.7169401367719</v>
      </c>
      <c r="L5" s="182">
        <v>9811.4027440682876</v>
      </c>
      <c r="M5" s="182">
        <v>10012.644149377007</v>
      </c>
      <c r="N5" s="182">
        <v>10344.780313011268</v>
      </c>
      <c r="O5" s="182">
        <v>10261.365329993218</v>
      </c>
      <c r="P5" s="182">
        <v>10606.890196053409</v>
      </c>
      <c r="Q5" s="182">
        <v>10666.005267133018</v>
      </c>
      <c r="R5" s="182">
        <v>11197.692960650646</v>
      </c>
      <c r="S5" s="182">
        <v>10986.1661060853</v>
      </c>
      <c r="T5" s="182">
        <v>10730.762449083244</v>
      </c>
      <c r="U5" s="182">
        <v>11637.349508446148</v>
      </c>
      <c r="V5" s="182">
        <v>11002.955886535403</v>
      </c>
      <c r="W5" s="182">
        <v>11296.365052061095</v>
      </c>
      <c r="X5" s="182">
        <v>9985.3710068232704</v>
      </c>
      <c r="Y5" s="182">
        <v>9539.0121828467472</v>
      </c>
      <c r="Z5" s="182">
        <v>9365.4657087677024</v>
      </c>
      <c r="AA5" s="182">
        <v>8376.7920669861105</v>
      </c>
      <c r="AB5" s="182">
        <v>8777.8857990871566</v>
      </c>
      <c r="AC5" s="182">
        <v>8804.2675530827546</v>
      </c>
      <c r="AD5" s="182">
        <v>8722.5970148838715</v>
      </c>
      <c r="AE5" s="182">
        <v>9475.6467018918756</v>
      </c>
      <c r="AF5" s="182">
        <v>8974.807297615891</v>
      </c>
      <c r="AH5" s="178">
        <f t="shared" si="0"/>
        <v>-2222.8856630347545</v>
      </c>
      <c r="AJ5" s="178">
        <f t="shared" si="1"/>
        <v>-500.83940427598463</v>
      </c>
      <c r="AL5" s="178">
        <f t="shared" si="2"/>
        <v>-1475.0683900994081</v>
      </c>
    </row>
    <row r="6" spans="2:38" x14ac:dyDescent="0.25">
      <c r="B6" s="66" t="s">
        <v>111</v>
      </c>
      <c r="C6" s="182">
        <v>55.5565675</v>
      </c>
      <c r="D6" s="182">
        <v>44.9343875</v>
      </c>
      <c r="E6" s="182">
        <v>40.742197500000003</v>
      </c>
      <c r="F6" s="182">
        <v>37.626564930550003</v>
      </c>
      <c r="G6" s="182">
        <v>35.250374999999998</v>
      </c>
      <c r="H6" s="182">
        <v>33.329819999999998</v>
      </c>
      <c r="I6" s="182">
        <v>31.52149</v>
      </c>
      <c r="J6" s="182">
        <v>30.141457500000001</v>
      </c>
      <c r="K6" s="182">
        <v>28.960415000000001</v>
      </c>
      <c r="L6" s="182">
        <v>27.913372500000001</v>
      </c>
      <c r="M6" s="182">
        <v>27.020765000000001</v>
      </c>
      <c r="N6" s="182">
        <v>26.188122499999999</v>
      </c>
      <c r="O6" s="182">
        <v>25.424992499999998</v>
      </c>
      <c r="P6" s="182">
        <v>24.746784999999999</v>
      </c>
      <c r="Q6" s="182">
        <v>24.148977500000001</v>
      </c>
      <c r="R6" s="182">
        <v>23.546647499999999</v>
      </c>
      <c r="S6" s="182">
        <v>23.0451525</v>
      </c>
      <c r="T6" s="182">
        <v>22.527744999999999</v>
      </c>
      <c r="U6" s="182">
        <v>22.07985</v>
      </c>
      <c r="V6" s="182">
        <v>21.658754999999999</v>
      </c>
      <c r="W6" s="182">
        <v>21.233137500000002</v>
      </c>
      <c r="X6" s="182">
        <v>20.8656425</v>
      </c>
      <c r="Y6" s="182">
        <v>20.498147500000002</v>
      </c>
      <c r="Z6" s="182">
        <v>20.146564999999999</v>
      </c>
      <c r="AA6" s="182">
        <v>19.8371925</v>
      </c>
      <c r="AB6" s="182">
        <v>19.539210000000001</v>
      </c>
      <c r="AC6" s="182">
        <v>19.241227500000001</v>
      </c>
      <c r="AD6" s="182">
        <v>18.943245000000001</v>
      </c>
      <c r="AE6" s="182">
        <v>18.645262500000001</v>
      </c>
      <c r="AF6" s="182">
        <v>18.347280000000001</v>
      </c>
      <c r="AH6" s="178">
        <f t="shared" si="0"/>
        <v>-5.1993674999999975</v>
      </c>
      <c r="AJ6" s="178">
        <f t="shared" si="1"/>
        <v>-0.29798249999999982</v>
      </c>
      <c r="AL6" s="178">
        <f t="shared" si="2"/>
        <v>-37.209287500000002</v>
      </c>
    </row>
    <row r="7" spans="2:38" x14ac:dyDescent="0.25">
      <c r="B7" s="66" t="s">
        <v>112</v>
      </c>
      <c r="C7" s="182">
        <v>48.863245933266782</v>
      </c>
      <c r="D7" s="182">
        <v>50.072496933624862</v>
      </c>
      <c r="E7" s="182">
        <v>49.548779971350761</v>
      </c>
      <c r="F7" s="182">
        <v>56.239325740575701</v>
      </c>
      <c r="G7" s="182">
        <v>57.255287742992422</v>
      </c>
      <c r="H7" s="182">
        <v>59.538658789821923</v>
      </c>
      <c r="I7" s="182">
        <v>61.447329085645272</v>
      </c>
      <c r="J7" s="182">
        <v>60.589756354022953</v>
      </c>
      <c r="K7" s="182">
        <v>48.394351391054428</v>
      </c>
      <c r="L7" s="182">
        <v>88.670430693474231</v>
      </c>
      <c r="M7" s="182">
        <v>53.671368183159103</v>
      </c>
      <c r="N7" s="182">
        <v>123.80524040986862</v>
      </c>
      <c r="O7" s="182">
        <v>46.067918072157838</v>
      </c>
      <c r="P7" s="182">
        <v>714.27026485798706</v>
      </c>
      <c r="Q7" s="182">
        <v>55.510699030152082</v>
      </c>
      <c r="R7" s="182">
        <v>47.384471402667927</v>
      </c>
      <c r="S7" s="182">
        <v>59.367620575771767</v>
      </c>
      <c r="T7" s="182">
        <v>68.09422597840161</v>
      </c>
      <c r="U7" s="182">
        <v>62.995803602420153</v>
      </c>
      <c r="V7" s="182">
        <v>58.799998083977911</v>
      </c>
      <c r="W7" s="182">
        <v>65.730425917768486</v>
      </c>
      <c r="X7" s="182">
        <v>58.732925597422799</v>
      </c>
      <c r="Y7" s="182">
        <v>57.557965800143997</v>
      </c>
      <c r="Z7" s="182">
        <v>56.028742746976562</v>
      </c>
      <c r="AA7" s="182">
        <v>52.004584596337978</v>
      </c>
      <c r="AB7" s="182">
        <v>53.114732436471932</v>
      </c>
      <c r="AC7" s="182">
        <v>54.245981168162693</v>
      </c>
      <c r="AD7" s="182">
        <v>60.022146623052699</v>
      </c>
      <c r="AE7" s="182">
        <v>61.761553919453682</v>
      </c>
      <c r="AF7" s="182">
        <v>58.907049031201907</v>
      </c>
      <c r="AH7" s="178">
        <f t="shared" si="0"/>
        <v>11.52257762853398</v>
      </c>
      <c r="AJ7" s="178">
        <f t="shared" si="1"/>
        <v>-2.8545048882517747</v>
      </c>
      <c r="AL7" s="178">
        <f t="shared" si="2"/>
        <v>10.043803097935125</v>
      </c>
    </row>
    <row r="8" spans="2:38" x14ac:dyDescent="0.25">
      <c r="B8" s="66" t="s">
        <v>113</v>
      </c>
      <c r="C8" s="182">
        <v>1116.7254085014333</v>
      </c>
      <c r="D8" s="182">
        <v>992.38939661731524</v>
      </c>
      <c r="E8" s="182">
        <v>932.96808506651939</v>
      </c>
      <c r="F8" s="182">
        <v>951.12593750870883</v>
      </c>
      <c r="G8" s="182">
        <v>1081.7022655246876</v>
      </c>
      <c r="H8" s="182">
        <v>1084.1810327260132</v>
      </c>
      <c r="I8" s="182">
        <v>1198.387083175485</v>
      </c>
      <c r="J8" s="182">
        <v>1384.9248481927566</v>
      </c>
      <c r="K8" s="182">
        <v>1288.1260716317765</v>
      </c>
      <c r="L8" s="182">
        <v>1353.709634567598</v>
      </c>
      <c r="M8" s="182">
        <v>1908.7841314126661</v>
      </c>
      <c r="N8" s="182">
        <v>2061.4371933464076</v>
      </c>
      <c r="O8" s="182">
        <v>2063.3791229426015</v>
      </c>
      <c r="P8" s="182">
        <v>2342.3181160836975</v>
      </c>
      <c r="Q8" s="182">
        <v>2507.0626593013171</v>
      </c>
      <c r="R8" s="182">
        <v>2552.7953464691873</v>
      </c>
      <c r="S8" s="182">
        <v>2538.7434105910074</v>
      </c>
      <c r="T8" s="182">
        <v>2580.4341213620519</v>
      </c>
      <c r="U8" s="182">
        <v>2301.5837453875524</v>
      </c>
      <c r="V8" s="182">
        <v>1485.322669481403</v>
      </c>
      <c r="W8" s="182">
        <v>1299.0484147465629</v>
      </c>
      <c r="X8" s="182">
        <v>1167.2705389694756</v>
      </c>
      <c r="Y8" s="182">
        <v>1391.9677990924163</v>
      </c>
      <c r="Z8" s="182">
        <v>1301.6950015306572</v>
      </c>
      <c r="AA8" s="182">
        <v>1650.4531530457712</v>
      </c>
      <c r="AB8" s="182">
        <v>1830.3635214124336</v>
      </c>
      <c r="AC8" s="182">
        <v>1968.4013520332232</v>
      </c>
      <c r="AD8" s="182">
        <v>2039.8562560230894</v>
      </c>
      <c r="AE8" s="182">
        <v>2094.5489797619252</v>
      </c>
      <c r="AF8" s="182">
        <v>2057.6690466445225</v>
      </c>
      <c r="AH8" s="178">
        <f t="shared" si="0"/>
        <v>-495.12629982466478</v>
      </c>
      <c r="AJ8" s="178">
        <f t="shared" si="1"/>
        <v>-36.879933117402743</v>
      </c>
      <c r="AL8" s="178">
        <f t="shared" si="2"/>
        <v>940.94363814308917</v>
      </c>
    </row>
    <row r="9" spans="2:38" x14ac:dyDescent="0.25">
      <c r="B9" s="66" t="s">
        <v>114</v>
      </c>
      <c r="C9" s="182">
        <v>1985.553497839195</v>
      </c>
      <c r="D9" s="182">
        <v>1811.31490092895</v>
      </c>
      <c r="E9" s="182">
        <v>1784.5598679642201</v>
      </c>
      <c r="F9" s="182">
        <v>1727.1851861620689</v>
      </c>
      <c r="G9" s="182">
        <v>1837.6240166776099</v>
      </c>
      <c r="H9" s="182">
        <v>1754.435682700223</v>
      </c>
      <c r="I9" s="182">
        <v>1703.84885185394</v>
      </c>
      <c r="J9" s="182">
        <v>1854.12295367253</v>
      </c>
      <c r="K9" s="182">
        <v>1839.8040564006599</v>
      </c>
      <c r="L9" s="182">
        <v>1723.8160338628061</v>
      </c>
      <c r="M9" s="182">
        <v>1663.2983634614229</v>
      </c>
      <c r="N9" s="182">
        <v>1602.9141868890499</v>
      </c>
      <c r="O9" s="182">
        <v>1091.7655638550139</v>
      </c>
      <c r="P9" s="182">
        <v>0.29746752765364998</v>
      </c>
      <c r="Q9" s="182" t="s">
        <v>189</v>
      </c>
      <c r="R9" s="182" t="s">
        <v>189</v>
      </c>
      <c r="S9" s="182" t="s">
        <v>189</v>
      </c>
      <c r="T9" s="182" t="s">
        <v>189</v>
      </c>
      <c r="U9" s="182" t="s">
        <v>189</v>
      </c>
      <c r="V9" s="182" t="s">
        <v>189</v>
      </c>
      <c r="W9" s="182" t="s">
        <v>189</v>
      </c>
      <c r="X9" s="182" t="s">
        <v>189</v>
      </c>
      <c r="Y9" s="182" t="s">
        <v>189</v>
      </c>
      <c r="Z9" s="182" t="s">
        <v>189</v>
      </c>
      <c r="AA9" s="182" t="s">
        <v>189</v>
      </c>
      <c r="AB9" s="182" t="s">
        <v>189</v>
      </c>
      <c r="AC9" s="182" t="s">
        <v>189</v>
      </c>
      <c r="AD9" s="182" t="s">
        <v>189</v>
      </c>
      <c r="AE9" s="182" t="s">
        <v>189</v>
      </c>
      <c r="AF9" s="182" t="s">
        <v>189</v>
      </c>
      <c r="AH9" s="178"/>
      <c r="AJ9" s="178"/>
      <c r="AL9" s="178"/>
    </row>
    <row r="10" spans="2:38" x14ac:dyDescent="0.25">
      <c r="B10" s="66" t="s">
        <v>115</v>
      </c>
      <c r="C10" s="182">
        <v>26.08</v>
      </c>
      <c r="D10" s="182">
        <v>23.44</v>
      </c>
      <c r="E10" s="182">
        <v>20.56</v>
      </c>
      <c r="F10" s="182">
        <v>26.08</v>
      </c>
      <c r="G10" s="182">
        <v>21.28</v>
      </c>
      <c r="H10" s="182">
        <v>24.8</v>
      </c>
      <c r="I10" s="182">
        <v>27.28</v>
      </c>
      <c r="J10" s="182">
        <v>26.96</v>
      </c>
      <c r="K10" s="182">
        <v>28.64</v>
      </c>
      <c r="L10" s="182">
        <v>26.8</v>
      </c>
      <c r="M10" s="182">
        <v>28.8</v>
      </c>
      <c r="N10" s="182">
        <v>12</v>
      </c>
      <c r="O10" s="182" t="s">
        <v>189</v>
      </c>
      <c r="P10" s="182" t="s">
        <v>189</v>
      </c>
      <c r="Q10" s="182" t="s">
        <v>189</v>
      </c>
      <c r="R10" s="182" t="s">
        <v>189</v>
      </c>
      <c r="S10" s="182" t="s">
        <v>189</v>
      </c>
      <c r="T10" s="182" t="s">
        <v>189</v>
      </c>
      <c r="U10" s="182" t="s">
        <v>189</v>
      </c>
      <c r="V10" s="182" t="s">
        <v>189</v>
      </c>
      <c r="W10" s="182" t="s">
        <v>189</v>
      </c>
      <c r="X10" s="182" t="s">
        <v>189</v>
      </c>
      <c r="Y10" s="182" t="s">
        <v>189</v>
      </c>
      <c r="Z10" s="182" t="s">
        <v>189</v>
      </c>
      <c r="AA10" s="182" t="s">
        <v>189</v>
      </c>
      <c r="AB10" s="182" t="s">
        <v>189</v>
      </c>
      <c r="AC10" s="182" t="s">
        <v>189</v>
      </c>
      <c r="AD10" s="182" t="s">
        <v>189</v>
      </c>
      <c r="AE10" s="182" t="s">
        <v>189</v>
      </c>
      <c r="AF10" s="182" t="s">
        <v>189</v>
      </c>
      <c r="AH10" s="178"/>
      <c r="AJ10" s="178"/>
      <c r="AL10" s="178"/>
    </row>
    <row r="11" spans="2:38" x14ac:dyDescent="0.25">
      <c r="B11" s="66" t="s">
        <v>116</v>
      </c>
      <c r="C11" s="182">
        <v>93.63703811807045</v>
      </c>
      <c r="D11" s="182">
        <v>81.693081629800545</v>
      </c>
      <c r="E11" s="182">
        <v>81.797005387101976</v>
      </c>
      <c r="F11" s="182">
        <v>80.348882995154867</v>
      </c>
      <c r="G11" s="182">
        <v>82.172906197423629</v>
      </c>
      <c r="H11" s="182">
        <v>72.767086506408646</v>
      </c>
      <c r="I11" s="182">
        <v>89.342467188350227</v>
      </c>
      <c r="J11" s="182">
        <v>83.168646341995796</v>
      </c>
      <c r="K11" s="182">
        <v>80.443255226496746</v>
      </c>
      <c r="L11" s="182">
        <v>80.973144163034192</v>
      </c>
      <c r="M11" s="182">
        <v>133.35042157441205</v>
      </c>
      <c r="N11" s="182">
        <v>90.223425108969224</v>
      </c>
      <c r="O11" s="182">
        <v>85.649031704223404</v>
      </c>
      <c r="P11" s="182">
        <v>86.176084151522915</v>
      </c>
      <c r="Q11" s="182">
        <v>94.578795657509374</v>
      </c>
      <c r="R11" s="182">
        <v>145.62639489319477</v>
      </c>
      <c r="S11" s="182">
        <v>105.21972960896865</v>
      </c>
      <c r="T11" s="182">
        <v>119.10723141401598</v>
      </c>
      <c r="U11" s="182">
        <v>101.04480728563857</v>
      </c>
      <c r="V11" s="182">
        <v>99.680549915014041</v>
      </c>
      <c r="W11" s="182">
        <v>87.025094774096374</v>
      </c>
      <c r="X11" s="182">
        <v>88.562295710552206</v>
      </c>
      <c r="Y11" s="182">
        <v>85.377362253749126</v>
      </c>
      <c r="Z11" s="182">
        <v>88.625438410650261</v>
      </c>
      <c r="AA11" s="182">
        <v>92.056095552456128</v>
      </c>
      <c r="AB11" s="182">
        <v>94.304194563161445</v>
      </c>
      <c r="AC11" s="182">
        <v>95.8028252116397</v>
      </c>
      <c r="AD11" s="182">
        <v>100.30906456818593</v>
      </c>
      <c r="AE11" s="182">
        <v>101.38417644384474</v>
      </c>
      <c r="AF11" s="182">
        <v>101.46339986742251</v>
      </c>
      <c r="AH11" s="178">
        <f>AF11-R11</f>
        <v>-44.162995025772261</v>
      </c>
      <c r="AJ11" s="178">
        <f t="shared" si="1"/>
        <v>7.9223423577772678E-2</v>
      </c>
      <c r="AL11" s="178">
        <f t="shared" si="2"/>
        <v>7.8263617493520599</v>
      </c>
    </row>
    <row r="12" spans="2:38" x14ac:dyDescent="0.25">
      <c r="B12" s="66" t="s">
        <v>117</v>
      </c>
      <c r="C12" s="182">
        <v>1.16777</v>
      </c>
      <c r="D12" s="182">
        <v>15.146597</v>
      </c>
      <c r="E12" s="182">
        <v>29.125423999999999</v>
      </c>
      <c r="F12" s="182">
        <v>57.083078</v>
      </c>
      <c r="G12" s="182">
        <v>85.040732000000006</v>
      </c>
      <c r="H12" s="182">
        <v>145.3303733333334</v>
      </c>
      <c r="I12" s="182">
        <v>201.00266000000002</v>
      </c>
      <c r="J12" s="182">
        <v>258.20570666666669</v>
      </c>
      <c r="K12" s="182">
        <v>138.04508899999993</v>
      </c>
      <c r="L12" s="182">
        <v>286.00757666666658</v>
      </c>
      <c r="M12" s="182">
        <v>491.70421900000002</v>
      </c>
      <c r="N12" s="182">
        <v>424.70519000000002</v>
      </c>
      <c r="O12" s="182">
        <v>344.12409000000002</v>
      </c>
      <c r="P12" s="182">
        <v>393.08417279999998</v>
      </c>
      <c r="Q12" s="182">
        <v>285.75225999999998</v>
      </c>
      <c r="R12" s="182">
        <v>310.1170459999999</v>
      </c>
      <c r="S12" s="182">
        <v>249.4101845714286</v>
      </c>
      <c r="T12" s="182">
        <v>238.86941142857131</v>
      </c>
      <c r="U12" s="182">
        <v>179.8614371428572</v>
      </c>
      <c r="V12" s="182">
        <v>107.3003385714286</v>
      </c>
      <c r="W12" s="182">
        <v>68.18728285714279</v>
      </c>
      <c r="X12" s="182">
        <v>41.132805714285738</v>
      </c>
      <c r="Y12" s="182">
        <v>31.546020317460268</v>
      </c>
      <c r="Z12" s="182">
        <v>34.62541079365085</v>
      </c>
      <c r="AA12" s="182">
        <v>20.26955740259751</v>
      </c>
      <c r="AB12" s="182">
        <v>46.844311948052102</v>
      </c>
      <c r="AC12" s="182">
        <v>57.042272756132881</v>
      </c>
      <c r="AD12" s="182">
        <v>67.077574487734395</v>
      </c>
      <c r="AE12" s="182">
        <v>77.72192898989897</v>
      </c>
      <c r="AF12" s="182">
        <v>92.849564170274135</v>
      </c>
      <c r="AH12" s="178">
        <f t="shared" ref="AH12:AH24" si="3">AF12-R12</f>
        <v>-217.26748182972577</v>
      </c>
      <c r="AJ12" s="178">
        <f t="shared" si="1"/>
        <v>15.127635180375165</v>
      </c>
      <c r="AL12" s="178">
        <f t="shared" si="2"/>
        <v>91.681794170274131</v>
      </c>
    </row>
    <row r="13" spans="2:38" x14ac:dyDescent="0.25">
      <c r="B13" s="66" t="s">
        <v>118</v>
      </c>
      <c r="C13" s="182" t="s">
        <v>189</v>
      </c>
      <c r="D13" s="182" t="s">
        <v>189</v>
      </c>
      <c r="E13" s="182" t="s">
        <v>189</v>
      </c>
      <c r="F13" s="182">
        <v>13.12763646839789</v>
      </c>
      <c r="G13" s="182">
        <v>27.36594756059629</v>
      </c>
      <c r="H13" s="182">
        <v>42.921022125879468</v>
      </c>
      <c r="I13" s="182">
        <v>87.008595252078166</v>
      </c>
      <c r="J13" s="182">
        <v>152.9124056645816</v>
      </c>
      <c r="K13" s="182">
        <v>196.67620964603097</v>
      </c>
      <c r="L13" s="182">
        <v>197.83292137976119</v>
      </c>
      <c r="M13" s="182">
        <v>254.83700873994974</v>
      </c>
      <c r="N13" s="182">
        <v>310.75996006410799</v>
      </c>
      <c r="O13" s="182">
        <v>389.78351115558388</v>
      </c>
      <c r="P13" s="182">
        <v>539.21943905229523</v>
      </c>
      <c r="Q13" s="182">
        <v>678.64822206251984</v>
      </c>
      <c r="R13" s="182">
        <v>852.7248597335871</v>
      </c>
      <c r="S13" s="182">
        <v>895.81779412664832</v>
      </c>
      <c r="T13" s="182">
        <v>901.96414887643277</v>
      </c>
      <c r="U13" s="182">
        <v>991.79209520131326</v>
      </c>
      <c r="V13" s="182">
        <v>1024.7593140075346</v>
      </c>
      <c r="W13" s="182">
        <v>1043.9465150205426</v>
      </c>
      <c r="X13" s="182">
        <v>1081.1611485328224</v>
      </c>
      <c r="Y13" s="182">
        <v>1072.1537496781507</v>
      </c>
      <c r="Z13" s="182">
        <v>1102.9341580102005</v>
      </c>
      <c r="AA13" s="182">
        <v>1189.4256780797675</v>
      </c>
      <c r="AB13" s="182">
        <v>1165.6614313227467</v>
      </c>
      <c r="AC13" s="182">
        <v>1241.1951714545532</v>
      </c>
      <c r="AD13" s="182">
        <v>1156.1352845643883</v>
      </c>
      <c r="AE13" s="182">
        <v>840.52323705764422</v>
      </c>
      <c r="AF13" s="182">
        <v>813.15559371244274</v>
      </c>
      <c r="AH13" s="178">
        <f t="shared" si="3"/>
        <v>-39.569266021144358</v>
      </c>
      <c r="AJ13" s="178">
        <f t="shared" si="1"/>
        <v>-27.367643345201486</v>
      </c>
      <c r="AL13" s="178"/>
    </row>
    <row r="14" spans="2:38" x14ac:dyDescent="0.25">
      <c r="B14" s="66" t="s">
        <v>137</v>
      </c>
      <c r="C14" s="182">
        <v>64.839722865824797</v>
      </c>
      <c r="D14" s="182">
        <v>65.9540316013004</v>
      </c>
      <c r="E14" s="182">
        <v>67.138128795841993</v>
      </c>
      <c r="F14" s="182">
        <v>68.240380328281205</v>
      </c>
      <c r="G14" s="182">
        <v>69.278422113333207</v>
      </c>
      <c r="H14" s="182">
        <v>70.350951105670802</v>
      </c>
      <c r="I14" s="182">
        <v>70.678307079996003</v>
      </c>
      <c r="J14" s="182">
        <v>81.435828470333604</v>
      </c>
      <c r="K14" s="182">
        <v>71.762812246051595</v>
      </c>
      <c r="L14" s="182">
        <v>81.763920169605996</v>
      </c>
      <c r="M14" s="182">
        <v>56.081267334302403</v>
      </c>
      <c r="N14" s="182">
        <v>79.611512450472802</v>
      </c>
      <c r="O14" s="182">
        <v>72.318846300660795</v>
      </c>
      <c r="P14" s="182">
        <v>88.448089324159596</v>
      </c>
      <c r="Q14" s="182">
        <v>70.414973569279596</v>
      </c>
      <c r="R14" s="182">
        <v>71.243641324449598</v>
      </c>
      <c r="S14" s="182">
        <v>71.853127567036793</v>
      </c>
      <c r="T14" s="182">
        <v>73.303573921722403</v>
      </c>
      <c r="U14" s="182">
        <v>55.696093195208398</v>
      </c>
      <c r="V14" s="182">
        <v>59.79622833067728</v>
      </c>
      <c r="W14" s="182">
        <v>56.454104521150803</v>
      </c>
      <c r="X14" s="182">
        <v>64.288134521497199</v>
      </c>
      <c r="Y14" s="182">
        <v>60.046803563879919</v>
      </c>
      <c r="Z14" s="182">
        <v>62.645815392622879</v>
      </c>
      <c r="AA14" s="182">
        <v>63.488056627831682</v>
      </c>
      <c r="AB14" s="182">
        <v>64.419499175872474</v>
      </c>
      <c r="AC14" s="182">
        <v>64.9096280454104</v>
      </c>
      <c r="AD14" s="182">
        <v>65.930092187294079</v>
      </c>
      <c r="AE14" s="182">
        <v>62.365802599216643</v>
      </c>
      <c r="AF14" s="182">
        <v>54.50086350123</v>
      </c>
      <c r="AH14" s="178">
        <f t="shared" si="3"/>
        <v>-16.742777823219598</v>
      </c>
      <c r="AJ14" s="178">
        <f t="shared" si="1"/>
        <v>-7.8649390979866425</v>
      </c>
      <c r="AL14" s="178">
        <f t="shared" si="2"/>
        <v>-10.338859364594796</v>
      </c>
    </row>
    <row r="15" spans="2:38" x14ac:dyDescent="0.25">
      <c r="B15" s="66" t="s">
        <v>136</v>
      </c>
      <c r="C15" s="182">
        <v>21.15786479151668</v>
      </c>
      <c r="D15" s="182">
        <v>21.47615304634186</v>
      </c>
      <c r="E15" s="182">
        <v>21.79524462028472</v>
      </c>
      <c r="F15" s="182">
        <v>22.090169926290539</v>
      </c>
      <c r="G15" s="182">
        <v>22.39653328343989</v>
      </c>
      <c r="H15" s="182">
        <v>22.626925698001759</v>
      </c>
      <c r="I15" s="182">
        <v>21.901766276698929</v>
      </c>
      <c r="J15" s="182">
        <v>20.664147136632121</v>
      </c>
      <c r="K15" s="182">
        <v>22.558423734190711</v>
      </c>
      <c r="L15" s="182">
        <v>23.48286545269098</v>
      </c>
      <c r="M15" s="182">
        <v>21.451189601658179</v>
      </c>
      <c r="N15" s="182">
        <v>20.850451683472421</v>
      </c>
      <c r="O15" s="182">
        <v>27.86955346102155</v>
      </c>
      <c r="P15" s="182">
        <v>32.413940603335782</v>
      </c>
      <c r="Q15" s="182">
        <v>30.553610625585989</v>
      </c>
      <c r="R15" s="182">
        <v>30.10848578046669</v>
      </c>
      <c r="S15" s="182">
        <v>30.079270387375821</v>
      </c>
      <c r="T15" s="182">
        <v>29.802417884455888</v>
      </c>
      <c r="U15" s="182">
        <v>31.524097992883259</v>
      </c>
      <c r="V15" s="182">
        <v>34.420621089259669</v>
      </c>
      <c r="W15" s="182">
        <v>40.036368192526737</v>
      </c>
      <c r="X15" s="182">
        <v>40.218552425035121</v>
      </c>
      <c r="Y15" s="182">
        <v>45.733940816878153</v>
      </c>
      <c r="Z15" s="182">
        <v>49.405969813419993</v>
      </c>
      <c r="AA15" s="182">
        <v>42.093353089919987</v>
      </c>
      <c r="AB15" s="182">
        <v>44.752037292217182</v>
      </c>
      <c r="AC15" s="182">
        <v>47.329767757459059</v>
      </c>
      <c r="AD15" s="182">
        <v>59.039366514862067</v>
      </c>
      <c r="AE15" s="182">
        <v>59.436888953600842</v>
      </c>
      <c r="AF15" s="182">
        <v>64.392130559347422</v>
      </c>
      <c r="AH15" s="178">
        <f t="shared" si="3"/>
        <v>34.283644778880728</v>
      </c>
      <c r="AJ15" s="178">
        <f t="shared" si="1"/>
        <v>4.9552416057465791</v>
      </c>
      <c r="AL15" s="178">
        <f t="shared" si="2"/>
        <v>43.234265767830742</v>
      </c>
    </row>
    <row r="16" spans="2:38" x14ac:dyDescent="0.25">
      <c r="B16" s="66" t="s">
        <v>120</v>
      </c>
      <c r="C16" s="182">
        <v>10466.066693626077</v>
      </c>
      <c r="D16" s="182">
        <v>10660.54767851249</v>
      </c>
      <c r="E16" s="182">
        <v>10852.00217283778</v>
      </c>
      <c r="F16" s="182">
        <v>10942.326463158119</v>
      </c>
      <c r="G16" s="182">
        <v>10976.466639185968</v>
      </c>
      <c r="H16" s="182">
        <v>11085.93373541304</v>
      </c>
      <c r="I16" s="182">
        <v>11470.212074696636</v>
      </c>
      <c r="J16" s="182">
        <v>11811.870224809058</v>
      </c>
      <c r="K16" s="182">
        <v>12040.368820094742</v>
      </c>
      <c r="L16" s="182">
        <v>11742.651515125886</v>
      </c>
      <c r="M16" s="182">
        <v>11295.770135360592</v>
      </c>
      <c r="N16" s="182">
        <v>11308.710130901733</v>
      </c>
      <c r="O16" s="182">
        <v>11264.603627702762</v>
      </c>
      <c r="P16" s="182">
        <v>11302.743895659585</v>
      </c>
      <c r="Q16" s="182">
        <v>11241.255673611191</v>
      </c>
      <c r="R16" s="182">
        <v>11217.330901472806</v>
      </c>
      <c r="S16" s="182">
        <v>11304.710444586908</v>
      </c>
      <c r="T16" s="182">
        <v>10951.34641536729</v>
      </c>
      <c r="U16" s="182">
        <v>10964.90014598888</v>
      </c>
      <c r="V16" s="182">
        <v>10789.133150387201</v>
      </c>
      <c r="W16" s="182">
        <v>10554.669290296861</v>
      </c>
      <c r="X16" s="182">
        <v>10419.329881054278</v>
      </c>
      <c r="Y16" s="182">
        <v>11043.027430425514</v>
      </c>
      <c r="Z16" s="182">
        <v>11144.523065171637</v>
      </c>
      <c r="AA16" s="182">
        <v>11063.691314453079</v>
      </c>
      <c r="AB16" s="182">
        <v>11463.65668811105</v>
      </c>
      <c r="AC16" s="182">
        <v>11789.939081336175</v>
      </c>
      <c r="AD16" s="182">
        <v>12182.619630922909</v>
      </c>
      <c r="AE16" s="182">
        <v>12464.637749988135</v>
      </c>
      <c r="AF16" s="182">
        <v>12151.210713769944</v>
      </c>
      <c r="AH16" s="178">
        <f t="shared" si="3"/>
        <v>933.87981229713841</v>
      </c>
      <c r="AJ16" s="178">
        <f t="shared" si="1"/>
        <v>-313.42703621819055</v>
      </c>
      <c r="AL16" s="178">
        <f t="shared" si="2"/>
        <v>1685.1440201438672</v>
      </c>
    </row>
    <row r="17" spans="2:38" x14ac:dyDescent="0.25">
      <c r="B17" s="66" t="s">
        <v>121</v>
      </c>
      <c r="C17" s="182">
        <v>1777.1308627024177</v>
      </c>
      <c r="D17" s="182">
        <v>1821.4541830278322</v>
      </c>
      <c r="E17" s="182">
        <v>1860.5360266098769</v>
      </c>
      <c r="F17" s="182">
        <v>1882.4311340193901</v>
      </c>
      <c r="G17" s="182">
        <v>1884.2691482435639</v>
      </c>
      <c r="H17" s="182">
        <v>1897.1892221876697</v>
      </c>
      <c r="I17" s="182">
        <v>1981.2965712549742</v>
      </c>
      <c r="J17" s="182">
        <v>2041.9383901455647</v>
      </c>
      <c r="K17" s="182">
        <v>2090.1500776295948</v>
      </c>
      <c r="L17" s="182">
        <v>2031.2795109728856</v>
      </c>
      <c r="M17" s="182">
        <v>1954.9155202116478</v>
      </c>
      <c r="N17" s="182">
        <v>1978.4320513923115</v>
      </c>
      <c r="O17" s="182">
        <v>1979.5401129685547</v>
      </c>
      <c r="P17" s="182">
        <v>1968.9557686899871</v>
      </c>
      <c r="Q17" s="182">
        <v>1944.667878528719</v>
      </c>
      <c r="R17" s="182">
        <v>1986.7869316991573</v>
      </c>
      <c r="S17" s="182">
        <v>2006.8924579545449</v>
      </c>
      <c r="T17" s="182">
        <v>1927.3781054077049</v>
      </c>
      <c r="U17" s="182">
        <v>1932.3779796721267</v>
      </c>
      <c r="V17" s="182">
        <v>1911.7322322653185</v>
      </c>
      <c r="W17" s="182">
        <v>1873.3752041548412</v>
      </c>
      <c r="X17" s="182">
        <v>1870.545096632897</v>
      </c>
      <c r="Y17" s="182">
        <v>2022.7821882816168</v>
      </c>
      <c r="Z17" s="182">
        <v>2029.5561661076713</v>
      </c>
      <c r="AA17" s="182">
        <v>1984.2078889385139</v>
      </c>
      <c r="AB17" s="182">
        <v>2067.7460705159979</v>
      </c>
      <c r="AC17" s="182">
        <v>2128.0521096297116</v>
      </c>
      <c r="AD17" s="182">
        <v>2190.6004090952933</v>
      </c>
      <c r="AE17" s="182">
        <v>2260.7552187547794</v>
      </c>
      <c r="AF17" s="182">
        <v>2169.2808868632615</v>
      </c>
      <c r="AH17" s="178">
        <f t="shared" si="3"/>
        <v>182.49395516410414</v>
      </c>
      <c r="AJ17" s="178">
        <f t="shared" si="1"/>
        <v>-91.474331891517977</v>
      </c>
      <c r="AL17" s="178">
        <f t="shared" si="2"/>
        <v>392.15002416084371</v>
      </c>
    </row>
    <row r="18" spans="2:38" x14ac:dyDescent="0.25">
      <c r="B18" s="66" t="s">
        <v>122</v>
      </c>
      <c r="C18" s="182">
        <v>5820.5003614565994</v>
      </c>
      <c r="D18" s="182">
        <v>5793.0772928712213</v>
      </c>
      <c r="E18" s="182">
        <v>5707.7685151891255</v>
      </c>
      <c r="F18" s="182">
        <v>5819.6381919995529</v>
      </c>
      <c r="G18" s="182">
        <v>6052.7321555871677</v>
      </c>
      <c r="H18" s="182">
        <v>6305.2129920384532</v>
      </c>
      <c r="I18" s="182">
        <v>6332.6664697806564</v>
      </c>
      <c r="J18" s="182">
        <v>6155.3337634956497</v>
      </c>
      <c r="K18" s="182">
        <v>6500.4410647793256</v>
      </c>
      <c r="L18" s="182">
        <v>6505.6669976670883</v>
      </c>
      <c r="M18" s="182">
        <v>6206.9816756841201</v>
      </c>
      <c r="N18" s="182">
        <v>5923.6874908016271</v>
      </c>
      <c r="O18" s="182">
        <v>5860.0326077796362</v>
      </c>
      <c r="P18" s="182">
        <v>6034.478447523451</v>
      </c>
      <c r="Q18" s="182">
        <v>5926.7106149541632</v>
      </c>
      <c r="R18" s="182">
        <v>5761.1696988943368</v>
      </c>
      <c r="S18" s="182">
        <v>5538.3210419790848</v>
      </c>
      <c r="T18" s="182">
        <v>5328.1930145969682</v>
      </c>
      <c r="U18" s="182">
        <v>5277.1662859074449</v>
      </c>
      <c r="V18" s="182">
        <v>5126.9556530259861</v>
      </c>
      <c r="W18" s="182">
        <v>5395.7059417245046</v>
      </c>
      <c r="X18" s="182">
        <v>4997.6679929894517</v>
      </c>
      <c r="Y18" s="182">
        <v>5185.5993170618603</v>
      </c>
      <c r="Z18" s="182">
        <v>5619.1518923465819</v>
      </c>
      <c r="AA18" s="182">
        <v>5382.5171107414017</v>
      </c>
      <c r="AB18" s="182">
        <v>5414.0745174810827</v>
      </c>
      <c r="AC18" s="182">
        <v>5469.1204460166064</v>
      </c>
      <c r="AD18" s="182">
        <v>5777.8428588298993</v>
      </c>
      <c r="AE18" s="182">
        <v>6075.9375370394546</v>
      </c>
      <c r="AF18" s="182">
        <v>5723.3209863736447</v>
      </c>
      <c r="AH18" s="178">
        <f t="shared" si="3"/>
        <v>-37.848712520692061</v>
      </c>
      <c r="AJ18" s="178">
        <f t="shared" si="1"/>
        <v>-352.61655066580988</v>
      </c>
      <c r="AL18" s="178">
        <f t="shared" si="2"/>
        <v>-97.179375082954721</v>
      </c>
    </row>
    <row r="19" spans="2:38" x14ac:dyDescent="0.25">
      <c r="B19" s="66" t="s">
        <v>78</v>
      </c>
      <c r="C19" s="182">
        <v>355.036</v>
      </c>
      <c r="D19" s="182">
        <v>315.14515999999998</v>
      </c>
      <c r="E19" s="182">
        <v>255.60083999999998</v>
      </c>
      <c r="F19" s="182">
        <v>357.2998</v>
      </c>
      <c r="G19" s="182">
        <v>269.64124000000004</v>
      </c>
      <c r="H19" s="182">
        <v>494.59520000000003</v>
      </c>
      <c r="I19" s="182">
        <v>484.03343999999993</v>
      </c>
      <c r="J19" s="182">
        <v>423.48680000000002</v>
      </c>
      <c r="K19" s="182">
        <v>305.58044000000001</v>
      </c>
      <c r="L19" s="182">
        <v>383.22723999999999</v>
      </c>
      <c r="M19" s="182">
        <v>366.38315999999998</v>
      </c>
      <c r="N19" s="182">
        <v>385.28247999999996</v>
      </c>
      <c r="O19" s="182">
        <v>273.89956000000001</v>
      </c>
      <c r="P19" s="182">
        <v>386.76</v>
      </c>
      <c r="Q19" s="182">
        <v>240.79571999999996</v>
      </c>
      <c r="R19" s="182">
        <v>266.73371999999995</v>
      </c>
      <c r="S19" s="182">
        <v>254.85636</v>
      </c>
      <c r="T19" s="182">
        <v>376.76671999999996</v>
      </c>
      <c r="U19" s="182">
        <v>262.20744000000002</v>
      </c>
      <c r="V19" s="182">
        <v>307.32239999999996</v>
      </c>
      <c r="W19" s="182">
        <v>427.93387999999993</v>
      </c>
      <c r="X19" s="182">
        <v>360.67856</v>
      </c>
      <c r="Y19" s="182">
        <v>229.39619999999999</v>
      </c>
      <c r="Z19" s="182">
        <v>515.69275999999991</v>
      </c>
      <c r="AA19" s="182">
        <v>391.07495680000005</v>
      </c>
      <c r="AB19" s="182">
        <v>401.14668</v>
      </c>
      <c r="AC19" s="182">
        <v>433.59667999999999</v>
      </c>
      <c r="AD19" s="182">
        <v>332.74647999999996</v>
      </c>
      <c r="AE19" s="182">
        <v>461.05708000000004</v>
      </c>
      <c r="AF19" s="182">
        <v>343.90247759999994</v>
      </c>
      <c r="AH19" s="178">
        <f t="shared" si="3"/>
        <v>77.168757599999992</v>
      </c>
      <c r="AJ19" s="178">
        <f t="shared" si="1"/>
        <v>-117.1546024000001</v>
      </c>
      <c r="AL19" s="178">
        <f t="shared" si="2"/>
        <v>-11.133522400000061</v>
      </c>
    </row>
    <row r="20" spans="2:38" x14ac:dyDescent="0.25">
      <c r="B20" s="66" t="s">
        <v>123</v>
      </c>
      <c r="C20" s="182">
        <v>96.677023188405784</v>
      </c>
      <c r="D20" s="182">
        <v>99.628382821946872</v>
      </c>
      <c r="E20" s="182">
        <v>118.08579710144927</v>
      </c>
      <c r="F20" s="182">
        <v>99.875217391304361</v>
      </c>
      <c r="G20" s="182">
        <v>98.719420289855051</v>
      </c>
      <c r="H20" s="182">
        <v>86.267101449275344</v>
      </c>
      <c r="I20" s="182">
        <v>87.18695652173912</v>
      </c>
      <c r="J20" s="182">
        <v>82.633913043478259</v>
      </c>
      <c r="K20" s="182">
        <v>95.371594202898564</v>
      </c>
      <c r="L20" s="182">
        <v>103.53391304347825</v>
      </c>
      <c r="M20" s="182">
        <v>91.8436231884058</v>
      </c>
      <c r="N20" s="182">
        <v>83.63666666666667</v>
      </c>
      <c r="O20" s="182">
        <v>80.805362318840594</v>
      </c>
      <c r="P20" s="182">
        <v>78.482608695652175</v>
      </c>
      <c r="Q20" s="182">
        <v>66.857681159420295</v>
      </c>
      <c r="R20" s="182">
        <v>60.814599999999999</v>
      </c>
      <c r="S20" s="182">
        <v>64.755533333333346</v>
      </c>
      <c r="T20" s="182">
        <v>50.899933333333337</v>
      </c>
      <c r="U20" s="182">
        <v>66.973133333333351</v>
      </c>
      <c r="V20" s="182">
        <v>89.020800000000008</v>
      </c>
      <c r="W20" s="182">
        <v>98.243200000000016</v>
      </c>
      <c r="X20" s="182">
        <v>70.265799999999999</v>
      </c>
      <c r="Y20" s="182">
        <v>46.351066666666682</v>
      </c>
      <c r="Z20" s="182">
        <v>47.090266666666672</v>
      </c>
      <c r="AA20" s="182">
        <v>54.549733333333343</v>
      </c>
      <c r="AB20" s="182">
        <v>64.265666666666661</v>
      </c>
      <c r="AC20" s="182">
        <v>79.107600000000019</v>
      </c>
      <c r="AD20" s="182">
        <v>83.988666666666674</v>
      </c>
      <c r="AE20" s="182">
        <v>88.762666666666675</v>
      </c>
      <c r="AF20" s="182">
        <v>91.980533333333341</v>
      </c>
      <c r="AH20" s="178">
        <f t="shared" si="3"/>
        <v>31.165933333333342</v>
      </c>
      <c r="AJ20" s="178">
        <f t="shared" si="1"/>
        <v>3.2178666666666658</v>
      </c>
      <c r="AL20" s="178">
        <f t="shared" si="2"/>
        <v>-4.6964898550724428</v>
      </c>
    </row>
    <row r="21" spans="2:38" x14ac:dyDescent="0.25">
      <c r="B21" s="66" t="s">
        <v>124</v>
      </c>
      <c r="C21" s="182">
        <v>1318.0750046457995</v>
      </c>
      <c r="D21" s="182">
        <v>1398.5762396203297</v>
      </c>
      <c r="E21" s="182">
        <v>1461.4329391711983</v>
      </c>
      <c r="F21" s="182">
        <v>1510.5881268151277</v>
      </c>
      <c r="G21" s="182">
        <v>1556.0660070268184</v>
      </c>
      <c r="H21" s="182">
        <v>1592.759090270677</v>
      </c>
      <c r="I21" s="182">
        <v>1471.8696106900713</v>
      </c>
      <c r="J21" s="182">
        <v>1212.7245603159165</v>
      </c>
      <c r="K21" s="182">
        <v>1263.4259964598352</v>
      </c>
      <c r="L21" s="182">
        <v>1261.2873970377811</v>
      </c>
      <c r="M21" s="182">
        <v>1268.1637358600644</v>
      </c>
      <c r="N21" s="182">
        <v>1364.4710203505406</v>
      </c>
      <c r="O21" s="182">
        <v>1437.6433897413656</v>
      </c>
      <c r="P21" s="182">
        <v>1457.1351738766382</v>
      </c>
      <c r="Q21" s="182">
        <v>1190.8522842044661</v>
      </c>
      <c r="R21" s="182">
        <v>1006.9985553870778</v>
      </c>
      <c r="S21" s="182">
        <v>1049.295547050838</v>
      </c>
      <c r="T21" s="182">
        <v>615.99279973624346</v>
      </c>
      <c r="U21" s="182">
        <v>463.84204329766402</v>
      </c>
      <c r="V21" s="182">
        <v>284.80490812641051</v>
      </c>
      <c r="W21" s="182">
        <v>278.64650733286248</v>
      </c>
      <c r="X21" s="182">
        <v>381.56113356609899</v>
      </c>
      <c r="Y21" s="182">
        <v>302.79154765173922</v>
      </c>
      <c r="Z21" s="182">
        <v>460.96994317368149</v>
      </c>
      <c r="AA21" s="182">
        <v>648.10107072438575</v>
      </c>
      <c r="AB21" s="182">
        <v>726.92670538507696</v>
      </c>
      <c r="AC21" s="182">
        <v>749.56085926208698</v>
      </c>
      <c r="AD21" s="182">
        <v>717.90523816711902</v>
      </c>
      <c r="AE21" s="182">
        <v>692.70934488966395</v>
      </c>
      <c r="AF21" s="182">
        <v>676.87733096838349</v>
      </c>
      <c r="AH21" s="178">
        <f t="shared" si="3"/>
        <v>-330.12122441869428</v>
      </c>
      <c r="AJ21" s="178">
        <f t="shared" si="1"/>
        <v>-15.832013921280463</v>
      </c>
      <c r="AL21" s="178">
        <f t="shared" si="2"/>
        <v>-641.19767367741599</v>
      </c>
    </row>
    <row r="22" spans="2:38" x14ac:dyDescent="0.25">
      <c r="B22" s="66" t="s">
        <v>125</v>
      </c>
      <c r="C22" s="182" t="s">
        <v>189</v>
      </c>
      <c r="D22" s="182" t="s">
        <v>189</v>
      </c>
      <c r="E22" s="182" t="s">
        <v>189</v>
      </c>
      <c r="F22" s="182" t="s">
        <v>189</v>
      </c>
      <c r="G22" s="182" t="s">
        <v>189</v>
      </c>
      <c r="H22" s="182" t="s">
        <v>189</v>
      </c>
      <c r="I22" s="182" t="s">
        <v>189</v>
      </c>
      <c r="J22" s="182" t="s">
        <v>189</v>
      </c>
      <c r="K22" s="182" t="s">
        <v>189</v>
      </c>
      <c r="L22" s="182" t="s">
        <v>189</v>
      </c>
      <c r="M22" s="182" t="s">
        <v>189</v>
      </c>
      <c r="N22" s="182">
        <v>3.8134041600000002</v>
      </c>
      <c r="O22" s="182">
        <v>5.8339097600000001</v>
      </c>
      <c r="P22" s="182">
        <v>8.11426816</v>
      </c>
      <c r="Q22" s="182">
        <v>8.5036185599999996</v>
      </c>
      <c r="R22" s="182">
        <v>13.7679104</v>
      </c>
      <c r="S22" s="182">
        <v>13.70170368</v>
      </c>
      <c r="T22" s="182">
        <v>12.484254719999999</v>
      </c>
      <c r="U22" s="182">
        <v>16.44053504</v>
      </c>
      <c r="V22" s="182">
        <v>21.072775679999999</v>
      </c>
      <c r="W22" s="182">
        <v>46.173183999999999</v>
      </c>
      <c r="X22" s="182">
        <v>52.424744959999998</v>
      </c>
      <c r="Y22" s="182">
        <v>44.81869056</v>
      </c>
      <c r="Z22" s="182">
        <v>46.481920000000002</v>
      </c>
      <c r="AA22" s="182">
        <v>47.388350640066747</v>
      </c>
      <c r="AB22" s="182">
        <v>38.280618933290143</v>
      </c>
      <c r="AC22" s="182">
        <v>43.129970603455412</v>
      </c>
      <c r="AD22" s="182">
        <v>45.165985978158083</v>
      </c>
      <c r="AE22" s="182">
        <v>44.3662600757633</v>
      </c>
      <c r="AF22" s="182">
        <v>44.3662600757633</v>
      </c>
      <c r="AH22" s="178">
        <f t="shared" si="3"/>
        <v>30.598349675763302</v>
      </c>
      <c r="AJ22" s="178">
        <f t="shared" si="1"/>
        <v>0</v>
      </c>
      <c r="AL22" s="178"/>
    </row>
    <row r="23" spans="2:38" x14ac:dyDescent="0.25">
      <c r="B23" s="66" t="s">
        <v>126</v>
      </c>
      <c r="C23" s="182">
        <v>97.736151786128858</v>
      </c>
      <c r="D23" s="182">
        <v>97.882200732678115</v>
      </c>
      <c r="E23" s="182">
        <v>98.66194187066273</v>
      </c>
      <c r="F23" s="182">
        <v>99.468783822381468</v>
      </c>
      <c r="G23" s="182">
        <v>100.12485467596187</v>
      </c>
      <c r="H23" s="182">
        <v>100.58957019165533</v>
      </c>
      <c r="I23" s="182">
        <v>100.60733564856417</v>
      </c>
      <c r="J23" s="182">
        <v>84.715535539400264</v>
      </c>
      <c r="K23" s="182">
        <v>66.672424749708398</v>
      </c>
      <c r="L23" s="182">
        <v>74.517421147254737</v>
      </c>
      <c r="M23" s="182">
        <v>79.509677802036535</v>
      </c>
      <c r="N23" s="182">
        <v>88.680468027772207</v>
      </c>
      <c r="O23" s="182">
        <v>114.68022125461793</v>
      </c>
      <c r="P23" s="182">
        <v>161.65310805525445</v>
      </c>
      <c r="Q23" s="182">
        <v>149.25923145123917</v>
      </c>
      <c r="R23" s="182">
        <v>132.47789078977445</v>
      </c>
      <c r="S23" s="182">
        <v>130.08429556349836</v>
      </c>
      <c r="T23" s="182">
        <v>84.018016119657105</v>
      </c>
      <c r="U23" s="182">
        <v>69.062305825140953</v>
      </c>
      <c r="V23" s="182">
        <v>70.554009255616933</v>
      </c>
      <c r="W23" s="182">
        <v>62.094445437771242</v>
      </c>
      <c r="X23" s="182">
        <v>44.997079427956308</v>
      </c>
      <c r="Y23" s="182">
        <v>48.316555502890047</v>
      </c>
      <c r="Z23" s="182">
        <v>45.162599811443158</v>
      </c>
      <c r="AA23" s="182">
        <v>41.683204244451971</v>
      </c>
      <c r="AB23" s="182">
        <v>42.425007001546831</v>
      </c>
      <c r="AC23" s="182">
        <v>25.043533748889661</v>
      </c>
      <c r="AD23" s="182">
        <v>27.463704720515828</v>
      </c>
      <c r="AE23" s="182">
        <v>23.906869479934699</v>
      </c>
      <c r="AF23" s="182">
        <v>32.526827276452032</v>
      </c>
      <c r="AH23" s="178">
        <f t="shared" si="3"/>
        <v>-99.951063513322424</v>
      </c>
      <c r="AJ23" s="178">
        <f t="shared" si="1"/>
        <v>8.6199577965173333</v>
      </c>
      <c r="AL23" s="178">
        <f t="shared" si="2"/>
        <v>-65.209324509676833</v>
      </c>
    </row>
    <row r="24" spans="2:38" x14ac:dyDescent="0.25">
      <c r="B24" s="66" t="s">
        <v>127</v>
      </c>
      <c r="C24" s="182">
        <v>136.24246125903738</v>
      </c>
      <c r="D24" s="182">
        <v>136.35292487947666</v>
      </c>
      <c r="E24" s="182">
        <v>138.13504151556018</v>
      </c>
      <c r="F24" s="182">
        <v>138.22474652174898</v>
      </c>
      <c r="G24" s="182">
        <v>136.65847232478515</v>
      </c>
      <c r="H24" s="182">
        <v>135.82943480054854</v>
      </c>
      <c r="I24" s="182">
        <v>136.00608590157535</v>
      </c>
      <c r="J24" s="182">
        <v>135.18615464589246</v>
      </c>
      <c r="K24" s="182">
        <v>145.47812247761425</v>
      </c>
      <c r="L24" s="182">
        <v>144.89987634914635</v>
      </c>
      <c r="M24" s="182">
        <v>145.09695092840957</v>
      </c>
      <c r="N24" s="182">
        <v>148.38402742432575</v>
      </c>
      <c r="O24" s="182">
        <v>152.07503582110826</v>
      </c>
      <c r="P24" s="182">
        <v>138.56564836748112</v>
      </c>
      <c r="Q24" s="182">
        <v>136.48845362276262</v>
      </c>
      <c r="R24" s="182">
        <v>138.72403146157407</v>
      </c>
      <c r="S24" s="182">
        <v>135.09420579680676</v>
      </c>
      <c r="T24" s="182">
        <v>136.34045531548625</v>
      </c>
      <c r="U24" s="182">
        <v>144.45865873252868</v>
      </c>
      <c r="V24" s="182">
        <v>145.21538137198561</v>
      </c>
      <c r="W24" s="182">
        <v>144.45661811879157</v>
      </c>
      <c r="X24" s="182">
        <v>142.96181900393768</v>
      </c>
      <c r="Y24" s="182">
        <v>143.77209600435691</v>
      </c>
      <c r="Z24" s="182">
        <v>143.75840216139517</v>
      </c>
      <c r="AA24" s="182">
        <v>145.93023933647061</v>
      </c>
      <c r="AB24" s="182">
        <v>146.28633179638001</v>
      </c>
      <c r="AC24" s="182">
        <v>147.11925484995604</v>
      </c>
      <c r="AD24" s="182">
        <v>148.15282980474086</v>
      </c>
      <c r="AE24" s="182">
        <v>147.86617335703943</v>
      </c>
      <c r="AF24" s="182">
        <v>151.07978440189629</v>
      </c>
      <c r="AH24" s="178">
        <f t="shared" si="3"/>
        <v>12.355752940322219</v>
      </c>
      <c r="AJ24" s="178">
        <f t="shared" si="1"/>
        <v>3.2136110448568616</v>
      </c>
      <c r="AL24" s="178">
        <f t="shared" si="2"/>
        <v>14.837323142858907</v>
      </c>
    </row>
    <row r="25" spans="2:38" x14ac:dyDescent="0.25">
      <c r="B25" s="179"/>
      <c r="C25" s="180"/>
      <c r="D25" s="180"/>
      <c r="E25" s="180"/>
      <c r="F25" s="180"/>
      <c r="G25" s="180"/>
      <c r="H25" s="180"/>
      <c r="I25" s="180"/>
      <c r="J25" s="180"/>
      <c r="K25" s="180"/>
      <c r="L25" s="180"/>
      <c r="M25" s="180"/>
      <c r="N25" s="180"/>
      <c r="O25" s="180"/>
      <c r="P25" s="180"/>
      <c r="Q25" s="180"/>
      <c r="R25" s="180"/>
      <c r="S25" s="180"/>
      <c r="T25" s="180"/>
      <c r="U25" s="180"/>
      <c r="V25" s="180"/>
      <c r="W25" s="180"/>
      <c r="X25" s="180"/>
      <c r="Y25" s="180"/>
      <c r="Z25" s="180"/>
      <c r="AA25" s="180"/>
      <c r="AB25" s="180"/>
      <c r="AC25" s="180"/>
      <c r="AD25" s="180"/>
      <c r="AE25" s="180"/>
      <c r="AF25" s="180"/>
    </row>
    <row r="26" spans="2:38" x14ac:dyDescent="0.25">
      <c r="B26" s="179"/>
      <c r="C26" s="180"/>
      <c r="D26" s="180"/>
      <c r="E26" s="180"/>
      <c r="F26" s="180"/>
      <c r="G26" s="180"/>
      <c r="H26" s="180"/>
      <c r="I26" s="180"/>
      <c r="J26" s="180"/>
      <c r="K26" s="180"/>
      <c r="L26" s="180"/>
      <c r="M26" s="180"/>
      <c r="N26" s="180"/>
      <c r="O26" s="180"/>
      <c r="P26" s="180"/>
      <c r="Q26" s="180"/>
      <c r="R26" s="180"/>
      <c r="S26" s="180"/>
      <c r="T26" s="180"/>
      <c r="U26" s="180"/>
      <c r="V26" s="180"/>
      <c r="W26" s="180"/>
      <c r="X26" s="180"/>
      <c r="Y26" s="180"/>
      <c r="Z26" s="180"/>
      <c r="AA26" s="180"/>
      <c r="AB26" s="180"/>
      <c r="AC26" s="180"/>
      <c r="AD26" s="180"/>
      <c r="AE26" s="180"/>
      <c r="AF26" s="180"/>
      <c r="AG26" s="181"/>
    </row>
    <row r="54" spans="2:2" x14ac:dyDescent="0.25">
      <c r="B54" s="1" t="s">
        <v>14</v>
      </c>
    </row>
    <row r="78" spans="2:2" x14ac:dyDescent="0.25">
      <c r="B78" s="189" t="s">
        <v>129</v>
      </c>
    </row>
    <row r="80" spans="2:2" x14ac:dyDescent="0.25">
      <c r="B80" s="189" t="s">
        <v>130</v>
      </c>
    </row>
    <row r="83" spans="2:32" x14ac:dyDescent="0.25">
      <c r="B83" s="176" t="s">
        <v>7</v>
      </c>
      <c r="C83" s="177" t="s">
        <v>193</v>
      </c>
      <c r="D83" s="177" t="s">
        <v>194</v>
      </c>
      <c r="E83" s="177" t="s">
        <v>195</v>
      </c>
      <c r="F83" s="177" t="s">
        <v>196</v>
      </c>
      <c r="G83" s="177" t="s">
        <v>197</v>
      </c>
      <c r="H83" s="177" t="s">
        <v>198</v>
      </c>
      <c r="I83" s="177" t="s">
        <v>199</v>
      </c>
      <c r="J83" s="177" t="s">
        <v>200</v>
      </c>
      <c r="K83" s="177" t="s">
        <v>201</v>
      </c>
      <c r="L83" s="177" t="s">
        <v>202</v>
      </c>
      <c r="M83" s="177" t="s">
        <v>203</v>
      </c>
      <c r="N83" s="177" t="s">
        <v>204</v>
      </c>
      <c r="O83" s="177" t="s">
        <v>205</v>
      </c>
      <c r="P83" s="177" t="s">
        <v>206</v>
      </c>
      <c r="Q83" s="177" t="s">
        <v>207</v>
      </c>
      <c r="R83" s="177" t="s">
        <v>208</v>
      </c>
      <c r="S83" s="177" t="s">
        <v>209</v>
      </c>
      <c r="T83" s="177" t="s">
        <v>210</v>
      </c>
      <c r="U83" s="177" t="s">
        <v>211</v>
      </c>
      <c r="V83" s="177" t="s">
        <v>212</v>
      </c>
      <c r="W83" s="177" t="s">
        <v>213</v>
      </c>
      <c r="X83" s="177" t="s">
        <v>214</v>
      </c>
      <c r="Y83" s="177" t="s">
        <v>215</v>
      </c>
      <c r="Z83" s="177" t="s">
        <v>216</v>
      </c>
      <c r="AA83" s="177" t="s">
        <v>217</v>
      </c>
      <c r="AB83" s="177" t="s">
        <v>218</v>
      </c>
      <c r="AC83" s="177" t="s">
        <v>219</v>
      </c>
      <c r="AD83" s="177" t="s">
        <v>220</v>
      </c>
      <c r="AE83" s="177" t="s">
        <v>221</v>
      </c>
      <c r="AF83" s="177" t="s">
        <v>222</v>
      </c>
    </row>
    <row r="84" spans="2:32" x14ac:dyDescent="0.25">
      <c r="B84" s="66" t="s">
        <v>107</v>
      </c>
      <c r="C84" s="182">
        <v>0.26500379147863001</v>
      </c>
      <c r="D84" s="182">
        <v>0.26513826696418002</v>
      </c>
      <c r="E84" s="182">
        <v>0.26740007277416</v>
      </c>
      <c r="F84" s="182">
        <v>0.29075670116849001</v>
      </c>
      <c r="G84" s="182">
        <v>0.29370326193465002</v>
      </c>
      <c r="H84" s="182">
        <v>0.31332816358087001</v>
      </c>
      <c r="I84" s="182">
        <v>0.35748271170863999</v>
      </c>
      <c r="J84" s="182">
        <v>0.37135239434124001</v>
      </c>
      <c r="K84" s="182">
        <v>0.36851527478772</v>
      </c>
      <c r="L84" s="182">
        <v>0.39859855526679</v>
      </c>
      <c r="M84" s="182">
        <v>0.43758556466658</v>
      </c>
      <c r="N84" s="182">
        <v>0.45903459513643002</v>
      </c>
      <c r="O84" s="182">
        <v>0.43463124299511002</v>
      </c>
      <c r="P84" s="182">
        <v>0.40780545846005001</v>
      </c>
      <c r="Q84" s="182">
        <v>0.36123974993231001</v>
      </c>
      <c r="R84" s="182">
        <v>0.36871322013912</v>
      </c>
      <c r="S84" s="182">
        <v>0.34968259815444003</v>
      </c>
      <c r="T84" s="182">
        <v>0.36007336508519999</v>
      </c>
      <c r="U84" s="182">
        <v>0.29066930069024</v>
      </c>
      <c r="V84" s="182">
        <v>0.28131203706395003</v>
      </c>
      <c r="W84" s="182">
        <v>0.27809227573612999</v>
      </c>
      <c r="X84" s="182">
        <v>0.23405312702660999</v>
      </c>
      <c r="Y84" s="182">
        <v>0.27893431692481002</v>
      </c>
      <c r="Z84" s="182">
        <v>0.26739131771198998</v>
      </c>
      <c r="AA84" s="182">
        <v>0.27322831373452999</v>
      </c>
      <c r="AB84" s="182">
        <v>0.26595503887475003</v>
      </c>
      <c r="AC84" s="182">
        <v>0.30032680249596</v>
      </c>
      <c r="AD84" s="182">
        <v>0.36554388641288998</v>
      </c>
      <c r="AE84" s="182">
        <v>0.44915873692626002</v>
      </c>
      <c r="AF84" s="182">
        <v>0.43300774533280001</v>
      </c>
    </row>
    <row r="85" spans="2:32" x14ac:dyDescent="0.25">
      <c r="B85" s="66" t="s">
        <v>108</v>
      </c>
      <c r="C85" s="182">
        <v>0.27222331198553001</v>
      </c>
      <c r="D85" s="182">
        <v>0.27423038922555998</v>
      </c>
      <c r="E85" s="182">
        <v>0.23018107171637001</v>
      </c>
      <c r="F85" s="182">
        <v>0.2428752039714</v>
      </c>
      <c r="G85" s="182">
        <v>0.23500388857997001</v>
      </c>
      <c r="H85" s="182">
        <v>0.24046947079576</v>
      </c>
      <c r="I85" s="182">
        <v>0.25947931310108002</v>
      </c>
      <c r="J85" s="182">
        <v>0.26267896432544002</v>
      </c>
      <c r="K85" s="182">
        <v>0.28157683654568</v>
      </c>
      <c r="L85" s="182">
        <v>0.28361413364899002</v>
      </c>
      <c r="M85" s="182">
        <v>0.33138950506705001</v>
      </c>
      <c r="N85" s="182">
        <v>0.34865463482156001</v>
      </c>
      <c r="O85" s="182">
        <v>0.33501781063377001</v>
      </c>
      <c r="P85" s="182">
        <v>0.3468493774195</v>
      </c>
      <c r="Q85" s="182">
        <v>0.37894561379789998</v>
      </c>
      <c r="R85" s="182">
        <v>0.43470455801729002</v>
      </c>
      <c r="S85" s="182">
        <v>0.41402511674442</v>
      </c>
      <c r="T85" s="182">
        <v>0.40076303525765</v>
      </c>
      <c r="U85" s="182">
        <v>0.37108210437508998</v>
      </c>
      <c r="V85" s="182">
        <v>0.31404921041505002</v>
      </c>
      <c r="W85" s="182">
        <v>0.33077622332123002</v>
      </c>
      <c r="X85" s="182">
        <v>0.28794410549209998</v>
      </c>
      <c r="Y85" s="182">
        <v>0.26464245350231003</v>
      </c>
      <c r="Z85" s="182">
        <v>0.27150679053160998</v>
      </c>
      <c r="AA85" s="182">
        <v>0.31661744856689</v>
      </c>
      <c r="AB85" s="182">
        <v>0.3179308962563</v>
      </c>
      <c r="AC85" s="182">
        <v>0.30876926815353001</v>
      </c>
      <c r="AD85" s="182">
        <v>0.32988453247324001</v>
      </c>
      <c r="AE85" s="182">
        <v>0.34216043175880001</v>
      </c>
      <c r="AF85" s="182">
        <v>0.32084769551164999</v>
      </c>
    </row>
    <row r="86" spans="2:32" x14ac:dyDescent="0.25">
      <c r="B86" s="66" t="s">
        <v>109</v>
      </c>
      <c r="C86" s="182">
        <v>1.9703875127777299</v>
      </c>
      <c r="D86" s="182">
        <v>2.0250598600221399</v>
      </c>
      <c r="E86" s="182">
        <v>2.0745077893477402</v>
      </c>
      <c r="F86" s="182">
        <v>1.95921582645405</v>
      </c>
      <c r="G86" s="182">
        <v>1.91101854469202</v>
      </c>
      <c r="H86" s="182">
        <v>1.89258463626533</v>
      </c>
      <c r="I86" s="182">
        <v>1.8914649806569801</v>
      </c>
      <c r="J86" s="182">
        <v>1.79472876900755</v>
      </c>
      <c r="K86" s="182">
        <v>1.8793556416783099</v>
      </c>
      <c r="L86" s="182">
        <v>1.8579432972829499</v>
      </c>
      <c r="M86" s="182">
        <v>1.7592938739843</v>
      </c>
      <c r="N86" s="182">
        <v>1.7303149271792</v>
      </c>
      <c r="O86" s="182">
        <v>1.61576669061015</v>
      </c>
      <c r="P86" s="182">
        <v>1.53698591533153</v>
      </c>
      <c r="Q86" s="182">
        <v>1.5234006938153299</v>
      </c>
      <c r="R86" s="182">
        <v>1.53036653993549</v>
      </c>
      <c r="S86" s="182">
        <v>1.45610660598314</v>
      </c>
      <c r="T86" s="182">
        <v>1.3822677262987999</v>
      </c>
      <c r="U86" s="182">
        <v>1.25563270825285</v>
      </c>
      <c r="V86" s="182">
        <v>1.09185604578549</v>
      </c>
      <c r="W86" s="182">
        <v>0.95100134552949001</v>
      </c>
      <c r="X86" s="182">
        <v>0.86747086339165003</v>
      </c>
      <c r="Y86" s="182">
        <v>0.77268326373727003</v>
      </c>
      <c r="Z86" s="182">
        <v>0.72811627982025995</v>
      </c>
      <c r="AA86" s="182">
        <v>0.68694631291883002</v>
      </c>
      <c r="AB86" s="182">
        <v>0.63741858406992002</v>
      </c>
      <c r="AC86" s="182">
        <v>0.58202643419949995</v>
      </c>
      <c r="AD86" s="182">
        <v>0.4964301011542</v>
      </c>
      <c r="AE86" s="182">
        <v>0.44018247631695001</v>
      </c>
      <c r="AF86" s="182">
        <v>0.40074758554182999</v>
      </c>
    </row>
    <row r="87" spans="2:32" x14ac:dyDescent="0.25">
      <c r="B87" s="66" t="s">
        <v>110</v>
      </c>
      <c r="C87" s="182">
        <v>18.020333563015821</v>
      </c>
      <c r="D87" s="182">
        <v>17.614937681008271</v>
      </c>
      <c r="E87" s="182">
        <v>15.004151679380421</v>
      </c>
      <c r="F87" s="182">
        <v>14.609040240165401</v>
      </c>
      <c r="G87" s="182">
        <v>12.94022661378378</v>
      </c>
      <c r="H87" s="182">
        <v>11.724633682636309</v>
      </c>
      <c r="I87" s="182">
        <v>11.6955295508064</v>
      </c>
      <c r="J87" s="182">
        <v>10.28835718481883</v>
      </c>
      <c r="K87" s="182">
        <v>10.88664803151703</v>
      </c>
      <c r="L87" s="182">
        <v>8.4083835763577603</v>
      </c>
      <c r="M87" s="182">
        <v>8.3962367151059603</v>
      </c>
      <c r="N87" s="182">
        <v>8.0197262859793206</v>
      </c>
      <c r="O87" s="182">
        <v>7.9040424268222802</v>
      </c>
      <c r="P87" s="182">
        <v>7.5256978072874601</v>
      </c>
      <c r="Q87" s="182">
        <v>7.3905344153810102</v>
      </c>
      <c r="R87" s="182">
        <v>7.72845575617976</v>
      </c>
      <c r="S87" s="182">
        <v>7.5270729731001396</v>
      </c>
      <c r="T87" s="182">
        <v>7.3597100086941101</v>
      </c>
      <c r="U87" s="182">
        <v>7.8633336978878399</v>
      </c>
      <c r="V87" s="182">
        <v>8.2672306273559109</v>
      </c>
      <c r="W87" s="182">
        <v>7.8980162113648804</v>
      </c>
      <c r="X87" s="182">
        <v>7.2684466727936199</v>
      </c>
      <c r="Y87" s="182">
        <v>7.2449171375699901</v>
      </c>
      <c r="Z87" s="182">
        <v>7.8055106340321903</v>
      </c>
      <c r="AA87" s="182">
        <v>7.0145570031119897</v>
      </c>
      <c r="AB87" s="182">
        <v>6.9255859760997698</v>
      </c>
      <c r="AC87" s="182">
        <v>6.6012812526540996</v>
      </c>
      <c r="AD87" s="182">
        <v>6.4208781913069704</v>
      </c>
      <c r="AE87" s="182">
        <v>7.0170438614049599</v>
      </c>
      <c r="AF87" s="182">
        <v>5.8436314264681899</v>
      </c>
    </row>
    <row r="88" spans="2:32" x14ac:dyDescent="0.25">
      <c r="B88" s="66" t="s">
        <v>111</v>
      </c>
      <c r="C88" s="182">
        <v>2.2222626999999999</v>
      </c>
      <c r="D88" s="182">
        <v>1.7973755</v>
      </c>
      <c r="E88" s="182">
        <v>1.6296879</v>
      </c>
      <c r="F88" s="182">
        <v>1.505062597222</v>
      </c>
      <c r="G88" s="182">
        <v>1.410015</v>
      </c>
      <c r="H88" s="182">
        <v>1.3331928</v>
      </c>
      <c r="I88" s="182">
        <v>1.2608596000000001</v>
      </c>
      <c r="J88" s="182">
        <v>1.2056583000000001</v>
      </c>
      <c r="K88" s="182">
        <v>1.1584166</v>
      </c>
      <c r="L88" s="182">
        <v>1.1165349</v>
      </c>
      <c r="M88" s="182">
        <v>1.0808306000000001</v>
      </c>
      <c r="N88" s="182">
        <v>1.0475249</v>
      </c>
      <c r="O88" s="182">
        <v>1.0169997</v>
      </c>
      <c r="P88" s="182">
        <v>0.98987139999999996</v>
      </c>
      <c r="Q88" s="182">
        <v>0.96595909999999996</v>
      </c>
      <c r="R88" s="182">
        <v>0.94186590000000003</v>
      </c>
      <c r="S88" s="182">
        <v>0.92180609999999996</v>
      </c>
      <c r="T88" s="182">
        <v>0.90110979999999996</v>
      </c>
      <c r="U88" s="182">
        <v>0.88319400000000003</v>
      </c>
      <c r="V88" s="182">
        <v>0.86635019999999996</v>
      </c>
      <c r="W88" s="182">
        <v>0.84932549999999996</v>
      </c>
      <c r="X88" s="182">
        <v>0.83462570000000003</v>
      </c>
      <c r="Y88" s="182">
        <v>0.81992589999999999</v>
      </c>
      <c r="Z88" s="182">
        <v>0.80586259999999998</v>
      </c>
      <c r="AA88" s="182">
        <v>0.79348770000000002</v>
      </c>
      <c r="AB88" s="182">
        <v>0.78156840000000005</v>
      </c>
      <c r="AC88" s="182">
        <v>0.76964909999999997</v>
      </c>
      <c r="AD88" s="182">
        <v>0.75772980000000001</v>
      </c>
      <c r="AE88" s="182">
        <v>0.74581050000000004</v>
      </c>
      <c r="AF88" s="182">
        <v>0.73389119999999997</v>
      </c>
    </row>
    <row r="89" spans="2:32" x14ac:dyDescent="0.25">
      <c r="B89" s="66" t="s">
        <v>112</v>
      </c>
      <c r="C89" s="182">
        <v>1.95430504024322</v>
      </c>
      <c r="D89" s="182">
        <v>2.0026694840631998</v>
      </c>
      <c r="E89" s="182">
        <v>1.9817233288348</v>
      </c>
      <c r="F89" s="182">
        <v>2.24931252198623</v>
      </c>
      <c r="G89" s="182">
        <v>2.28994720157106</v>
      </c>
      <c r="H89" s="182">
        <v>2.3812339328512899</v>
      </c>
      <c r="I89" s="182">
        <v>2.4573904076522699</v>
      </c>
      <c r="J89" s="182">
        <v>2.42292455483333</v>
      </c>
      <c r="K89" s="182">
        <v>1.93489221189139</v>
      </c>
      <c r="L89" s="182">
        <v>2.01430344113979</v>
      </c>
      <c r="M89" s="182">
        <v>2.1454598181484901</v>
      </c>
      <c r="N89" s="182">
        <v>2.7074947152181901</v>
      </c>
      <c r="O89" s="182">
        <v>1.84106592388557</v>
      </c>
      <c r="P89" s="182">
        <v>28.569132766627</v>
      </c>
      <c r="Q89" s="182">
        <v>2.2186316907728201</v>
      </c>
      <c r="R89" s="182">
        <v>1.8937737893375901</v>
      </c>
      <c r="S89" s="182">
        <v>2.3728462149700702</v>
      </c>
      <c r="T89" s="182">
        <v>2.7214729874987502</v>
      </c>
      <c r="U89" s="182">
        <v>2.5175187560343599</v>
      </c>
      <c r="V89" s="182">
        <v>2.3495552107970501</v>
      </c>
      <c r="W89" s="182">
        <v>2.6262976922273</v>
      </c>
      <c r="X89" s="182">
        <v>2.34682129926211</v>
      </c>
      <c r="Y89" s="182">
        <v>2.30010731642846</v>
      </c>
      <c r="Z89" s="182">
        <v>2.2390688852145599</v>
      </c>
      <c r="AA89" s="182">
        <v>2.0783978660553299</v>
      </c>
      <c r="AB89" s="182">
        <v>2.1083793295610298</v>
      </c>
      <c r="AC89" s="182">
        <v>2.1151153662581899</v>
      </c>
      <c r="AD89" s="182">
        <v>2.2103779806779098</v>
      </c>
      <c r="AE89" s="182">
        <v>2.46226822317773</v>
      </c>
      <c r="AF89" s="182">
        <v>2.3452240725936502</v>
      </c>
    </row>
    <row r="90" spans="2:32" x14ac:dyDescent="0.25">
      <c r="B90" s="66" t="s">
        <v>113</v>
      </c>
      <c r="C90" s="182" t="s">
        <v>223</v>
      </c>
      <c r="D90" s="182" t="s">
        <v>223</v>
      </c>
      <c r="E90" s="182" t="s">
        <v>223</v>
      </c>
      <c r="F90" s="182" t="s">
        <v>223</v>
      </c>
      <c r="G90" s="182" t="s">
        <v>223</v>
      </c>
      <c r="H90" s="182" t="s">
        <v>223</v>
      </c>
      <c r="I90" s="182" t="s">
        <v>223</v>
      </c>
      <c r="J90" s="182" t="s">
        <v>223</v>
      </c>
      <c r="K90" s="182" t="s">
        <v>223</v>
      </c>
      <c r="L90" s="182" t="s">
        <v>223</v>
      </c>
      <c r="M90" s="182" t="s">
        <v>223</v>
      </c>
      <c r="N90" s="182" t="s">
        <v>223</v>
      </c>
      <c r="O90" s="182" t="s">
        <v>223</v>
      </c>
      <c r="P90" s="182" t="s">
        <v>223</v>
      </c>
      <c r="Q90" s="182" t="s">
        <v>223</v>
      </c>
      <c r="R90" s="182" t="s">
        <v>223</v>
      </c>
      <c r="S90" s="182" t="s">
        <v>223</v>
      </c>
      <c r="T90" s="182" t="s">
        <v>223</v>
      </c>
      <c r="U90" s="182" t="s">
        <v>223</v>
      </c>
      <c r="V90" s="182" t="s">
        <v>223</v>
      </c>
      <c r="W90" s="182" t="s">
        <v>223</v>
      </c>
      <c r="X90" s="182" t="s">
        <v>223</v>
      </c>
      <c r="Y90" s="182" t="s">
        <v>223</v>
      </c>
      <c r="Z90" s="182" t="s">
        <v>223</v>
      </c>
      <c r="AA90" s="182" t="s">
        <v>223</v>
      </c>
      <c r="AB90" s="182" t="s">
        <v>223</v>
      </c>
      <c r="AC90" s="182" t="s">
        <v>223</v>
      </c>
      <c r="AD90" s="182" t="s">
        <v>223</v>
      </c>
      <c r="AE90" s="182" t="s">
        <v>223</v>
      </c>
      <c r="AF90" s="182" t="s">
        <v>223</v>
      </c>
    </row>
    <row r="91" spans="2:32" x14ac:dyDescent="0.25">
      <c r="B91" s="66" t="s">
        <v>114</v>
      </c>
      <c r="C91" s="182" t="s">
        <v>189</v>
      </c>
      <c r="D91" s="182" t="s">
        <v>189</v>
      </c>
      <c r="E91" s="182" t="s">
        <v>189</v>
      </c>
      <c r="F91" s="182" t="s">
        <v>189</v>
      </c>
      <c r="G91" s="182" t="s">
        <v>189</v>
      </c>
      <c r="H91" s="182" t="s">
        <v>189</v>
      </c>
      <c r="I91" s="182" t="s">
        <v>189</v>
      </c>
      <c r="J91" s="182" t="s">
        <v>189</v>
      </c>
      <c r="K91" s="182" t="s">
        <v>189</v>
      </c>
      <c r="L91" s="182" t="s">
        <v>189</v>
      </c>
      <c r="M91" s="182" t="s">
        <v>189</v>
      </c>
      <c r="N91" s="182" t="s">
        <v>189</v>
      </c>
      <c r="O91" s="182" t="s">
        <v>189</v>
      </c>
      <c r="P91" s="182" t="s">
        <v>189</v>
      </c>
      <c r="Q91" s="182" t="s">
        <v>189</v>
      </c>
      <c r="R91" s="182" t="s">
        <v>189</v>
      </c>
      <c r="S91" s="182" t="s">
        <v>189</v>
      </c>
      <c r="T91" s="182" t="s">
        <v>189</v>
      </c>
      <c r="U91" s="182" t="s">
        <v>189</v>
      </c>
      <c r="V91" s="182" t="s">
        <v>189</v>
      </c>
      <c r="W91" s="182" t="s">
        <v>189</v>
      </c>
      <c r="X91" s="182" t="s">
        <v>189</v>
      </c>
      <c r="Y91" s="182" t="s">
        <v>189</v>
      </c>
      <c r="Z91" s="182" t="s">
        <v>189</v>
      </c>
      <c r="AA91" s="182" t="s">
        <v>189</v>
      </c>
      <c r="AB91" s="182" t="s">
        <v>189</v>
      </c>
      <c r="AC91" s="182" t="s">
        <v>189</v>
      </c>
      <c r="AD91" s="182" t="s">
        <v>189</v>
      </c>
      <c r="AE91" s="182" t="s">
        <v>189</v>
      </c>
      <c r="AF91" s="182" t="s">
        <v>189</v>
      </c>
    </row>
    <row r="92" spans="2:32" x14ac:dyDescent="0.25">
      <c r="B92" s="66" t="s">
        <v>115</v>
      </c>
      <c r="C92" s="182" t="s">
        <v>189</v>
      </c>
      <c r="D92" s="182" t="s">
        <v>189</v>
      </c>
      <c r="E92" s="182" t="s">
        <v>189</v>
      </c>
      <c r="F92" s="182" t="s">
        <v>189</v>
      </c>
      <c r="G92" s="182" t="s">
        <v>189</v>
      </c>
      <c r="H92" s="182" t="s">
        <v>189</v>
      </c>
      <c r="I92" s="182" t="s">
        <v>189</v>
      </c>
      <c r="J92" s="182" t="s">
        <v>189</v>
      </c>
      <c r="K92" s="182" t="s">
        <v>189</v>
      </c>
      <c r="L92" s="182" t="s">
        <v>189</v>
      </c>
      <c r="M92" s="182" t="s">
        <v>189</v>
      </c>
      <c r="N92" s="182" t="s">
        <v>189</v>
      </c>
      <c r="O92" s="182" t="s">
        <v>189</v>
      </c>
      <c r="P92" s="182" t="s">
        <v>189</v>
      </c>
      <c r="Q92" s="182" t="s">
        <v>189</v>
      </c>
      <c r="R92" s="182" t="s">
        <v>189</v>
      </c>
      <c r="S92" s="182" t="s">
        <v>189</v>
      </c>
      <c r="T92" s="182" t="s">
        <v>189</v>
      </c>
      <c r="U92" s="182" t="s">
        <v>189</v>
      </c>
      <c r="V92" s="182" t="s">
        <v>189</v>
      </c>
      <c r="W92" s="182" t="s">
        <v>189</v>
      </c>
      <c r="X92" s="182" t="s">
        <v>189</v>
      </c>
      <c r="Y92" s="182" t="s">
        <v>189</v>
      </c>
      <c r="Z92" s="182" t="s">
        <v>189</v>
      </c>
      <c r="AA92" s="182" t="s">
        <v>189</v>
      </c>
      <c r="AB92" s="182" t="s">
        <v>189</v>
      </c>
      <c r="AC92" s="182" t="s">
        <v>189</v>
      </c>
      <c r="AD92" s="182" t="s">
        <v>189</v>
      </c>
      <c r="AE92" s="182" t="s">
        <v>189</v>
      </c>
      <c r="AF92" s="182" t="s">
        <v>189</v>
      </c>
    </row>
    <row r="93" spans="2:32" x14ac:dyDescent="0.25">
      <c r="B93" s="66" t="s">
        <v>116</v>
      </c>
      <c r="C93" s="182" t="s">
        <v>189</v>
      </c>
      <c r="D93" s="182" t="s">
        <v>189</v>
      </c>
      <c r="E93" s="182" t="s">
        <v>189</v>
      </c>
      <c r="F93" s="182" t="s">
        <v>189</v>
      </c>
      <c r="G93" s="182" t="s">
        <v>189</v>
      </c>
      <c r="H93" s="182" t="s">
        <v>189</v>
      </c>
      <c r="I93" s="182" t="s">
        <v>189</v>
      </c>
      <c r="J93" s="182" t="s">
        <v>189</v>
      </c>
      <c r="K93" s="182" t="s">
        <v>189</v>
      </c>
      <c r="L93" s="182" t="s">
        <v>189</v>
      </c>
      <c r="M93" s="182" t="s">
        <v>189</v>
      </c>
      <c r="N93" s="182" t="s">
        <v>189</v>
      </c>
      <c r="O93" s="182" t="s">
        <v>189</v>
      </c>
      <c r="P93" s="182" t="s">
        <v>189</v>
      </c>
      <c r="Q93" s="182" t="s">
        <v>189</v>
      </c>
      <c r="R93" s="182" t="s">
        <v>189</v>
      </c>
      <c r="S93" s="182" t="s">
        <v>189</v>
      </c>
      <c r="T93" s="182" t="s">
        <v>189</v>
      </c>
      <c r="U93" s="182" t="s">
        <v>189</v>
      </c>
      <c r="V93" s="182" t="s">
        <v>189</v>
      </c>
      <c r="W93" s="182" t="s">
        <v>189</v>
      </c>
      <c r="X93" s="182" t="s">
        <v>189</v>
      </c>
      <c r="Y93" s="182" t="s">
        <v>189</v>
      </c>
      <c r="Z93" s="182" t="s">
        <v>189</v>
      </c>
      <c r="AA93" s="182" t="s">
        <v>189</v>
      </c>
      <c r="AB93" s="182" t="s">
        <v>189</v>
      </c>
      <c r="AC93" s="182" t="s">
        <v>189</v>
      </c>
      <c r="AD93" s="182" t="s">
        <v>189</v>
      </c>
      <c r="AE93" s="182" t="s">
        <v>189</v>
      </c>
      <c r="AF93" s="182" t="s">
        <v>189</v>
      </c>
    </row>
    <row r="94" spans="2:32" x14ac:dyDescent="0.25">
      <c r="B94" s="66" t="s">
        <v>117</v>
      </c>
      <c r="C94" s="182" t="s">
        <v>223</v>
      </c>
      <c r="D94" s="182" t="s">
        <v>223</v>
      </c>
      <c r="E94" s="182" t="s">
        <v>223</v>
      </c>
      <c r="F94" s="182" t="s">
        <v>223</v>
      </c>
      <c r="G94" s="182" t="s">
        <v>223</v>
      </c>
      <c r="H94" s="182" t="s">
        <v>223</v>
      </c>
      <c r="I94" s="182" t="s">
        <v>223</v>
      </c>
      <c r="J94" s="182" t="s">
        <v>223</v>
      </c>
      <c r="K94" s="182" t="s">
        <v>223</v>
      </c>
      <c r="L94" s="182" t="s">
        <v>223</v>
      </c>
      <c r="M94" s="182" t="s">
        <v>223</v>
      </c>
      <c r="N94" s="182" t="s">
        <v>223</v>
      </c>
      <c r="O94" s="182" t="s">
        <v>223</v>
      </c>
      <c r="P94" s="182" t="s">
        <v>223</v>
      </c>
      <c r="Q94" s="182" t="s">
        <v>223</v>
      </c>
      <c r="R94" s="182" t="s">
        <v>223</v>
      </c>
      <c r="S94" s="182" t="s">
        <v>223</v>
      </c>
      <c r="T94" s="182" t="s">
        <v>223</v>
      </c>
      <c r="U94" s="182" t="s">
        <v>223</v>
      </c>
      <c r="V94" s="182" t="s">
        <v>223</v>
      </c>
      <c r="W94" s="182" t="s">
        <v>223</v>
      </c>
      <c r="X94" s="182" t="s">
        <v>223</v>
      </c>
      <c r="Y94" s="182" t="s">
        <v>223</v>
      </c>
      <c r="Z94" s="182" t="s">
        <v>223</v>
      </c>
      <c r="AA94" s="182" t="s">
        <v>223</v>
      </c>
      <c r="AB94" s="182" t="s">
        <v>223</v>
      </c>
      <c r="AC94" s="182" t="s">
        <v>223</v>
      </c>
      <c r="AD94" s="182" t="s">
        <v>223</v>
      </c>
      <c r="AE94" s="182" t="s">
        <v>223</v>
      </c>
      <c r="AF94" s="182" t="s">
        <v>223</v>
      </c>
    </row>
    <row r="95" spans="2:32" x14ac:dyDescent="0.25">
      <c r="B95" s="66" t="s">
        <v>118</v>
      </c>
      <c r="C95" s="182" t="s">
        <v>223</v>
      </c>
      <c r="D95" s="182" t="s">
        <v>223</v>
      </c>
      <c r="E95" s="182" t="s">
        <v>223</v>
      </c>
      <c r="F95" s="182" t="s">
        <v>223</v>
      </c>
      <c r="G95" s="182" t="s">
        <v>223</v>
      </c>
      <c r="H95" s="182" t="s">
        <v>223</v>
      </c>
      <c r="I95" s="182" t="s">
        <v>223</v>
      </c>
      <c r="J95" s="182" t="s">
        <v>223</v>
      </c>
      <c r="K95" s="182" t="s">
        <v>223</v>
      </c>
      <c r="L95" s="182" t="s">
        <v>223</v>
      </c>
      <c r="M95" s="182" t="s">
        <v>223</v>
      </c>
      <c r="N95" s="182" t="s">
        <v>223</v>
      </c>
      <c r="O95" s="182" t="s">
        <v>223</v>
      </c>
      <c r="P95" s="182" t="s">
        <v>223</v>
      </c>
      <c r="Q95" s="182" t="s">
        <v>223</v>
      </c>
      <c r="R95" s="182" t="s">
        <v>223</v>
      </c>
      <c r="S95" s="182" t="s">
        <v>223</v>
      </c>
      <c r="T95" s="182" t="s">
        <v>223</v>
      </c>
      <c r="U95" s="182" t="s">
        <v>223</v>
      </c>
      <c r="V95" s="182" t="s">
        <v>223</v>
      </c>
      <c r="W95" s="182" t="s">
        <v>223</v>
      </c>
      <c r="X95" s="182" t="s">
        <v>223</v>
      </c>
      <c r="Y95" s="182" t="s">
        <v>223</v>
      </c>
      <c r="Z95" s="182" t="s">
        <v>223</v>
      </c>
      <c r="AA95" s="182" t="s">
        <v>223</v>
      </c>
      <c r="AB95" s="182" t="s">
        <v>223</v>
      </c>
      <c r="AC95" s="182" t="s">
        <v>223</v>
      </c>
      <c r="AD95" s="182" t="s">
        <v>223</v>
      </c>
      <c r="AE95" s="182" t="s">
        <v>223</v>
      </c>
      <c r="AF95" s="182" t="s">
        <v>223</v>
      </c>
    </row>
    <row r="96" spans="2:32" x14ac:dyDescent="0.25">
      <c r="B96" s="66" t="s">
        <v>119</v>
      </c>
      <c r="C96" s="182" t="s">
        <v>189</v>
      </c>
      <c r="D96" s="182" t="s">
        <v>189</v>
      </c>
      <c r="E96" s="182" t="s">
        <v>189</v>
      </c>
      <c r="F96" s="182" t="s">
        <v>189</v>
      </c>
      <c r="G96" s="182" t="s">
        <v>189</v>
      </c>
      <c r="H96" s="182" t="s">
        <v>189</v>
      </c>
      <c r="I96" s="182" t="s">
        <v>189</v>
      </c>
      <c r="J96" s="182" t="s">
        <v>189</v>
      </c>
      <c r="K96" s="182" t="s">
        <v>189</v>
      </c>
      <c r="L96" s="182" t="s">
        <v>189</v>
      </c>
      <c r="M96" s="182" t="s">
        <v>189</v>
      </c>
      <c r="N96" s="182" t="s">
        <v>189</v>
      </c>
      <c r="O96" s="182" t="s">
        <v>189</v>
      </c>
      <c r="P96" s="182" t="s">
        <v>189</v>
      </c>
      <c r="Q96" s="182" t="s">
        <v>189</v>
      </c>
      <c r="R96" s="182" t="s">
        <v>189</v>
      </c>
      <c r="S96" s="182" t="s">
        <v>189</v>
      </c>
      <c r="T96" s="182" t="s">
        <v>189</v>
      </c>
      <c r="U96" s="182" t="s">
        <v>189</v>
      </c>
      <c r="V96" s="182" t="s">
        <v>189</v>
      </c>
      <c r="W96" s="182" t="s">
        <v>189</v>
      </c>
      <c r="X96" s="182" t="s">
        <v>189</v>
      </c>
      <c r="Y96" s="182" t="s">
        <v>189</v>
      </c>
      <c r="Z96" s="182" t="s">
        <v>189</v>
      </c>
      <c r="AA96" s="182" t="s">
        <v>189</v>
      </c>
      <c r="AB96" s="182" t="s">
        <v>189</v>
      </c>
      <c r="AC96" s="182" t="s">
        <v>189</v>
      </c>
      <c r="AD96" s="182" t="s">
        <v>189</v>
      </c>
      <c r="AE96" s="182" t="s">
        <v>189</v>
      </c>
      <c r="AF96" s="182" t="s">
        <v>189</v>
      </c>
    </row>
    <row r="97" spans="2:32" x14ac:dyDescent="0.25">
      <c r="B97" s="66" t="s">
        <v>120</v>
      </c>
      <c r="C97" s="182">
        <v>418.64266774504307</v>
      </c>
      <c r="D97" s="182">
        <v>426.42190714049957</v>
      </c>
      <c r="E97" s="182">
        <v>434.08008691351114</v>
      </c>
      <c r="F97" s="182">
        <v>437.69305852632471</v>
      </c>
      <c r="G97" s="182">
        <v>439.05866556743877</v>
      </c>
      <c r="H97" s="182">
        <v>443.43734941652161</v>
      </c>
      <c r="I97" s="182">
        <v>458.80848298786543</v>
      </c>
      <c r="J97" s="182">
        <v>472.47480899236234</v>
      </c>
      <c r="K97" s="182">
        <v>481.61475280378966</v>
      </c>
      <c r="L97" s="182">
        <v>469.70606060503547</v>
      </c>
      <c r="M97" s="182">
        <v>451.83080541442371</v>
      </c>
      <c r="N97" s="182">
        <v>452.34840523606925</v>
      </c>
      <c r="O97" s="182">
        <v>450.58414510811042</v>
      </c>
      <c r="P97" s="182">
        <v>452.10975582638343</v>
      </c>
      <c r="Q97" s="182">
        <v>449.65022694444764</v>
      </c>
      <c r="R97" s="182">
        <v>448.69323605891219</v>
      </c>
      <c r="S97" s="182">
        <v>452.18841778347632</v>
      </c>
      <c r="T97" s="182">
        <v>438.0538566146916</v>
      </c>
      <c r="U97" s="182">
        <v>438.59600583955518</v>
      </c>
      <c r="V97" s="182">
        <v>431.56532601548804</v>
      </c>
      <c r="W97" s="182">
        <v>422.18677161187441</v>
      </c>
      <c r="X97" s="182">
        <v>416.77319524217108</v>
      </c>
      <c r="Y97" s="182">
        <v>441.7210972170206</v>
      </c>
      <c r="Z97" s="182">
        <v>445.78092260686554</v>
      </c>
      <c r="AA97" s="182">
        <v>442.54765257812318</v>
      </c>
      <c r="AB97" s="182">
        <v>458.54626752444199</v>
      </c>
      <c r="AC97" s="182">
        <v>471.59756325344705</v>
      </c>
      <c r="AD97" s="182">
        <v>487.30478523691636</v>
      </c>
      <c r="AE97" s="182">
        <v>498.58550999952536</v>
      </c>
      <c r="AF97" s="182">
        <v>486.04842855079778</v>
      </c>
    </row>
    <row r="98" spans="2:32" x14ac:dyDescent="0.25">
      <c r="B98" s="66" t="s">
        <v>121</v>
      </c>
      <c r="C98" s="182">
        <v>51.526076774526992</v>
      </c>
      <c r="D98" s="182">
        <v>52.822411365957741</v>
      </c>
      <c r="E98" s="182">
        <v>54.021342898773398</v>
      </c>
      <c r="F98" s="182">
        <v>54.649308063877989</v>
      </c>
      <c r="G98" s="182">
        <v>54.535509507547069</v>
      </c>
      <c r="H98" s="182">
        <v>54.674870605558759</v>
      </c>
      <c r="I98" s="182">
        <v>57.071701849168321</v>
      </c>
      <c r="J98" s="182">
        <v>58.561846530728211</v>
      </c>
      <c r="K98" s="182">
        <v>59.909651122626933</v>
      </c>
      <c r="L98" s="182">
        <v>58.327483903467268</v>
      </c>
      <c r="M98" s="182">
        <v>56.200945945387467</v>
      </c>
      <c r="N98" s="182">
        <v>56.856530647773113</v>
      </c>
      <c r="O98" s="182">
        <v>56.68322589351299</v>
      </c>
      <c r="P98" s="182">
        <v>56.281697598327568</v>
      </c>
      <c r="Q98" s="182">
        <v>55.716461114881213</v>
      </c>
      <c r="R98" s="182">
        <v>56.530510389591129</v>
      </c>
      <c r="S98" s="182">
        <v>56.854833631130369</v>
      </c>
      <c r="T98" s="182">
        <v>54.940024710766252</v>
      </c>
      <c r="U98" s="182">
        <v>54.86620996032277</v>
      </c>
      <c r="V98" s="182">
        <v>54.393892721494041</v>
      </c>
      <c r="W98" s="182">
        <v>53.696521773232298</v>
      </c>
      <c r="X98" s="182">
        <v>53.82832362643385</v>
      </c>
      <c r="Y98" s="182">
        <v>57.636534299887813</v>
      </c>
      <c r="Z98" s="182">
        <v>58.118329565110038</v>
      </c>
      <c r="AA98" s="182">
        <v>57.625459662372911</v>
      </c>
      <c r="AB98" s="182">
        <v>59.840755103185657</v>
      </c>
      <c r="AC98" s="182">
        <v>61.613415754173438</v>
      </c>
      <c r="AD98" s="182">
        <v>63.29510427148157</v>
      </c>
      <c r="AE98" s="182">
        <v>64.731635394016266</v>
      </c>
      <c r="AF98" s="182">
        <v>62.890770657072387</v>
      </c>
    </row>
    <row r="99" spans="2:32" x14ac:dyDescent="0.25">
      <c r="B99" s="66" t="s">
        <v>122</v>
      </c>
      <c r="C99" s="182" t="s">
        <v>224</v>
      </c>
      <c r="D99" s="182" t="s">
        <v>224</v>
      </c>
      <c r="E99" s="182" t="s">
        <v>224</v>
      </c>
      <c r="F99" s="182" t="s">
        <v>224</v>
      </c>
      <c r="G99" s="182" t="s">
        <v>224</v>
      </c>
      <c r="H99" s="182" t="s">
        <v>224</v>
      </c>
      <c r="I99" s="182" t="s">
        <v>224</v>
      </c>
      <c r="J99" s="182" t="s">
        <v>224</v>
      </c>
      <c r="K99" s="182" t="s">
        <v>224</v>
      </c>
      <c r="L99" s="182" t="s">
        <v>224</v>
      </c>
      <c r="M99" s="182" t="s">
        <v>224</v>
      </c>
      <c r="N99" s="182" t="s">
        <v>224</v>
      </c>
      <c r="O99" s="182" t="s">
        <v>224</v>
      </c>
      <c r="P99" s="182" t="s">
        <v>224</v>
      </c>
      <c r="Q99" s="182" t="s">
        <v>224</v>
      </c>
      <c r="R99" s="182" t="s">
        <v>224</v>
      </c>
      <c r="S99" s="182" t="s">
        <v>224</v>
      </c>
      <c r="T99" s="182" t="s">
        <v>224</v>
      </c>
      <c r="U99" s="182" t="s">
        <v>224</v>
      </c>
      <c r="V99" s="182" t="s">
        <v>224</v>
      </c>
      <c r="W99" s="182" t="s">
        <v>224</v>
      </c>
      <c r="X99" s="182" t="s">
        <v>224</v>
      </c>
      <c r="Y99" s="182" t="s">
        <v>224</v>
      </c>
      <c r="Z99" s="182" t="s">
        <v>224</v>
      </c>
      <c r="AA99" s="182" t="s">
        <v>224</v>
      </c>
      <c r="AB99" s="182" t="s">
        <v>224</v>
      </c>
      <c r="AC99" s="182" t="s">
        <v>224</v>
      </c>
      <c r="AD99" s="182" t="s">
        <v>224</v>
      </c>
      <c r="AE99" s="182" t="s">
        <v>224</v>
      </c>
      <c r="AF99" s="182" t="s">
        <v>224</v>
      </c>
    </row>
    <row r="100" spans="2:32" x14ac:dyDescent="0.25">
      <c r="B100" s="66" t="s">
        <v>78</v>
      </c>
      <c r="C100" s="182" t="s">
        <v>223</v>
      </c>
      <c r="D100" s="182" t="s">
        <v>223</v>
      </c>
      <c r="E100" s="182" t="s">
        <v>223</v>
      </c>
      <c r="F100" s="182" t="s">
        <v>223</v>
      </c>
      <c r="G100" s="182" t="s">
        <v>223</v>
      </c>
      <c r="H100" s="182" t="s">
        <v>223</v>
      </c>
      <c r="I100" s="182" t="s">
        <v>223</v>
      </c>
      <c r="J100" s="182" t="s">
        <v>223</v>
      </c>
      <c r="K100" s="182" t="s">
        <v>223</v>
      </c>
      <c r="L100" s="182" t="s">
        <v>223</v>
      </c>
      <c r="M100" s="182" t="s">
        <v>223</v>
      </c>
      <c r="N100" s="182" t="s">
        <v>223</v>
      </c>
      <c r="O100" s="182" t="s">
        <v>223</v>
      </c>
      <c r="P100" s="182" t="s">
        <v>223</v>
      </c>
      <c r="Q100" s="182" t="s">
        <v>223</v>
      </c>
      <c r="R100" s="182" t="s">
        <v>223</v>
      </c>
      <c r="S100" s="182" t="s">
        <v>223</v>
      </c>
      <c r="T100" s="182" t="s">
        <v>223</v>
      </c>
      <c r="U100" s="182" t="s">
        <v>223</v>
      </c>
      <c r="V100" s="182" t="s">
        <v>223</v>
      </c>
      <c r="W100" s="182" t="s">
        <v>223</v>
      </c>
      <c r="X100" s="182" t="s">
        <v>223</v>
      </c>
      <c r="Y100" s="182" t="s">
        <v>223</v>
      </c>
      <c r="Z100" s="182" t="s">
        <v>223</v>
      </c>
      <c r="AA100" s="182" t="s">
        <v>223</v>
      </c>
      <c r="AB100" s="182" t="s">
        <v>223</v>
      </c>
      <c r="AC100" s="182" t="s">
        <v>223</v>
      </c>
      <c r="AD100" s="182" t="s">
        <v>223</v>
      </c>
      <c r="AE100" s="182" t="s">
        <v>223</v>
      </c>
      <c r="AF100" s="182" t="s">
        <v>223</v>
      </c>
    </row>
    <row r="101" spans="2:32" x14ac:dyDescent="0.25">
      <c r="B101" s="66" t="s">
        <v>123</v>
      </c>
      <c r="C101" s="182" t="s">
        <v>223</v>
      </c>
      <c r="D101" s="182" t="s">
        <v>223</v>
      </c>
      <c r="E101" s="182" t="s">
        <v>223</v>
      </c>
      <c r="F101" s="182" t="s">
        <v>223</v>
      </c>
      <c r="G101" s="182" t="s">
        <v>223</v>
      </c>
      <c r="H101" s="182" t="s">
        <v>223</v>
      </c>
      <c r="I101" s="182" t="s">
        <v>223</v>
      </c>
      <c r="J101" s="182" t="s">
        <v>223</v>
      </c>
      <c r="K101" s="182" t="s">
        <v>223</v>
      </c>
      <c r="L101" s="182" t="s">
        <v>223</v>
      </c>
      <c r="M101" s="182" t="s">
        <v>223</v>
      </c>
      <c r="N101" s="182" t="s">
        <v>223</v>
      </c>
      <c r="O101" s="182" t="s">
        <v>223</v>
      </c>
      <c r="P101" s="182" t="s">
        <v>223</v>
      </c>
      <c r="Q101" s="182" t="s">
        <v>223</v>
      </c>
      <c r="R101" s="182" t="s">
        <v>223</v>
      </c>
      <c r="S101" s="182" t="s">
        <v>223</v>
      </c>
      <c r="T101" s="182" t="s">
        <v>223</v>
      </c>
      <c r="U101" s="182" t="s">
        <v>223</v>
      </c>
      <c r="V101" s="182" t="s">
        <v>223</v>
      </c>
      <c r="W101" s="182" t="s">
        <v>223</v>
      </c>
      <c r="X101" s="182" t="s">
        <v>223</v>
      </c>
      <c r="Y101" s="182" t="s">
        <v>223</v>
      </c>
      <c r="Z101" s="182" t="s">
        <v>223</v>
      </c>
      <c r="AA101" s="182" t="s">
        <v>223</v>
      </c>
      <c r="AB101" s="182" t="s">
        <v>223</v>
      </c>
      <c r="AC101" s="182" t="s">
        <v>223</v>
      </c>
      <c r="AD101" s="182" t="s">
        <v>223</v>
      </c>
      <c r="AE101" s="182" t="s">
        <v>223</v>
      </c>
      <c r="AF101" s="182" t="s">
        <v>223</v>
      </c>
    </row>
    <row r="102" spans="2:32" x14ac:dyDescent="0.25">
      <c r="B102" s="66" t="s">
        <v>124</v>
      </c>
      <c r="C102" s="182">
        <v>52.723000185831978</v>
      </c>
      <c r="D102" s="182">
        <v>55.943049584813188</v>
      </c>
      <c r="E102" s="182">
        <v>58.457317566847927</v>
      </c>
      <c r="F102" s="182">
        <v>60.423525072605109</v>
      </c>
      <c r="G102" s="182">
        <v>62.242640281072738</v>
      </c>
      <c r="H102" s="182">
        <v>63.710363610827081</v>
      </c>
      <c r="I102" s="182">
        <v>58.874784427602847</v>
      </c>
      <c r="J102" s="182">
        <v>48.508982412636662</v>
      </c>
      <c r="K102" s="182">
        <v>50.537039858393413</v>
      </c>
      <c r="L102" s="182">
        <v>50.451495881511249</v>
      </c>
      <c r="M102" s="182">
        <v>50.726549434402578</v>
      </c>
      <c r="N102" s="182">
        <v>54.578840814021618</v>
      </c>
      <c r="O102" s="182">
        <v>57.50573558965462</v>
      </c>
      <c r="P102" s="182">
        <v>58.285406955065532</v>
      </c>
      <c r="Q102" s="182">
        <v>47.634091368178638</v>
      </c>
      <c r="R102" s="182">
        <v>40.279942215483111</v>
      </c>
      <c r="S102" s="182">
        <v>41.971821882033517</v>
      </c>
      <c r="T102" s="182">
        <v>24.63971198944974</v>
      </c>
      <c r="U102" s="182">
        <v>18.553681731906561</v>
      </c>
      <c r="V102" s="182">
        <v>11.392196325056419</v>
      </c>
      <c r="W102" s="182">
        <v>11.145860293314501</v>
      </c>
      <c r="X102" s="182">
        <v>15.262445342643961</v>
      </c>
      <c r="Y102" s="182">
        <v>12.111661906069569</v>
      </c>
      <c r="Z102" s="182">
        <v>18.438797726947261</v>
      </c>
      <c r="AA102" s="182">
        <v>25.924042828975431</v>
      </c>
      <c r="AB102" s="182">
        <v>29.077068215403081</v>
      </c>
      <c r="AC102" s="182">
        <v>29.982434370483482</v>
      </c>
      <c r="AD102" s="182">
        <v>28.716209526684761</v>
      </c>
      <c r="AE102" s="182">
        <v>27.70837379558656</v>
      </c>
      <c r="AF102" s="182">
        <v>27.075093238735342</v>
      </c>
    </row>
    <row r="103" spans="2:32" x14ac:dyDescent="0.25">
      <c r="B103" s="66" t="s">
        <v>125</v>
      </c>
      <c r="C103" s="182" t="s">
        <v>189</v>
      </c>
      <c r="D103" s="182" t="s">
        <v>189</v>
      </c>
      <c r="E103" s="182" t="s">
        <v>189</v>
      </c>
      <c r="F103" s="182" t="s">
        <v>189</v>
      </c>
      <c r="G103" s="182" t="s">
        <v>189</v>
      </c>
      <c r="H103" s="182" t="s">
        <v>189</v>
      </c>
      <c r="I103" s="182" t="s">
        <v>189</v>
      </c>
      <c r="J103" s="182" t="s">
        <v>189</v>
      </c>
      <c r="K103" s="182" t="s">
        <v>189</v>
      </c>
      <c r="L103" s="182" t="s">
        <v>189</v>
      </c>
      <c r="M103" s="182" t="s">
        <v>189</v>
      </c>
      <c r="N103" s="182">
        <v>8.8931999999999997E-2</v>
      </c>
      <c r="O103" s="182">
        <v>0.13605200000000001</v>
      </c>
      <c r="P103" s="182">
        <v>0.18923200000000001</v>
      </c>
      <c r="Q103" s="182">
        <v>0.19831199999999999</v>
      </c>
      <c r="R103" s="182">
        <v>0.32107999999999998</v>
      </c>
      <c r="S103" s="182">
        <v>0.31953599999999999</v>
      </c>
      <c r="T103" s="182">
        <v>0.29114400000000001</v>
      </c>
      <c r="U103" s="182">
        <v>0.38340800000000003</v>
      </c>
      <c r="V103" s="182">
        <v>0.49143599999999998</v>
      </c>
      <c r="W103" s="182">
        <v>1.0768</v>
      </c>
      <c r="X103" s="182">
        <v>1.2225919999999999</v>
      </c>
      <c r="Y103" s="182">
        <v>1.045212</v>
      </c>
      <c r="Z103" s="182">
        <v>1.0840000000000001</v>
      </c>
      <c r="AA103" s="182">
        <v>1.1202572256026699</v>
      </c>
      <c r="AB103" s="182">
        <v>0.91075513895116</v>
      </c>
      <c r="AC103" s="182">
        <v>1.03071714912221</v>
      </c>
      <c r="AD103" s="182">
        <v>1.0778719954160001</v>
      </c>
      <c r="AE103" s="182">
        <v>1.0746080593065801</v>
      </c>
      <c r="AF103" s="182">
        <v>1.0746080593065801</v>
      </c>
    </row>
    <row r="104" spans="2:32" x14ac:dyDescent="0.25">
      <c r="B104" s="66" t="s">
        <v>126</v>
      </c>
      <c r="C104" s="182">
        <v>4.2069105756910002E-2</v>
      </c>
      <c r="D104" s="182">
        <v>4.3063723356090003E-2</v>
      </c>
      <c r="E104" s="182">
        <v>4.5341508799240003E-2</v>
      </c>
      <c r="F104" s="182">
        <v>4.7587766245530003E-2</v>
      </c>
      <c r="G104" s="182">
        <v>4.9450019329490003E-2</v>
      </c>
      <c r="H104" s="182">
        <v>5.0989829743099999E-2</v>
      </c>
      <c r="I104" s="182">
        <v>5.0741973283910002E-2</v>
      </c>
      <c r="J104" s="182">
        <v>4.7669177936370002E-2</v>
      </c>
      <c r="K104" s="182">
        <v>4.4536711050820001E-2</v>
      </c>
      <c r="L104" s="182">
        <v>6.2683796954610002E-2</v>
      </c>
      <c r="M104" s="182">
        <v>6.918076035048E-2</v>
      </c>
      <c r="N104" s="182">
        <v>8.7613014225750005E-2</v>
      </c>
      <c r="O104" s="182">
        <v>0.18451007886309001</v>
      </c>
      <c r="P104" s="182">
        <v>0.23984150769057</v>
      </c>
      <c r="Q104" s="182">
        <v>0.14408585046000999</v>
      </c>
      <c r="R104" s="182">
        <v>9.2817689803630005E-2</v>
      </c>
      <c r="S104" s="182">
        <v>9.6046589946039998E-2</v>
      </c>
      <c r="T104" s="182">
        <v>3.6511484755400001E-3</v>
      </c>
      <c r="U104" s="182">
        <v>1.352063082266E-2</v>
      </c>
      <c r="V104" s="182">
        <v>1.3733193729189999E-2</v>
      </c>
      <c r="W104" s="182">
        <v>1.6904765088400001E-2</v>
      </c>
      <c r="X104" s="182">
        <v>2.5440510872440002E-2</v>
      </c>
      <c r="Y104" s="182">
        <v>8.5823705414899993E-3</v>
      </c>
      <c r="Z104" s="182">
        <v>5.60769935038E-3</v>
      </c>
      <c r="AA104" s="182">
        <v>5.26862359927E-3</v>
      </c>
      <c r="AB104" s="182">
        <v>5.66158928644E-3</v>
      </c>
      <c r="AC104" s="182">
        <v>5.3657941587699999E-3</v>
      </c>
      <c r="AD104" s="182">
        <v>5.6827560493799998E-3</v>
      </c>
      <c r="AE104" s="182">
        <v>6.6762033127300002E-3</v>
      </c>
      <c r="AF104" s="182">
        <v>8.8754345127300006E-3</v>
      </c>
    </row>
    <row r="105" spans="2:32" x14ac:dyDescent="0.25">
      <c r="B105" s="66" t="s">
        <v>127</v>
      </c>
      <c r="C105" s="182">
        <v>2.4439790243020498</v>
      </c>
      <c r="D105" s="182">
        <v>2.45785180158073</v>
      </c>
      <c r="E105" s="182">
        <v>2.4779289867880698</v>
      </c>
      <c r="F105" s="182">
        <v>2.4915926267208501</v>
      </c>
      <c r="G105" s="182">
        <v>2.4998186956599602</v>
      </c>
      <c r="H105" s="182">
        <v>2.5080855495830501</v>
      </c>
      <c r="I105" s="182">
        <v>2.49500823492246</v>
      </c>
      <c r="J105" s="182">
        <v>2.40362572859059</v>
      </c>
      <c r="K105" s="182">
        <v>2.69994866697657</v>
      </c>
      <c r="L105" s="182">
        <v>2.5599716983773</v>
      </c>
      <c r="M105" s="182">
        <v>2.4979275051707202</v>
      </c>
      <c r="N105" s="182">
        <v>2.52120619386903</v>
      </c>
      <c r="O105" s="182">
        <v>2.6067258073403301</v>
      </c>
      <c r="P105" s="182">
        <v>2.0107078907026898</v>
      </c>
      <c r="Q105" s="182">
        <v>1.9305155583139499</v>
      </c>
      <c r="R105" s="182">
        <v>1.9737331882972999</v>
      </c>
      <c r="S105" s="182">
        <v>1.7746651003282701</v>
      </c>
      <c r="T105" s="182">
        <v>1.76781676071545</v>
      </c>
      <c r="U105" s="182">
        <v>2.03421083162281</v>
      </c>
      <c r="V105" s="182">
        <v>2.0582533756908701</v>
      </c>
      <c r="W105" s="182">
        <v>2.010199191746</v>
      </c>
      <c r="X105" s="182">
        <v>2.0025916422351702</v>
      </c>
      <c r="Y105" s="182">
        <v>2.0264742840919401</v>
      </c>
      <c r="Z105" s="182">
        <v>2.01967234238947</v>
      </c>
      <c r="AA105" s="182">
        <v>2.0931439979982698</v>
      </c>
      <c r="AB105" s="182">
        <v>2.0864321054872002</v>
      </c>
      <c r="AC105" s="182">
        <v>2.0170300817345499</v>
      </c>
      <c r="AD105" s="182">
        <v>2.03992972323084</v>
      </c>
      <c r="AE105" s="182">
        <v>2.0100201086275602</v>
      </c>
      <c r="AF105" s="182">
        <v>2.0457905756529602</v>
      </c>
    </row>
    <row r="106" spans="2:32" x14ac:dyDescent="0.25">
      <c r="B106" s="179"/>
      <c r="C106" s="180"/>
      <c r="D106" s="180"/>
      <c r="E106" s="180"/>
      <c r="F106" s="180"/>
      <c r="G106" s="180"/>
      <c r="H106" s="180"/>
      <c r="I106" s="180"/>
      <c r="J106" s="180"/>
      <c r="K106" s="180"/>
      <c r="L106" s="180"/>
      <c r="M106" s="180"/>
      <c r="N106" s="180"/>
      <c r="O106" s="180"/>
      <c r="P106" s="180"/>
      <c r="Q106" s="180"/>
      <c r="R106" s="180"/>
      <c r="S106" s="180"/>
      <c r="T106" s="180"/>
      <c r="U106" s="180"/>
      <c r="V106" s="180"/>
      <c r="W106" s="180"/>
      <c r="X106" s="180"/>
      <c r="Y106" s="180"/>
      <c r="Z106" s="180"/>
      <c r="AA106" s="180"/>
      <c r="AB106" s="180"/>
      <c r="AC106" s="180"/>
      <c r="AD106" s="180"/>
      <c r="AE106" s="180"/>
      <c r="AF106" s="180"/>
    </row>
    <row r="107" spans="2:32" x14ac:dyDescent="0.25">
      <c r="B107" s="179"/>
      <c r="C107" s="180"/>
      <c r="D107" s="180"/>
      <c r="E107" s="180"/>
      <c r="F107" s="180"/>
      <c r="G107" s="180"/>
      <c r="H107" s="180"/>
      <c r="I107" s="180"/>
      <c r="J107" s="180"/>
      <c r="K107" s="180"/>
      <c r="L107" s="180"/>
      <c r="M107" s="180"/>
      <c r="N107" s="180"/>
      <c r="O107" s="180"/>
      <c r="P107" s="180"/>
      <c r="Q107" s="180"/>
      <c r="R107" s="180"/>
      <c r="S107" s="180"/>
      <c r="T107" s="180"/>
      <c r="U107" s="180"/>
      <c r="V107" s="180"/>
      <c r="W107" s="180"/>
      <c r="X107" s="180"/>
      <c r="Y107" s="180"/>
      <c r="Z107" s="180"/>
      <c r="AA107" s="180"/>
      <c r="AB107" s="180"/>
      <c r="AC107" s="180"/>
      <c r="AD107" s="180"/>
      <c r="AE107" s="180"/>
      <c r="AF107" s="180"/>
    </row>
    <row r="108" spans="2:32" x14ac:dyDescent="0.25">
      <c r="C108" s="183"/>
    </row>
    <row r="143" spans="2:2" x14ac:dyDescent="0.25">
      <c r="B143" s="189" t="s">
        <v>131</v>
      </c>
    </row>
    <row r="145" spans="2:32" x14ac:dyDescent="0.25">
      <c r="B145" s="176" t="s">
        <v>7</v>
      </c>
      <c r="C145" s="177" t="s">
        <v>193</v>
      </c>
      <c r="D145" s="177" t="s">
        <v>194</v>
      </c>
      <c r="E145" s="177" t="s">
        <v>195</v>
      </c>
      <c r="F145" s="177" t="s">
        <v>196</v>
      </c>
      <c r="G145" s="177" t="s">
        <v>197</v>
      </c>
      <c r="H145" s="177" t="s">
        <v>198</v>
      </c>
      <c r="I145" s="177" t="s">
        <v>199</v>
      </c>
      <c r="J145" s="177" t="s">
        <v>200</v>
      </c>
      <c r="K145" s="177" t="s">
        <v>201</v>
      </c>
      <c r="L145" s="177" t="s">
        <v>202</v>
      </c>
      <c r="M145" s="177" t="s">
        <v>203</v>
      </c>
      <c r="N145" s="177" t="s">
        <v>204</v>
      </c>
      <c r="O145" s="177" t="s">
        <v>205</v>
      </c>
      <c r="P145" s="177" t="s">
        <v>206</v>
      </c>
      <c r="Q145" s="177" t="s">
        <v>207</v>
      </c>
      <c r="R145" s="177" t="s">
        <v>208</v>
      </c>
      <c r="S145" s="177" t="s">
        <v>209</v>
      </c>
      <c r="T145" s="177" t="s">
        <v>210</v>
      </c>
      <c r="U145" s="177" t="s">
        <v>211</v>
      </c>
      <c r="V145" s="177" t="s">
        <v>212</v>
      </c>
      <c r="W145" s="177" t="s">
        <v>213</v>
      </c>
      <c r="X145" s="177" t="s">
        <v>214</v>
      </c>
      <c r="Y145" s="177" t="s">
        <v>215</v>
      </c>
      <c r="Z145" s="177" t="s">
        <v>216</v>
      </c>
      <c r="AA145" s="177" t="s">
        <v>217</v>
      </c>
      <c r="AB145" s="177" t="s">
        <v>218</v>
      </c>
      <c r="AC145" s="177" t="s">
        <v>219</v>
      </c>
      <c r="AD145" s="177" t="s">
        <v>220</v>
      </c>
      <c r="AE145" s="177" t="s">
        <v>221</v>
      </c>
      <c r="AF145" s="177" t="s">
        <v>222</v>
      </c>
    </row>
    <row r="146" spans="2:32" x14ac:dyDescent="0.25">
      <c r="B146" s="66" t="s">
        <v>107</v>
      </c>
      <c r="C146" s="182">
        <v>0.23991894803354999</v>
      </c>
      <c r="D146" s="182">
        <v>0.24549277585977</v>
      </c>
      <c r="E146" s="182">
        <v>0.25254790073313998</v>
      </c>
      <c r="F146" s="182">
        <v>0.24160392006230999</v>
      </c>
      <c r="G146" s="182">
        <v>0.24630056698922001</v>
      </c>
      <c r="H146" s="182">
        <v>0.24958657512367</v>
      </c>
      <c r="I146" s="182">
        <v>0.26117908234567</v>
      </c>
      <c r="J146" s="182">
        <v>0.26074201220181997</v>
      </c>
      <c r="K146" s="182">
        <v>0.25227405774516998</v>
      </c>
      <c r="L146" s="182">
        <v>0.25837186305547</v>
      </c>
      <c r="M146" s="182">
        <v>0.25827788007767</v>
      </c>
      <c r="N146" s="182">
        <v>0.28103737327456002</v>
      </c>
      <c r="O146" s="182">
        <v>0.31653022601344999</v>
      </c>
      <c r="P146" s="182">
        <v>0.35072869459042</v>
      </c>
      <c r="Q146" s="182">
        <v>0.30715575588180999</v>
      </c>
      <c r="R146" s="182">
        <v>0.33648465958605001</v>
      </c>
      <c r="S146" s="182">
        <v>0.36486588147783999</v>
      </c>
      <c r="T146" s="182">
        <v>0.38626804251234997</v>
      </c>
      <c r="U146" s="182">
        <v>0.48350605308735001</v>
      </c>
      <c r="V146" s="182">
        <v>0.46462983890206</v>
      </c>
      <c r="W146" s="182">
        <v>0.48322548802469001</v>
      </c>
      <c r="X146" s="182">
        <v>0.44111790781742</v>
      </c>
      <c r="Y146" s="182">
        <v>0.45047199538569999</v>
      </c>
      <c r="Z146" s="182">
        <v>0.41712600302676001</v>
      </c>
      <c r="AA146" s="182">
        <v>0.41694605580236999</v>
      </c>
      <c r="AB146" s="182">
        <v>0.40982475965692999</v>
      </c>
      <c r="AC146" s="182">
        <v>0.46812169728418002</v>
      </c>
      <c r="AD146" s="182">
        <v>0.47106397901848002</v>
      </c>
      <c r="AE146" s="182">
        <v>0.4761696661084</v>
      </c>
      <c r="AF146" s="182">
        <v>0.46713073714796</v>
      </c>
    </row>
    <row r="147" spans="2:32" x14ac:dyDescent="0.25">
      <c r="B147" s="66" t="s">
        <v>108</v>
      </c>
      <c r="C147" s="182">
        <v>4.2891935054020003E-2</v>
      </c>
      <c r="D147" s="182">
        <v>4.3182778308729998E-2</v>
      </c>
      <c r="E147" s="182">
        <v>3.7113715661530003E-2</v>
      </c>
      <c r="F147" s="182">
        <v>3.894948539438E-2</v>
      </c>
      <c r="G147" s="182">
        <v>3.899646092148E-2</v>
      </c>
      <c r="H147" s="182">
        <v>3.9638413235280001E-2</v>
      </c>
      <c r="I147" s="182">
        <v>4.170210535656E-2</v>
      </c>
      <c r="J147" s="182">
        <v>4.290205314975E-2</v>
      </c>
      <c r="K147" s="182">
        <v>4.5123636259769999E-2</v>
      </c>
      <c r="L147" s="182">
        <v>4.5822948613949997E-2</v>
      </c>
      <c r="M147" s="182">
        <v>5.3268049187919997E-2</v>
      </c>
      <c r="N147" s="182">
        <v>5.5298467061250002E-2</v>
      </c>
      <c r="O147" s="182">
        <v>5.278686408997E-2</v>
      </c>
      <c r="P147" s="182">
        <v>5.4500335914649999E-2</v>
      </c>
      <c r="Q147" s="182">
        <v>5.8812555557399997E-2</v>
      </c>
      <c r="R147" s="182">
        <v>6.6565292653419997E-2</v>
      </c>
      <c r="S147" s="182">
        <v>6.2320843896280002E-2</v>
      </c>
      <c r="T147" s="182">
        <v>6.031455201969E-2</v>
      </c>
      <c r="U147" s="182">
        <v>5.5854303469409998E-2</v>
      </c>
      <c r="V147" s="182">
        <v>4.6312005215040003E-2</v>
      </c>
      <c r="W147" s="182">
        <v>4.831158645513E-2</v>
      </c>
      <c r="X147" s="182">
        <v>4.1155948550930001E-2</v>
      </c>
      <c r="Y147" s="182">
        <v>3.7781296956630003E-2</v>
      </c>
      <c r="Z147" s="182">
        <v>3.8935484354619999E-2</v>
      </c>
      <c r="AA147" s="182">
        <v>4.488287642502E-2</v>
      </c>
      <c r="AB147" s="182">
        <v>4.4747307078600002E-2</v>
      </c>
      <c r="AC147" s="182">
        <v>4.3543906368479997E-2</v>
      </c>
      <c r="AD147" s="182">
        <v>4.6410778213900002E-2</v>
      </c>
      <c r="AE147" s="182">
        <v>4.8113295219960002E-2</v>
      </c>
      <c r="AF147" s="182">
        <v>4.5008157957190001E-2</v>
      </c>
    </row>
    <row r="148" spans="2:32" x14ac:dyDescent="0.25">
      <c r="B148" s="66" t="s">
        <v>109</v>
      </c>
      <c r="C148" s="182">
        <v>0.23278338650861999</v>
      </c>
      <c r="D148" s="182">
        <v>0.23724112494102001</v>
      </c>
      <c r="E148" s="182">
        <v>0.28126974888167999</v>
      </c>
      <c r="F148" s="182">
        <v>0.34102811095842001</v>
      </c>
      <c r="G148" s="182">
        <v>0.44532073110628001</v>
      </c>
      <c r="H148" s="182">
        <v>0.58367268047017995</v>
      </c>
      <c r="I148" s="182">
        <v>0.87170549258517005</v>
      </c>
      <c r="J148" s="182">
        <v>1.0743089212368999</v>
      </c>
      <c r="K148" s="182">
        <v>1.33574095548858</v>
      </c>
      <c r="L148" s="182">
        <v>0.59909863360005</v>
      </c>
      <c r="M148" s="182">
        <v>0.65826107282232005</v>
      </c>
      <c r="N148" s="182">
        <v>0.68206317905630998</v>
      </c>
      <c r="O148" s="182">
        <v>0.66716242561313999</v>
      </c>
      <c r="P148" s="182">
        <v>0.64668170723841001</v>
      </c>
      <c r="Q148" s="182">
        <v>0.64080820084950996</v>
      </c>
      <c r="R148" s="182">
        <v>0.62770568895496004</v>
      </c>
      <c r="S148" s="182">
        <v>0.61251309278006005</v>
      </c>
      <c r="T148" s="182">
        <v>0.57946660473705003</v>
      </c>
      <c r="U148" s="182">
        <v>0.44001303494283001</v>
      </c>
      <c r="V148" s="182">
        <v>0.40496120802923002</v>
      </c>
      <c r="W148" s="182">
        <v>0.38055266383892</v>
      </c>
      <c r="X148" s="182">
        <v>0.37778527970449999</v>
      </c>
      <c r="Y148" s="182">
        <v>0.37116559142224997</v>
      </c>
      <c r="Z148" s="182">
        <v>0.38604096288176998</v>
      </c>
      <c r="AA148" s="182">
        <v>0.40167611680295001</v>
      </c>
      <c r="AB148" s="182">
        <v>0.43004067436285998</v>
      </c>
      <c r="AC148" s="182">
        <v>0.45885627791092998</v>
      </c>
      <c r="AD148" s="182">
        <v>0.45929422616556997</v>
      </c>
      <c r="AE148" s="182">
        <v>0.47579899330349001</v>
      </c>
      <c r="AF148" s="182">
        <v>0.48268738590784999</v>
      </c>
    </row>
    <row r="149" spans="2:32" x14ac:dyDescent="0.25">
      <c r="B149" s="66" t="s">
        <v>110</v>
      </c>
      <c r="C149" s="182">
        <v>0.34910909625478997</v>
      </c>
      <c r="D149" s="182">
        <v>0.35689644091373002</v>
      </c>
      <c r="E149" s="182">
        <v>0.34527302566961998</v>
      </c>
      <c r="F149" s="182">
        <v>0.34506514059370003</v>
      </c>
      <c r="G149" s="182">
        <v>0.37416418506639998</v>
      </c>
      <c r="H149" s="182">
        <v>0.41122221586004998</v>
      </c>
      <c r="I149" s="182">
        <v>0.34929640894633002</v>
      </c>
      <c r="J149" s="182">
        <v>0.35197935196973001</v>
      </c>
      <c r="K149" s="182">
        <v>0.35427042909515999</v>
      </c>
      <c r="L149" s="182">
        <v>0.36018404573072998</v>
      </c>
      <c r="M149" s="182">
        <v>0.36981379621369997</v>
      </c>
      <c r="N149" s="182">
        <v>0.37397798114391001</v>
      </c>
      <c r="O149" s="182">
        <v>0.37427742723988</v>
      </c>
      <c r="P149" s="182">
        <v>0.37774260135824</v>
      </c>
      <c r="Q149" s="182">
        <v>0.36534559479206002</v>
      </c>
      <c r="R149" s="182">
        <v>0.38978199505701999</v>
      </c>
      <c r="S149" s="182">
        <v>0.37470552319264</v>
      </c>
      <c r="T149" s="182">
        <v>0.35970567438644002</v>
      </c>
      <c r="U149" s="182">
        <v>0.38882491529601998</v>
      </c>
      <c r="V149" s="182">
        <v>0.34253148130174998</v>
      </c>
      <c r="W149" s="182">
        <v>0.32791862471299998</v>
      </c>
      <c r="X149" s="182">
        <v>0.30809368280107002</v>
      </c>
      <c r="Y149" s="182">
        <v>0.29468009507993997</v>
      </c>
      <c r="Z149" s="182">
        <v>0.26753788389166999</v>
      </c>
      <c r="AA149" s="182">
        <v>0.24031546204153001</v>
      </c>
      <c r="AB149" s="182">
        <v>0.2356290048138</v>
      </c>
      <c r="AC149" s="182">
        <v>0.24418768891487999</v>
      </c>
      <c r="AD149" s="182">
        <v>0.24842759603268</v>
      </c>
      <c r="AE149" s="182">
        <v>0.26558437975820998</v>
      </c>
      <c r="AF149" s="182">
        <v>0.25760104656587002</v>
      </c>
    </row>
    <row r="150" spans="2:32" x14ac:dyDescent="0.25">
      <c r="B150" s="66" t="s">
        <v>111</v>
      </c>
      <c r="C150" s="182" t="s">
        <v>189</v>
      </c>
      <c r="D150" s="182" t="s">
        <v>189</v>
      </c>
      <c r="E150" s="182" t="s">
        <v>189</v>
      </c>
      <c r="F150" s="182" t="s">
        <v>189</v>
      </c>
      <c r="G150" s="182" t="s">
        <v>189</v>
      </c>
      <c r="H150" s="182" t="s">
        <v>189</v>
      </c>
      <c r="I150" s="182" t="s">
        <v>189</v>
      </c>
      <c r="J150" s="182" t="s">
        <v>189</v>
      </c>
      <c r="K150" s="182" t="s">
        <v>189</v>
      </c>
      <c r="L150" s="182" t="s">
        <v>189</v>
      </c>
      <c r="M150" s="182" t="s">
        <v>189</v>
      </c>
      <c r="N150" s="182" t="s">
        <v>189</v>
      </c>
      <c r="O150" s="182" t="s">
        <v>189</v>
      </c>
      <c r="P150" s="182" t="s">
        <v>189</v>
      </c>
      <c r="Q150" s="182" t="s">
        <v>189</v>
      </c>
      <c r="R150" s="182" t="s">
        <v>189</v>
      </c>
      <c r="S150" s="182" t="s">
        <v>189</v>
      </c>
      <c r="T150" s="182" t="s">
        <v>189</v>
      </c>
      <c r="U150" s="182" t="s">
        <v>189</v>
      </c>
      <c r="V150" s="182" t="s">
        <v>189</v>
      </c>
      <c r="W150" s="182" t="s">
        <v>189</v>
      </c>
      <c r="X150" s="182" t="s">
        <v>189</v>
      </c>
      <c r="Y150" s="182" t="s">
        <v>189</v>
      </c>
      <c r="Z150" s="182" t="s">
        <v>189</v>
      </c>
      <c r="AA150" s="182" t="s">
        <v>189</v>
      </c>
      <c r="AB150" s="182" t="s">
        <v>189</v>
      </c>
      <c r="AC150" s="182" t="s">
        <v>189</v>
      </c>
      <c r="AD150" s="182" t="s">
        <v>189</v>
      </c>
      <c r="AE150" s="182" t="s">
        <v>189</v>
      </c>
      <c r="AF150" s="182" t="s">
        <v>189</v>
      </c>
    </row>
    <row r="151" spans="2:32" x14ac:dyDescent="0.25">
      <c r="B151" s="66" t="s">
        <v>112</v>
      </c>
      <c r="C151" s="182" t="s">
        <v>189</v>
      </c>
      <c r="D151" s="182" t="s">
        <v>189</v>
      </c>
      <c r="E151" s="182" t="s">
        <v>189</v>
      </c>
      <c r="F151" s="182" t="s">
        <v>189</v>
      </c>
      <c r="G151" s="182" t="s">
        <v>189</v>
      </c>
      <c r="H151" s="182" t="s">
        <v>189</v>
      </c>
      <c r="I151" s="182" t="s">
        <v>189</v>
      </c>
      <c r="J151" s="182" t="s">
        <v>189</v>
      </c>
      <c r="K151" s="182" t="s">
        <v>189</v>
      </c>
      <c r="L151" s="182">
        <v>6.7634856599999994E-5</v>
      </c>
      <c r="M151" s="182" t="s">
        <v>189</v>
      </c>
      <c r="N151" s="182">
        <v>9.8007796479999994E-5</v>
      </c>
      <c r="O151" s="182" t="s">
        <v>189</v>
      </c>
      <c r="P151" s="182" t="s">
        <v>189</v>
      </c>
      <c r="Q151" s="182" t="s">
        <v>189</v>
      </c>
      <c r="R151" s="182" t="s">
        <v>189</v>
      </c>
      <c r="S151" s="182" t="s">
        <v>189</v>
      </c>
      <c r="T151" s="182" t="s">
        <v>189</v>
      </c>
      <c r="U151" s="182" t="s">
        <v>189</v>
      </c>
      <c r="V151" s="182" t="s">
        <v>189</v>
      </c>
      <c r="W151" s="182" t="s">
        <v>189</v>
      </c>
      <c r="X151" s="182" t="s">
        <v>189</v>
      </c>
      <c r="Y151" s="182" t="s">
        <v>189</v>
      </c>
      <c r="Z151" s="182" t="s">
        <v>189</v>
      </c>
      <c r="AA151" s="182" t="s">
        <v>189</v>
      </c>
      <c r="AB151" s="182">
        <v>6.3493695999999998E-7</v>
      </c>
      <c r="AC151" s="182">
        <v>2.4189431999999998E-6</v>
      </c>
      <c r="AD151" s="182">
        <v>8.5026020099999992E-6</v>
      </c>
      <c r="AE151" s="182">
        <v>3.2436916000000001E-7</v>
      </c>
      <c r="AF151" s="182">
        <v>4.4166899E-7</v>
      </c>
    </row>
    <row r="152" spans="2:32" x14ac:dyDescent="0.25">
      <c r="B152" s="66" t="s">
        <v>113</v>
      </c>
      <c r="C152" s="182" t="s">
        <v>223</v>
      </c>
      <c r="D152" s="182" t="s">
        <v>223</v>
      </c>
      <c r="E152" s="182" t="s">
        <v>223</v>
      </c>
      <c r="F152" s="182" t="s">
        <v>223</v>
      </c>
      <c r="G152" s="182" t="s">
        <v>223</v>
      </c>
      <c r="H152" s="182" t="s">
        <v>223</v>
      </c>
      <c r="I152" s="182" t="s">
        <v>223</v>
      </c>
      <c r="J152" s="182" t="s">
        <v>223</v>
      </c>
      <c r="K152" s="182" t="s">
        <v>223</v>
      </c>
      <c r="L152" s="182" t="s">
        <v>223</v>
      </c>
      <c r="M152" s="182" t="s">
        <v>223</v>
      </c>
      <c r="N152" s="182" t="s">
        <v>223</v>
      </c>
      <c r="O152" s="182" t="s">
        <v>223</v>
      </c>
      <c r="P152" s="182" t="s">
        <v>223</v>
      </c>
      <c r="Q152" s="182" t="s">
        <v>223</v>
      </c>
      <c r="R152" s="182" t="s">
        <v>223</v>
      </c>
      <c r="S152" s="182" t="s">
        <v>223</v>
      </c>
      <c r="T152" s="182" t="s">
        <v>223</v>
      </c>
      <c r="U152" s="182" t="s">
        <v>223</v>
      </c>
      <c r="V152" s="182" t="s">
        <v>223</v>
      </c>
      <c r="W152" s="182" t="s">
        <v>223</v>
      </c>
      <c r="X152" s="182" t="s">
        <v>223</v>
      </c>
      <c r="Y152" s="182" t="s">
        <v>223</v>
      </c>
      <c r="Z152" s="182" t="s">
        <v>223</v>
      </c>
      <c r="AA152" s="182" t="s">
        <v>223</v>
      </c>
      <c r="AB152" s="182" t="s">
        <v>223</v>
      </c>
      <c r="AC152" s="182" t="s">
        <v>223</v>
      </c>
      <c r="AD152" s="182" t="s">
        <v>223</v>
      </c>
      <c r="AE152" s="182" t="s">
        <v>223</v>
      </c>
      <c r="AF152" s="182" t="s">
        <v>223</v>
      </c>
    </row>
    <row r="153" spans="2:32" x14ac:dyDescent="0.25">
      <c r="B153" s="66" t="s">
        <v>114</v>
      </c>
      <c r="C153" s="182">
        <v>3.34</v>
      </c>
      <c r="D153" s="182">
        <v>2.6208</v>
      </c>
      <c r="E153" s="182">
        <v>2.6208</v>
      </c>
      <c r="F153" s="182">
        <v>2.6208</v>
      </c>
      <c r="G153" s="182">
        <v>2.6208</v>
      </c>
      <c r="H153" s="182">
        <v>2.6208</v>
      </c>
      <c r="I153" s="182">
        <v>2.6208</v>
      </c>
      <c r="J153" s="182">
        <v>2.6208</v>
      </c>
      <c r="K153" s="182">
        <v>2.6208</v>
      </c>
      <c r="L153" s="182">
        <v>2.6208</v>
      </c>
      <c r="M153" s="182">
        <v>2.6208</v>
      </c>
      <c r="N153" s="182">
        <v>1.885</v>
      </c>
      <c r="O153" s="182">
        <v>0.9425</v>
      </c>
      <c r="P153" s="182" t="s">
        <v>189</v>
      </c>
      <c r="Q153" s="182" t="s">
        <v>189</v>
      </c>
      <c r="R153" s="182" t="s">
        <v>189</v>
      </c>
      <c r="S153" s="182" t="s">
        <v>189</v>
      </c>
      <c r="T153" s="182" t="s">
        <v>189</v>
      </c>
      <c r="U153" s="182" t="s">
        <v>189</v>
      </c>
      <c r="V153" s="182" t="s">
        <v>189</v>
      </c>
      <c r="W153" s="182" t="s">
        <v>189</v>
      </c>
      <c r="X153" s="182" t="s">
        <v>189</v>
      </c>
      <c r="Y153" s="182" t="s">
        <v>189</v>
      </c>
      <c r="Z153" s="182" t="s">
        <v>189</v>
      </c>
      <c r="AA153" s="182" t="s">
        <v>189</v>
      </c>
      <c r="AB153" s="182" t="s">
        <v>189</v>
      </c>
      <c r="AC153" s="182" t="s">
        <v>189</v>
      </c>
      <c r="AD153" s="182" t="s">
        <v>189</v>
      </c>
      <c r="AE153" s="182" t="s">
        <v>189</v>
      </c>
      <c r="AF153" s="182" t="s">
        <v>189</v>
      </c>
    </row>
    <row r="154" spans="2:32" x14ac:dyDescent="0.25">
      <c r="B154" s="66" t="s">
        <v>115</v>
      </c>
      <c r="C154" s="182" t="s">
        <v>189</v>
      </c>
      <c r="D154" s="182" t="s">
        <v>189</v>
      </c>
      <c r="E154" s="182" t="s">
        <v>189</v>
      </c>
      <c r="F154" s="182" t="s">
        <v>189</v>
      </c>
      <c r="G154" s="182" t="s">
        <v>189</v>
      </c>
      <c r="H154" s="182" t="s">
        <v>189</v>
      </c>
      <c r="I154" s="182" t="s">
        <v>189</v>
      </c>
      <c r="J154" s="182" t="s">
        <v>189</v>
      </c>
      <c r="K154" s="182" t="s">
        <v>189</v>
      </c>
      <c r="L154" s="182" t="s">
        <v>189</v>
      </c>
      <c r="M154" s="182" t="s">
        <v>189</v>
      </c>
      <c r="N154" s="182" t="s">
        <v>189</v>
      </c>
      <c r="O154" s="182" t="s">
        <v>189</v>
      </c>
      <c r="P154" s="182" t="s">
        <v>189</v>
      </c>
      <c r="Q154" s="182" t="s">
        <v>189</v>
      </c>
      <c r="R154" s="182" t="s">
        <v>189</v>
      </c>
      <c r="S154" s="182" t="s">
        <v>189</v>
      </c>
      <c r="T154" s="182" t="s">
        <v>189</v>
      </c>
      <c r="U154" s="182" t="s">
        <v>189</v>
      </c>
      <c r="V154" s="182" t="s">
        <v>189</v>
      </c>
      <c r="W154" s="182" t="s">
        <v>189</v>
      </c>
      <c r="X154" s="182" t="s">
        <v>189</v>
      </c>
      <c r="Y154" s="182" t="s">
        <v>189</v>
      </c>
      <c r="Z154" s="182" t="s">
        <v>189</v>
      </c>
      <c r="AA154" s="182" t="s">
        <v>189</v>
      </c>
      <c r="AB154" s="182" t="s">
        <v>189</v>
      </c>
      <c r="AC154" s="182" t="s">
        <v>189</v>
      </c>
      <c r="AD154" s="182" t="s">
        <v>189</v>
      </c>
      <c r="AE154" s="182" t="s">
        <v>189</v>
      </c>
      <c r="AF154" s="182" t="s">
        <v>189</v>
      </c>
    </row>
    <row r="155" spans="2:32" x14ac:dyDescent="0.25">
      <c r="B155" s="66" t="s">
        <v>116</v>
      </c>
      <c r="C155" s="182" t="s">
        <v>189</v>
      </c>
      <c r="D155" s="182" t="s">
        <v>189</v>
      </c>
      <c r="E155" s="182" t="s">
        <v>189</v>
      </c>
      <c r="F155" s="182" t="s">
        <v>189</v>
      </c>
      <c r="G155" s="182" t="s">
        <v>189</v>
      </c>
      <c r="H155" s="182" t="s">
        <v>189</v>
      </c>
      <c r="I155" s="182" t="s">
        <v>189</v>
      </c>
      <c r="J155" s="182" t="s">
        <v>189</v>
      </c>
      <c r="K155" s="182" t="s">
        <v>189</v>
      </c>
      <c r="L155" s="182" t="s">
        <v>189</v>
      </c>
      <c r="M155" s="182" t="s">
        <v>189</v>
      </c>
      <c r="N155" s="182" t="s">
        <v>189</v>
      </c>
      <c r="O155" s="182" t="s">
        <v>189</v>
      </c>
      <c r="P155" s="182" t="s">
        <v>189</v>
      </c>
      <c r="Q155" s="182" t="s">
        <v>189</v>
      </c>
      <c r="R155" s="182" t="s">
        <v>189</v>
      </c>
      <c r="S155" s="182" t="s">
        <v>189</v>
      </c>
      <c r="T155" s="182" t="s">
        <v>189</v>
      </c>
      <c r="U155" s="182" t="s">
        <v>189</v>
      </c>
      <c r="V155" s="182" t="s">
        <v>189</v>
      </c>
      <c r="W155" s="182" t="s">
        <v>189</v>
      </c>
      <c r="X155" s="182" t="s">
        <v>189</v>
      </c>
      <c r="Y155" s="182" t="s">
        <v>189</v>
      </c>
      <c r="Z155" s="182" t="s">
        <v>189</v>
      </c>
      <c r="AA155" s="182" t="s">
        <v>189</v>
      </c>
      <c r="AB155" s="182" t="s">
        <v>189</v>
      </c>
      <c r="AC155" s="182" t="s">
        <v>189</v>
      </c>
      <c r="AD155" s="182" t="s">
        <v>189</v>
      </c>
      <c r="AE155" s="182" t="s">
        <v>189</v>
      </c>
      <c r="AF155" s="182" t="s">
        <v>189</v>
      </c>
    </row>
    <row r="156" spans="2:32" x14ac:dyDescent="0.25">
      <c r="B156" s="66" t="s">
        <v>117</v>
      </c>
      <c r="C156" s="182" t="s">
        <v>223</v>
      </c>
      <c r="D156" s="182" t="s">
        <v>223</v>
      </c>
      <c r="E156" s="182" t="s">
        <v>223</v>
      </c>
      <c r="F156" s="182" t="s">
        <v>223</v>
      </c>
      <c r="G156" s="182" t="s">
        <v>223</v>
      </c>
      <c r="H156" s="182" t="s">
        <v>223</v>
      </c>
      <c r="I156" s="182" t="s">
        <v>223</v>
      </c>
      <c r="J156" s="182" t="s">
        <v>223</v>
      </c>
      <c r="K156" s="182" t="s">
        <v>223</v>
      </c>
      <c r="L156" s="182" t="s">
        <v>223</v>
      </c>
      <c r="M156" s="182" t="s">
        <v>223</v>
      </c>
      <c r="N156" s="182" t="s">
        <v>223</v>
      </c>
      <c r="O156" s="182" t="s">
        <v>223</v>
      </c>
      <c r="P156" s="182" t="s">
        <v>223</v>
      </c>
      <c r="Q156" s="182" t="s">
        <v>223</v>
      </c>
      <c r="R156" s="182" t="s">
        <v>223</v>
      </c>
      <c r="S156" s="182" t="s">
        <v>223</v>
      </c>
      <c r="T156" s="182" t="s">
        <v>223</v>
      </c>
      <c r="U156" s="182" t="s">
        <v>223</v>
      </c>
      <c r="V156" s="182" t="s">
        <v>223</v>
      </c>
      <c r="W156" s="182" t="s">
        <v>223</v>
      </c>
      <c r="X156" s="182" t="s">
        <v>223</v>
      </c>
      <c r="Y156" s="182" t="s">
        <v>223</v>
      </c>
      <c r="Z156" s="182" t="s">
        <v>223</v>
      </c>
      <c r="AA156" s="182" t="s">
        <v>223</v>
      </c>
      <c r="AB156" s="182" t="s">
        <v>223</v>
      </c>
      <c r="AC156" s="182" t="s">
        <v>223</v>
      </c>
      <c r="AD156" s="182" t="s">
        <v>223</v>
      </c>
      <c r="AE156" s="182" t="s">
        <v>223</v>
      </c>
      <c r="AF156" s="182" t="s">
        <v>223</v>
      </c>
    </row>
    <row r="157" spans="2:32" x14ac:dyDescent="0.25">
      <c r="B157" s="66" t="s">
        <v>118</v>
      </c>
      <c r="C157" s="182" t="s">
        <v>223</v>
      </c>
      <c r="D157" s="182" t="s">
        <v>223</v>
      </c>
      <c r="E157" s="182" t="s">
        <v>223</v>
      </c>
      <c r="F157" s="182" t="s">
        <v>223</v>
      </c>
      <c r="G157" s="182" t="s">
        <v>223</v>
      </c>
      <c r="H157" s="182" t="s">
        <v>223</v>
      </c>
      <c r="I157" s="182" t="s">
        <v>223</v>
      </c>
      <c r="J157" s="182" t="s">
        <v>223</v>
      </c>
      <c r="K157" s="182" t="s">
        <v>223</v>
      </c>
      <c r="L157" s="182" t="s">
        <v>223</v>
      </c>
      <c r="M157" s="182" t="s">
        <v>223</v>
      </c>
      <c r="N157" s="182" t="s">
        <v>223</v>
      </c>
      <c r="O157" s="182" t="s">
        <v>223</v>
      </c>
      <c r="P157" s="182" t="s">
        <v>223</v>
      </c>
      <c r="Q157" s="182" t="s">
        <v>223</v>
      </c>
      <c r="R157" s="182" t="s">
        <v>223</v>
      </c>
      <c r="S157" s="182" t="s">
        <v>223</v>
      </c>
      <c r="T157" s="182" t="s">
        <v>223</v>
      </c>
      <c r="U157" s="182" t="s">
        <v>223</v>
      </c>
      <c r="V157" s="182" t="s">
        <v>223</v>
      </c>
      <c r="W157" s="182" t="s">
        <v>223</v>
      </c>
      <c r="X157" s="182" t="s">
        <v>223</v>
      </c>
      <c r="Y157" s="182" t="s">
        <v>223</v>
      </c>
      <c r="Z157" s="182" t="s">
        <v>223</v>
      </c>
      <c r="AA157" s="182" t="s">
        <v>223</v>
      </c>
      <c r="AB157" s="182" t="s">
        <v>223</v>
      </c>
      <c r="AC157" s="182" t="s">
        <v>223</v>
      </c>
      <c r="AD157" s="182" t="s">
        <v>223</v>
      </c>
      <c r="AE157" s="182" t="s">
        <v>223</v>
      </c>
      <c r="AF157" s="182" t="s">
        <v>223</v>
      </c>
    </row>
    <row r="158" spans="2:32" x14ac:dyDescent="0.25">
      <c r="B158" s="66" t="s">
        <v>119</v>
      </c>
      <c r="C158" s="182">
        <v>0.105174</v>
      </c>
      <c r="D158" s="182">
        <v>0.105771</v>
      </c>
      <c r="E158" s="182">
        <v>0.10663499999999999</v>
      </c>
      <c r="F158" s="182">
        <v>0.107223</v>
      </c>
      <c r="G158" s="182">
        <v>0.10757700000000001</v>
      </c>
      <c r="H158" s="182">
        <v>0.108039</v>
      </c>
      <c r="I158" s="182">
        <v>0.108783</v>
      </c>
      <c r="J158" s="182">
        <v>0.109929</v>
      </c>
      <c r="K158" s="182">
        <v>0.111093</v>
      </c>
      <c r="L158" s="182">
        <v>0.112248</v>
      </c>
      <c r="M158" s="182">
        <v>0.11368499999999999</v>
      </c>
      <c r="N158" s="182">
        <v>0.115416</v>
      </c>
      <c r="O158" s="182">
        <v>0.117516</v>
      </c>
      <c r="P158" s="182">
        <v>0.119397</v>
      </c>
      <c r="Q158" s="182">
        <v>0.12135600000000001</v>
      </c>
      <c r="R158" s="182">
        <v>0.124014</v>
      </c>
      <c r="S158" s="182">
        <v>0.12698699999999999</v>
      </c>
      <c r="T158" s="182">
        <v>0.131274</v>
      </c>
      <c r="U158" s="182">
        <v>0.13455300000000001</v>
      </c>
      <c r="V158" s="182">
        <v>0.13600200000000001</v>
      </c>
      <c r="W158" s="182">
        <v>0.13664399999999999</v>
      </c>
      <c r="X158" s="182">
        <v>0.13724700000000001</v>
      </c>
      <c r="Y158" s="182">
        <v>0.13756199999999999</v>
      </c>
      <c r="Z158" s="182">
        <v>0.137793</v>
      </c>
      <c r="AA158" s="182">
        <v>0.13828799999999999</v>
      </c>
      <c r="AB158" s="182">
        <v>0.13906199999999999</v>
      </c>
      <c r="AC158" s="182">
        <v>0.14285595000000001</v>
      </c>
      <c r="AD158" s="182">
        <v>0.14353716</v>
      </c>
      <c r="AE158" s="182">
        <v>0.14421837000000001</v>
      </c>
      <c r="AF158" s="182">
        <v>0.147645</v>
      </c>
    </row>
    <row r="159" spans="2:32" x14ac:dyDescent="0.25">
      <c r="B159" s="66" t="s">
        <v>120</v>
      </c>
      <c r="C159" s="182" t="s">
        <v>223</v>
      </c>
      <c r="D159" s="182" t="s">
        <v>223</v>
      </c>
      <c r="E159" s="182" t="s">
        <v>223</v>
      </c>
      <c r="F159" s="182" t="s">
        <v>223</v>
      </c>
      <c r="G159" s="182" t="s">
        <v>223</v>
      </c>
      <c r="H159" s="182" t="s">
        <v>223</v>
      </c>
      <c r="I159" s="182" t="s">
        <v>223</v>
      </c>
      <c r="J159" s="182" t="s">
        <v>223</v>
      </c>
      <c r="K159" s="182" t="s">
        <v>223</v>
      </c>
      <c r="L159" s="182" t="s">
        <v>223</v>
      </c>
      <c r="M159" s="182" t="s">
        <v>223</v>
      </c>
      <c r="N159" s="182" t="s">
        <v>223</v>
      </c>
      <c r="O159" s="182" t="s">
        <v>223</v>
      </c>
      <c r="P159" s="182" t="s">
        <v>223</v>
      </c>
      <c r="Q159" s="182" t="s">
        <v>223</v>
      </c>
      <c r="R159" s="182" t="s">
        <v>223</v>
      </c>
      <c r="S159" s="182" t="s">
        <v>223</v>
      </c>
      <c r="T159" s="182" t="s">
        <v>223</v>
      </c>
      <c r="U159" s="182" t="s">
        <v>223</v>
      </c>
      <c r="V159" s="182" t="s">
        <v>223</v>
      </c>
      <c r="W159" s="182" t="s">
        <v>223</v>
      </c>
      <c r="X159" s="182" t="s">
        <v>223</v>
      </c>
      <c r="Y159" s="182" t="s">
        <v>223</v>
      </c>
      <c r="Z159" s="182" t="s">
        <v>223</v>
      </c>
      <c r="AA159" s="182" t="s">
        <v>223</v>
      </c>
      <c r="AB159" s="182" t="s">
        <v>223</v>
      </c>
      <c r="AC159" s="182" t="s">
        <v>223</v>
      </c>
      <c r="AD159" s="182" t="s">
        <v>223</v>
      </c>
      <c r="AE159" s="182" t="s">
        <v>223</v>
      </c>
      <c r="AF159" s="182" t="s">
        <v>223</v>
      </c>
    </row>
    <row r="160" spans="2:32" x14ac:dyDescent="0.25">
      <c r="B160" s="66" t="s">
        <v>121</v>
      </c>
      <c r="C160" s="182">
        <v>1.6408689373800101</v>
      </c>
      <c r="D160" s="182">
        <v>1.6808520096607</v>
      </c>
      <c r="E160" s="182">
        <v>1.7114176313441001</v>
      </c>
      <c r="F160" s="182">
        <v>1.7322095047732899</v>
      </c>
      <c r="G160" s="182">
        <v>1.74792419649291</v>
      </c>
      <c r="H160" s="182">
        <v>1.7795887820426199</v>
      </c>
      <c r="I160" s="182">
        <v>1.86075176183143</v>
      </c>
      <c r="J160" s="182">
        <v>1.93923566066228</v>
      </c>
      <c r="K160" s="182">
        <v>1.98794899182524</v>
      </c>
      <c r="L160" s="182">
        <v>1.9231289039805499</v>
      </c>
      <c r="M160" s="182">
        <v>1.8452747368354401</v>
      </c>
      <c r="N160" s="182">
        <v>1.86919055435565</v>
      </c>
      <c r="O160" s="182">
        <v>1.8874478712440601</v>
      </c>
      <c r="P160" s="182">
        <v>1.88561519708657</v>
      </c>
      <c r="Q160" s="182">
        <v>1.8515313780425799</v>
      </c>
      <c r="R160" s="182">
        <v>1.92457775825295</v>
      </c>
      <c r="S160" s="182">
        <v>1.9648376415311599</v>
      </c>
      <c r="T160" s="182">
        <v>1.8586492873776801</v>
      </c>
      <c r="U160" s="182">
        <v>1.8816199015572399</v>
      </c>
      <c r="V160" s="182">
        <v>1.8519627994227099</v>
      </c>
      <c r="W160" s="182">
        <v>1.78175221417461</v>
      </c>
      <c r="X160" s="182">
        <v>1.76119800661762</v>
      </c>
      <c r="Y160" s="182">
        <v>1.9525799690752399</v>
      </c>
      <c r="Z160" s="182">
        <v>1.93489237241584</v>
      </c>
      <c r="AA160" s="182">
        <v>1.82406509187648</v>
      </c>
      <c r="AB160" s="182">
        <v>1.91854762730321</v>
      </c>
      <c r="AC160" s="182">
        <v>1.9722037442126701</v>
      </c>
      <c r="AD160" s="182">
        <v>2.0410161151283699</v>
      </c>
      <c r="AE160" s="182">
        <v>2.1559205835717199</v>
      </c>
      <c r="AF160" s="182">
        <v>2.0033946994511802</v>
      </c>
    </row>
    <row r="161" spans="2:32" x14ac:dyDescent="0.25">
      <c r="B161" s="66" t="s">
        <v>122</v>
      </c>
      <c r="C161" s="182">
        <v>19.53188040757248</v>
      </c>
      <c r="D161" s="182">
        <v>19.439856687487321</v>
      </c>
      <c r="E161" s="182">
        <v>19.153585621440019</v>
      </c>
      <c r="F161" s="182">
        <v>19.52898722147501</v>
      </c>
      <c r="G161" s="182">
        <v>20.311181730158282</v>
      </c>
      <c r="H161" s="182">
        <v>21.158432859189439</v>
      </c>
      <c r="I161" s="182">
        <v>21.250558623425022</v>
      </c>
      <c r="J161" s="182">
        <v>20.65548242783775</v>
      </c>
      <c r="K161" s="182">
        <v>21.813560620064852</v>
      </c>
      <c r="L161" s="182">
        <v>21.831097307607681</v>
      </c>
      <c r="M161" s="182">
        <v>20.828797569409801</v>
      </c>
      <c r="N161" s="182">
        <v>19.87814594228734</v>
      </c>
      <c r="O161" s="182">
        <v>19.664538952280662</v>
      </c>
      <c r="P161" s="182">
        <v>20.24992767625319</v>
      </c>
      <c r="Q161" s="182">
        <v>19.8882906542086</v>
      </c>
      <c r="R161" s="182">
        <v>19.332784224477638</v>
      </c>
      <c r="S161" s="182">
        <v>18.584969939527131</v>
      </c>
      <c r="T161" s="182">
        <v>17.87984233086231</v>
      </c>
      <c r="U161" s="182">
        <v>17.708611697675991</v>
      </c>
      <c r="V161" s="182">
        <v>17.204549171228141</v>
      </c>
      <c r="W161" s="182">
        <v>18.106395777599008</v>
      </c>
      <c r="X161" s="182">
        <v>16.770697963051848</v>
      </c>
      <c r="Y161" s="182">
        <v>17.401339990140471</v>
      </c>
      <c r="Z161" s="182">
        <v>18.856214403847591</v>
      </c>
      <c r="AA161" s="182">
        <v>18.06213795550806</v>
      </c>
      <c r="AB161" s="182">
        <v>18.168035293560681</v>
      </c>
      <c r="AC161" s="182">
        <v>18.352753174552369</v>
      </c>
      <c r="AD161" s="182">
        <v>19.38873442560369</v>
      </c>
      <c r="AE161" s="182">
        <v>20.389052137716291</v>
      </c>
      <c r="AF161" s="182">
        <v>19.205775122059212</v>
      </c>
    </row>
    <row r="162" spans="2:32" x14ac:dyDescent="0.25">
      <c r="B162" s="66" t="s">
        <v>78</v>
      </c>
      <c r="C162" s="182" t="s">
        <v>223</v>
      </c>
      <c r="D162" s="182" t="s">
        <v>223</v>
      </c>
      <c r="E162" s="182" t="s">
        <v>223</v>
      </c>
      <c r="F162" s="182" t="s">
        <v>223</v>
      </c>
      <c r="G162" s="182" t="s">
        <v>223</v>
      </c>
      <c r="H162" s="182" t="s">
        <v>223</v>
      </c>
      <c r="I162" s="182" t="s">
        <v>223</v>
      </c>
      <c r="J162" s="182" t="s">
        <v>223</v>
      </c>
      <c r="K162" s="182" t="s">
        <v>223</v>
      </c>
      <c r="L162" s="182" t="s">
        <v>223</v>
      </c>
      <c r="M162" s="182" t="s">
        <v>223</v>
      </c>
      <c r="N162" s="182" t="s">
        <v>223</v>
      </c>
      <c r="O162" s="182" t="s">
        <v>223</v>
      </c>
      <c r="P162" s="182" t="s">
        <v>223</v>
      </c>
      <c r="Q162" s="182" t="s">
        <v>223</v>
      </c>
      <c r="R162" s="182" t="s">
        <v>223</v>
      </c>
      <c r="S162" s="182" t="s">
        <v>223</v>
      </c>
      <c r="T162" s="182" t="s">
        <v>223</v>
      </c>
      <c r="U162" s="182" t="s">
        <v>223</v>
      </c>
      <c r="V162" s="182" t="s">
        <v>223</v>
      </c>
      <c r="W162" s="182" t="s">
        <v>223</v>
      </c>
      <c r="X162" s="182" t="s">
        <v>223</v>
      </c>
      <c r="Y162" s="182" t="s">
        <v>223</v>
      </c>
      <c r="Z162" s="182" t="s">
        <v>223</v>
      </c>
      <c r="AA162" s="182" t="s">
        <v>223</v>
      </c>
      <c r="AB162" s="182" t="s">
        <v>223</v>
      </c>
      <c r="AC162" s="182" t="s">
        <v>223</v>
      </c>
      <c r="AD162" s="182" t="s">
        <v>223</v>
      </c>
      <c r="AE162" s="182" t="s">
        <v>223</v>
      </c>
      <c r="AF162" s="182" t="s">
        <v>223</v>
      </c>
    </row>
    <row r="163" spans="2:32" x14ac:dyDescent="0.25">
      <c r="B163" s="66" t="s">
        <v>123</v>
      </c>
      <c r="C163" s="182" t="s">
        <v>223</v>
      </c>
      <c r="D163" s="182" t="s">
        <v>223</v>
      </c>
      <c r="E163" s="182" t="s">
        <v>223</v>
      </c>
      <c r="F163" s="182" t="s">
        <v>223</v>
      </c>
      <c r="G163" s="182" t="s">
        <v>223</v>
      </c>
      <c r="H163" s="182" t="s">
        <v>223</v>
      </c>
      <c r="I163" s="182" t="s">
        <v>223</v>
      </c>
      <c r="J163" s="182" t="s">
        <v>223</v>
      </c>
      <c r="K163" s="182" t="s">
        <v>223</v>
      </c>
      <c r="L163" s="182" t="s">
        <v>223</v>
      </c>
      <c r="M163" s="182" t="s">
        <v>223</v>
      </c>
      <c r="N163" s="182" t="s">
        <v>223</v>
      </c>
      <c r="O163" s="182" t="s">
        <v>223</v>
      </c>
      <c r="P163" s="182" t="s">
        <v>223</v>
      </c>
      <c r="Q163" s="182" t="s">
        <v>223</v>
      </c>
      <c r="R163" s="182" t="s">
        <v>223</v>
      </c>
      <c r="S163" s="182" t="s">
        <v>223</v>
      </c>
      <c r="T163" s="182" t="s">
        <v>223</v>
      </c>
      <c r="U163" s="182" t="s">
        <v>223</v>
      </c>
      <c r="V163" s="182" t="s">
        <v>223</v>
      </c>
      <c r="W163" s="182" t="s">
        <v>223</v>
      </c>
      <c r="X163" s="182" t="s">
        <v>223</v>
      </c>
      <c r="Y163" s="182" t="s">
        <v>223</v>
      </c>
      <c r="Z163" s="182" t="s">
        <v>223</v>
      </c>
      <c r="AA163" s="182" t="s">
        <v>223</v>
      </c>
      <c r="AB163" s="182" t="s">
        <v>223</v>
      </c>
      <c r="AC163" s="182" t="s">
        <v>223</v>
      </c>
      <c r="AD163" s="182" t="s">
        <v>223</v>
      </c>
      <c r="AE163" s="182" t="s">
        <v>223</v>
      </c>
      <c r="AF163" s="182" t="s">
        <v>223</v>
      </c>
    </row>
    <row r="164" spans="2:32" x14ac:dyDescent="0.25">
      <c r="B164" s="66" t="s">
        <v>124</v>
      </c>
      <c r="C164" s="182" t="s">
        <v>223</v>
      </c>
      <c r="D164" s="182" t="s">
        <v>223</v>
      </c>
      <c r="E164" s="182" t="s">
        <v>223</v>
      </c>
      <c r="F164" s="182" t="s">
        <v>223</v>
      </c>
      <c r="G164" s="182" t="s">
        <v>223</v>
      </c>
      <c r="H164" s="182" t="s">
        <v>223</v>
      </c>
      <c r="I164" s="182" t="s">
        <v>223</v>
      </c>
      <c r="J164" s="182" t="s">
        <v>223</v>
      </c>
      <c r="K164" s="182" t="s">
        <v>223</v>
      </c>
      <c r="L164" s="182" t="s">
        <v>223</v>
      </c>
      <c r="M164" s="182" t="s">
        <v>223</v>
      </c>
      <c r="N164" s="182" t="s">
        <v>223</v>
      </c>
      <c r="O164" s="182" t="s">
        <v>223</v>
      </c>
      <c r="P164" s="182" t="s">
        <v>223</v>
      </c>
      <c r="Q164" s="182" t="s">
        <v>223</v>
      </c>
      <c r="R164" s="182" t="s">
        <v>223</v>
      </c>
      <c r="S164" s="182" t="s">
        <v>223</v>
      </c>
      <c r="T164" s="182" t="s">
        <v>223</v>
      </c>
      <c r="U164" s="182" t="s">
        <v>223</v>
      </c>
      <c r="V164" s="182" t="s">
        <v>223</v>
      </c>
      <c r="W164" s="182" t="s">
        <v>223</v>
      </c>
      <c r="X164" s="182" t="s">
        <v>223</v>
      </c>
      <c r="Y164" s="182" t="s">
        <v>223</v>
      </c>
      <c r="Z164" s="182" t="s">
        <v>223</v>
      </c>
      <c r="AA164" s="182" t="s">
        <v>223</v>
      </c>
      <c r="AB164" s="182" t="s">
        <v>223</v>
      </c>
      <c r="AC164" s="182" t="s">
        <v>223</v>
      </c>
      <c r="AD164" s="182" t="s">
        <v>223</v>
      </c>
      <c r="AE164" s="182" t="s">
        <v>223</v>
      </c>
      <c r="AF164" s="182" t="s">
        <v>223</v>
      </c>
    </row>
    <row r="165" spans="2:32" x14ac:dyDescent="0.25">
      <c r="B165" s="66" t="s">
        <v>125</v>
      </c>
      <c r="C165" s="182" t="s">
        <v>189</v>
      </c>
      <c r="D165" s="182" t="s">
        <v>189</v>
      </c>
      <c r="E165" s="182" t="s">
        <v>189</v>
      </c>
      <c r="F165" s="182" t="s">
        <v>189</v>
      </c>
      <c r="G165" s="182" t="s">
        <v>189</v>
      </c>
      <c r="H165" s="182" t="s">
        <v>189</v>
      </c>
      <c r="I165" s="182" t="s">
        <v>189</v>
      </c>
      <c r="J165" s="182" t="s">
        <v>189</v>
      </c>
      <c r="K165" s="182" t="s">
        <v>189</v>
      </c>
      <c r="L165" s="182" t="s">
        <v>189</v>
      </c>
      <c r="M165" s="182" t="s">
        <v>189</v>
      </c>
      <c r="N165" s="182">
        <v>5.3359200000000001E-3</v>
      </c>
      <c r="O165" s="182">
        <v>8.1631199999999994E-3</v>
      </c>
      <c r="P165" s="182">
        <v>1.135392E-2</v>
      </c>
      <c r="Q165" s="182">
        <v>1.189872E-2</v>
      </c>
      <c r="R165" s="182">
        <v>1.9264799999999999E-2</v>
      </c>
      <c r="S165" s="182">
        <v>1.9172160000000001E-2</v>
      </c>
      <c r="T165" s="182">
        <v>1.7468640000000001E-2</v>
      </c>
      <c r="U165" s="182">
        <v>2.3004480000000001E-2</v>
      </c>
      <c r="V165" s="182">
        <v>2.9486160000000001E-2</v>
      </c>
      <c r="W165" s="182">
        <v>6.4607999999999999E-2</v>
      </c>
      <c r="X165" s="182">
        <v>7.3355519999999994E-2</v>
      </c>
      <c r="Y165" s="182">
        <v>6.271272E-2</v>
      </c>
      <c r="Z165" s="182">
        <v>6.5040000000000001E-2</v>
      </c>
      <c r="AA165" s="182">
        <v>6.5040000000000001E-2</v>
      </c>
      <c r="AB165" s="182">
        <v>5.2052820333930001E-2</v>
      </c>
      <c r="AC165" s="182">
        <v>5.8261885487920002E-2</v>
      </c>
      <c r="AD165" s="182">
        <v>6.1138208364959999E-2</v>
      </c>
      <c r="AE165" s="182">
        <v>5.8728384540599997E-2</v>
      </c>
      <c r="AF165" s="182">
        <v>5.8728384540599997E-2</v>
      </c>
    </row>
    <row r="166" spans="2:32" x14ac:dyDescent="0.25">
      <c r="B166" s="66" t="s">
        <v>126</v>
      </c>
      <c r="C166" s="182">
        <v>3.6846679248E-3</v>
      </c>
      <c r="D166" s="182">
        <v>3.70482881482E-3</v>
      </c>
      <c r="E166" s="182">
        <v>3.7537822676399998E-3</v>
      </c>
      <c r="F166" s="182">
        <v>3.8022949492899998E-3</v>
      </c>
      <c r="G166" s="182">
        <v>3.8424340056700001E-3</v>
      </c>
      <c r="H166" s="182">
        <v>3.8751371637400001E-3</v>
      </c>
      <c r="I166" s="182">
        <v>3.87045159534E-3</v>
      </c>
      <c r="J166" s="182">
        <v>3.3367405334100001E-3</v>
      </c>
      <c r="K166" s="182">
        <v>2.73525944671E-3</v>
      </c>
      <c r="L166" s="182">
        <v>3.2218343170500002E-3</v>
      </c>
      <c r="M166" s="182">
        <v>3.46512402576E-3</v>
      </c>
      <c r="N166" s="182">
        <v>4.0006170962099998E-3</v>
      </c>
      <c r="O166" s="182">
        <v>6.0659048485999997E-3</v>
      </c>
      <c r="P166" s="182">
        <v>8.3257012606900004E-3</v>
      </c>
      <c r="Q166" s="182">
        <v>6.7694285472499997E-3</v>
      </c>
      <c r="R166" s="182">
        <v>5.5757300604900003E-3</v>
      </c>
      <c r="S166" s="182">
        <v>5.5265927264799997E-3</v>
      </c>
      <c r="T166" s="182">
        <v>2.8744719498100002E-3</v>
      </c>
      <c r="U166" s="182">
        <v>2.3958411915400001E-3</v>
      </c>
      <c r="V166" s="182">
        <v>2.4483832471300002E-3</v>
      </c>
      <c r="W166" s="182">
        <v>2.2009785849000001E-3</v>
      </c>
      <c r="X166" s="182">
        <v>1.8012987223400001E-3</v>
      </c>
      <c r="Y166" s="182">
        <v>1.7006175936800001E-3</v>
      </c>
      <c r="Z166" s="182">
        <v>1.56761396933E-3</v>
      </c>
      <c r="AA166" s="182">
        <v>1.4314400489699999E-3</v>
      </c>
      <c r="AB166" s="182">
        <v>1.4576122910599999E-3</v>
      </c>
      <c r="AC166" s="182">
        <v>8.7040491297999995E-4</v>
      </c>
      <c r="AD166" s="182">
        <v>9.5294212152999996E-4</v>
      </c>
      <c r="AE166" s="182">
        <v>8.3643793006000003E-4</v>
      </c>
      <c r="AF166" s="182">
        <v>1.13385753806E-3</v>
      </c>
    </row>
    <row r="167" spans="2:32" x14ac:dyDescent="0.25">
      <c r="B167" s="66" t="s">
        <v>127</v>
      </c>
      <c r="C167" s="182">
        <v>0.25215766997143002</v>
      </c>
      <c r="D167" s="182">
        <v>0.25136452966429002</v>
      </c>
      <c r="E167" s="182">
        <v>0.25566045921428998</v>
      </c>
      <c r="F167" s="182">
        <v>0.25481520420713999</v>
      </c>
      <c r="G167" s="182">
        <v>0.24886914407142999</v>
      </c>
      <c r="H167" s="182">
        <v>0.24539361094286</v>
      </c>
      <c r="I167" s="182">
        <v>0.24708349002857</v>
      </c>
      <c r="J167" s="182">
        <v>0.25199836050713997</v>
      </c>
      <c r="K167" s="182">
        <v>0.26167585840000002</v>
      </c>
      <c r="L167" s="182">
        <v>0.27147846942857001</v>
      </c>
      <c r="M167" s="182">
        <v>0.27734484328571002</v>
      </c>
      <c r="N167" s="182">
        <v>0.28642239120000001</v>
      </c>
      <c r="O167" s="182">
        <v>0.29163386120000001</v>
      </c>
      <c r="P167" s="182">
        <v>0.29630184932857001</v>
      </c>
      <c r="Q167" s="182">
        <v>0.29605894182857001</v>
      </c>
      <c r="R167" s="182">
        <v>0.29993524078570999</v>
      </c>
      <c r="S167" s="182">
        <v>0.3044549607</v>
      </c>
      <c r="T167" s="182">
        <v>0.3092115312</v>
      </c>
      <c r="U167" s="182">
        <v>0.31410532866428997</v>
      </c>
      <c r="V167" s="182">
        <v>0.31462767442856998</v>
      </c>
      <c r="W167" s="182">
        <v>0.31611288028571</v>
      </c>
      <c r="X167" s="182">
        <v>0.31173499311428998</v>
      </c>
      <c r="Y167" s="182">
        <v>0.31245046611429</v>
      </c>
      <c r="Z167" s="182">
        <v>0.31297514631429002</v>
      </c>
      <c r="AA167" s="182">
        <v>0.31409946102857</v>
      </c>
      <c r="AB167" s="182">
        <v>0.3158574804</v>
      </c>
      <c r="AC167" s="182">
        <v>0.32447484163286</v>
      </c>
      <c r="AD167" s="182">
        <v>0.32602210310057</v>
      </c>
      <c r="AE167" s="182">
        <v>0.32756936456829</v>
      </c>
      <c r="AF167" s="182">
        <v>0.33535241614285999</v>
      </c>
    </row>
    <row r="168" spans="2:32" x14ac:dyDescent="0.25">
      <c r="C168" s="182" t="s">
        <v>189</v>
      </c>
      <c r="D168" s="182" t="s">
        <v>189</v>
      </c>
      <c r="E168" s="182" t="s">
        <v>189</v>
      </c>
      <c r="F168" s="182" t="s">
        <v>189</v>
      </c>
      <c r="G168" s="182" t="s">
        <v>189</v>
      </c>
      <c r="H168" s="182" t="s">
        <v>189</v>
      </c>
      <c r="I168" s="182" t="s">
        <v>189</v>
      </c>
      <c r="J168" s="182" t="s">
        <v>189</v>
      </c>
      <c r="K168" s="182" t="s">
        <v>189</v>
      </c>
      <c r="L168" s="182" t="s">
        <v>189</v>
      </c>
      <c r="M168" s="182" t="s">
        <v>189</v>
      </c>
      <c r="N168" s="182" t="s">
        <v>189</v>
      </c>
      <c r="O168" s="182" t="s">
        <v>189</v>
      </c>
      <c r="P168" s="182" t="s">
        <v>189</v>
      </c>
      <c r="Q168" s="182" t="s">
        <v>189</v>
      </c>
      <c r="R168" s="182" t="s">
        <v>189</v>
      </c>
      <c r="S168" s="182" t="s">
        <v>189</v>
      </c>
      <c r="T168" s="182" t="s">
        <v>189</v>
      </c>
      <c r="U168" s="182" t="s">
        <v>189</v>
      </c>
      <c r="V168" s="182" t="s">
        <v>189</v>
      </c>
      <c r="W168" s="182" t="s">
        <v>189</v>
      </c>
      <c r="X168" s="182" t="s">
        <v>189</v>
      </c>
      <c r="Y168" s="182" t="s">
        <v>189</v>
      </c>
      <c r="Z168" s="182" t="s">
        <v>189</v>
      </c>
      <c r="AA168" s="182" t="s">
        <v>189</v>
      </c>
      <c r="AB168" s="182" t="s">
        <v>189</v>
      </c>
      <c r="AC168" s="182" t="s">
        <v>189</v>
      </c>
      <c r="AD168" s="182" t="s">
        <v>189</v>
      </c>
      <c r="AE168" s="182" t="s">
        <v>189</v>
      </c>
      <c r="AF168" s="182" t="s">
        <v>189</v>
      </c>
    </row>
    <row r="169" spans="2:32" x14ac:dyDescent="0.25">
      <c r="B169" s="179"/>
      <c r="C169" s="180"/>
      <c r="D169" s="180"/>
      <c r="E169" s="180"/>
      <c r="F169" s="180"/>
      <c r="G169" s="180"/>
      <c r="H169" s="180"/>
      <c r="I169" s="180"/>
      <c r="J169" s="180"/>
      <c r="K169" s="180"/>
      <c r="L169" s="180"/>
      <c r="M169" s="180"/>
      <c r="N169" s="180"/>
      <c r="O169" s="180"/>
      <c r="P169" s="180"/>
      <c r="Q169" s="180"/>
      <c r="R169" s="180"/>
      <c r="S169" s="180"/>
      <c r="T169" s="180"/>
      <c r="U169" s="180"/>
      <c r="V169" s="180"/>
      <c r="W169" s="180"/>
      <c r="X169" s="180"/>
      <c r="Y169" s="180"/>
      <c r="Z169" s="180"/>
      <c r="AA169" s="180"/>
      <c r="AB169" s="180"/>
      <c r="AC169" s="180"/>
      <c r="AD169" s="180"/>
      <c r="AE169" s="180"/>
      <c r="AF169" s="180"/>
    </row>
    <row r="170" spans="2:32" x14ac:dyDescent="0.25">
      <c r="B170" s="179"/>
      <c r="C170" s="180"/>
      <c r="D170" s="180"/>
      <c r="E170" s="180"/>
      <c r="F170" s="180"/>
      <c r="G170" s="180"/>
      <c r="H170" s="180"/>
      <c r="I170" s="180"/>
      <c r="J170" s="180"/>
      <c r="K170" s="180"/>
      <c r="L170" s="180"/>
      <c r="M170" s="180"/>
      <c r="N170" s="180"/>
      <c r="O170" s="180"/>
      <c r="P170" s="180"/>
      <c r="Q170" s="180"/>
      <c r="R170" s="180"/>
      <c r="S170" s="180"/>
      <c r="T170" s="180"/>
      <c r="U170" s="180"/>
      <c r="V170" s="180"/>
      <c r="W170" s="180"/>
      <c r="X170" s="180"/>
      <c r="Y170" s="180"/>
      <c r="Z170" s="180"/>
      <c r="AA170" s="180"/>
      <c r="AB170" s="180"/>
      <c r="AC170" s="180"/>
      <c r="AD170" s="180"/>
      <c r="AE170" s="180"/>
      <c r="AF170" s="180"/>
    </row>
    <row r="195" spans="2:33" x14ac:dyDescent="0.25">
      <c r="B195" s="189" t="s">
        <v>17</v>
      </c>
    </row>
    <row r="196" spans="2:33" x14ac:dyDescent="0.25">
      <c r="AB196" s="181"/>
      <c r="AC196" s="181"/>
      <c r="AD196" s="181"/>
      <c r="AE196" s="181"/>
      <c r="AF196" s="181"/>
    </row>
    <row r="197" spans="2:33" x14ac:dyDescent="0.25">
      <c r="B197" s="183" t="s">
        <v>225</v>
      </c>
      <c r="C197" s="184">
        <v>0.11977</v>
      </c>
      <c r="D197" s="184">
        <v>9.8685170000000006</v>
      </c>
      <c r="E197" s="184">
        <v>19.617263999999999</v>
      </c>
      <c r="F197" s="184">
        <v>39.114758000000002</v>
      </c>
      <c r="G197" s="184">
        <v>58.612251999999998</v>
      </c>
      <c r="H197" s="184">
        <v>97.607240000000004</v>
      </c>
      <c r="I197" s="184">
        <v>133.28886</v>
      </c>
      <c r="J197" s="184">
        <v>169.01223999999999</v>
      </c>
      <c r="K197" s="184">
        <v>79.216999999999999</v>
      </c>
      <c r="L197" s="184">
        <v>254.82238100000001</v>
      </c>
      <c r="M197" s="184">
        <v>397.75632999999999</v>
      </c>
      <c r="N197" s="184">
        <v>379.51398999999998</v>
      </c>
      <c r="O197" s="184">
        <v>267.89488999999998</v>
      </c>
      <c r="P197" s="184">
        <v>285.95057279999997</v>
      </c>
      <c r="Q197" s="184">
        <v>234.81345999999999</v>
      </c>
      <c r="R197" s="184">
        <v>216.38503</v>
      </c>
      <c r="S197" s="184">
        <v>190.95674</v>
      </c>
      <c r="T197" s="184">
        <v>168.1002</v>
      </c>
      <c r="U197" s="184">
        <v>136.13625999999999</v>
      </c>
      <c r="V197" s="184">
        <v>83.632750000000001</v>
      </c>
      <c r="W197" s="184">
        <v>46.583799999999997</v>
      </c>
      <c r="X197" s="184">
        <v>15.8758</v>
      </c>
      <c r="Y197" s="184">
        <v>9.5590577777777295</v>
      </c>
      <c r="Z197" s="184">
        <v>8.3243555555555702</v>
      </c>
      <c r="AA197" s="184">
        <v>3.5626101010101001</v>
      </c>
      <c r="AB197" s="184">
        <v>20.497364646464689</v>
      </c>
      <c r="AC197" s="184">
        <v>37.356925454545468</v>
      </c>
      <c r="AD197" s="184">
        <v>47.195406868686852</v>
      </c>
      <c r="AE197" s="184">
        <v>49.858897878787829</v>
      </c>
      <c r="AF197" s="184">
        <v>63.051772424242351</v>
      </c>
      <c r="AG197" s="185"/>
    </row>
    <row r="198" spans="2:33" x14ac:dyDescent="0.25">
      <c r="B198" s="179"/>
      <c r="C198" s="186"/>
      <c r="D198" s="186"/>
      <c r="E198" s="186"/>
      <c r="F198" s="186"/>
      <c r="G198" s="186"/>
      <c r="H198" s="186"/>
      <c r="I198" s="186"/>
      <c r="J198" s="186"/>
      <c r="K198" s="186"/>
      <c r="L198" s="186"/>
      <c r="M198" s="186"/>
      <c r="N198" s="186"/>
      <c r="O198" s="186"/>
      <c r="P198" s="186"/>
      <c r="Q198" s="186"/>
      <c r="R198" s="186"/>
      <c r="S198" s="186"/>
      <c r="T198" s="186"/>
      <c r="U198" s="186"/>
      <c r="V198" s="186"/>
      <c r="W198" s="186"/>
      <c r="X198" s="186"/>
      <c r="Y198" s="186"/>
      <c r="Z198" s="186"/>
      <c r="AA198" s="186"/>
      <c r="AB198" s="186"/>
      <c r="AC198" s="186"/>
      <c r="AD198" s="186"/>
      <c r="AE198" s="186"/>
      <c r="AF198" s="186"/>
    </row>
    <row r="219" spans="2:33" x14ac:dyDescent="0.25">
      <c r="B219" s="189" t="s">
        <v>132</v>
      </c>
    </row>
    <row r="220" spans="2:33" x14ac:dyDescent="0.25">
      <c r="AB220" s="181"/>
      <c r="AC220" s="181"/>
      <c r="AD220" s="181"/>
      <c r="AE220" s="181"/>
      <c r="AF220" s="181"/>
    </row>
    <row r="221" spans="2:33" x14ac:dyDescent="0.25">
      <c r="B221" s="183" t="s">
        <v>226</v>
      </c>
      <c r="C221" s="184">
        <v>33.879341871144</v>
      </c>
      <c r="D221" s="184">
        <v>38.868300452352003</v>
      </c>
      <c r="E221" s="184">
        <v>43.857073447944003</v>
      </c>
      <c r="F221" s="184">
        <v>52.904062713384</v>
      </c>
      <c r="G221" s="184">
        <v>61.950870086123999</v>
      </c>
      <c r="H221" s="184">
        <v>79.114297385376005</v>
      </c>
      <c r="I221" s="184">
        <v>97.463146411427999</v>
      </c>
      <c r="J221" s="184">
        <v>126.117418947468</v>
      </c>
      <c r="K221" s="184">
        <v>88.735625857212</v>
      </c>
      <c r="L221" s="184">
        <v>64.187018088480002</v>
      </c>
      <c r="M221" s="184">
        <v>51.756445691435999</v>
      </c>
      <c r="N221" s="184">
        <v>64.625531018123993</v>
      </c>
      <c r="O221" s="184">
        <v>64.479123993252003</v>
      </c>
      <c r="P221" s="184">
        <v>109.948859110968</v>
      </c>
      <c r="Q221" s="184">
        <v>65.328204380916006</v>
      </c>
      <c r="R221" s="184">
        <v>96.755017818948005</v>
      </c>
      <c r="S221" s="184">
        <v>60.189785269331999</v>
      </c>
      <c r="T221" s="184">
        <v>62.924839044936</v>
      </c>
      <c r="U221" s="184">
        <v>54.673861678548</v>
      </c>
      <c r="V221" s="184">
        <v>39.175272232319998</v>
      </c>
      <c r="W221" s="184">
        <v>33.091930782576</v>
      </c>
      <c r="X221" s="184">
        <v>45.483367879535997</v>
      </c>
      <c r="Y221" s="184">
        <v>37.412572276524003</v>
      </c>
      <c r="Z221" s="184">
        <v>43.551097219943998</v>
      </c>
      <c r="AA221" s="184">
        <v>37.405771159415998</v>
      </c>
      <c r="AB221" s="184">
        <v>44.487313113395999</v>
      </c>
      <c r="AC221" s="184">
        <v>39.293819822963997</v>
      </c>
      <c r="AD221" s="184">
        <v>39.212449146924001</v>
      </c>
      <c r="AE221" s="184">
        <v>40.918217582747999</v>
      </c>
      <c r="AF221" s="184">
        <v>33.567849537228</v>
      </c>
      <c r="AG221" s="185"/>
    </row>
    <row r="222" spans="2:33" x14ac:dyDescent="0.25">
      <c r="B222" s="179"/>
      <c r="C222" s="186"/>
      <c r="D222" s="186"/>
      <c r="E222" s="186"/>
      <c r="F222" s="186"/>
      <c r="G222" s="186"/>
      <c r="H222" s="186"/>
      <c r="I222" s="186"/>
      <c r="J222" s="186"/>
      <c r="K222" s="186"/>
      <c r="L222" s="186"/>
      <c r="M222" s="186"/>
      <c r="N222" s="186"/>
      <c r="O222" s="186"/>
      <c r="P222" s="186"/>
      <c r="Q222" s="186"/>
      <c r="R222" s="186"/>
      <c r="S222" s="186"/>
      <c r="T222" s="186"/>
      <c r="U222" s="186"/>
      <c r="V222" s="186"/>
      <c r="W222" s="186"/>
      <c r="X222" s="186"/>
      <c r="Y222" s="186"/>
      <c r="Z222" s="186"/>
      <c r="AA222" s="186"/>
      <c r="AB222" s="186"/>
      <c r="AC222" s="186"/>
      <c r="AD222" s="186"/>
      <c r="AE222" s="186"/>
      <c r="AF222" s="186"/>
    </row>
    <row r="243" spans="2:33" x14ac:dyDescent="0.25">
      <c r="B243" s="189" t="s">
        <v>133</v>
      </c>
    </row>
    <row r="244" spans="2:33" x14ac:dyDescent="0.25">
      <c r="AB244" s="181"/>
      <c r="AC244" s="181"/>
      <c r="AD244" s="181"/>
      <c r="AE244" s="181"/>
      <c r="AF244" s="181"/>
    </row>
    <row r="245" spans="2:33" x14ac:dyDescent="0.25">
      <c r="B245" s="183" t="s">
        <v>227</v>
      </c>
      <c r="C245" s="183" t="s">
        <v>189</v>
      </c>
      <c r="D245" s="183" t="s">
        <v>189</v>
      </c>
      <c r="E245" s="183" t="s">
        <v>189</v>
      </c>
      <c r="F245" s="183" t="s">
        <v>189</v>
      </c>
      <c r="G245" s="183" t="s">
        <v>189</v>
      </c>
      <c r="H245" s="183">
        <v>4.3743333333959997</v>
      </c>
      <c r="I245" s="183">
        <v>4.7190000000639998</v>
      </c>
      <c r="J245" s="183">
        <v>6.1086666666719998</v>
      </c>
      <c r="K245" s="183">
        <v>4.1910000000399998</v>
      </c>
      <c r="L245" s="183">
        <v>3.7876666665880001</v>
      </c>
      <c r="M245" s="183">
        <v>49.174799999999998</v>
      </c>
      <c r="N245" s="183">
        <v>21.775200000000002</v>
      </c>
      <c r="O245" s="183">
        <v>46.577599999999997</v>
      </c>
      <c r="P245" s="183">
        <v>46.629199999999997</v>
      </c>
      <c r="Q245" s="183">
        <v>18.077200000000001</v>
      </c>
      <c r="R245" s="183">
        <v>28.38</v>
      </c>
      <c r="S245" s="183">
        <v>28.207999999999998</v>
      </c>
      <c r="T245" s="183">
        <v>37.667999999999999</v>
      </c>
      <c r="U245" s="183" t="s">
        <v>189</v>
      </c>
      <c r="V245" s="183" t="s">
        <v>189</v>
      </c>
      <c r="W245" s="183" t="s">
        <v>189</v>
      </c>
      <c r="X245" s="183" t="s">
        <v>189</v>
      </c>
      <c r="Y245" s="183">
        <v>0.78082539687999997</v>
      </c>
      <c r="Z245" s="183">
        <v>0.90095238093600005</v>
      </c>
      <c r="AA245" s="183">
        <v>0.96101587296400004</v>
      </c>
      <c r="AB245" s="183">
        <v>0.96101587296400004</v>
      </c>
      <c r="AC245" s="183">
        <v>0.96101587296400004</v>
      </c>
      <c r="AD245" s="183">
        <v>1.2613333332759999</v>
      </c>
      <c r="AE245" s="183">
        <v>1.321396825476</v>
      </c>
      <c r="AF245" s="183">
        <v>1.3814603175039999</v>
      </c>
      <c r="AG245" s="185"/>
    </row>
    <row r="246" spans="2:33" x14ac:dyDescent="0.25">
      <c r="B246" s="179"/>
      <c r="C246" s="179"/>
      <c r="D246" s="179"/>
      <c r="E246" s="179"/>
      <c r="F246" s="179"/>
      <c r="G246" s="179"/>
      <c r="H246" s="179"/>
      <c r="I246" s="179"/>
      <c r="J246" s="179"/>
      <c r="K246" s="179"/>
      <c r="L246" s="179"/>
      <c r="M246" s="179"/>
      <c r="N246" s="179"/>
      <c r="O246" s="179"/>
      <c r="P246" s="179"/>
      <c r="Q246" s="179"/>
      <c r="R246" s="179"/>
      <c r="S246" s="179"/>
      <c r="T246" s="179"/>
      <c r="U246" s="179"/>
      <c r="V246" s="179"/>
      <c r="W246" s="179"/>
      <c r="X246" s="179"/>
      <c r="Y246" s="179"/>
      <c r="Z246" s="179"/>
      <c r="AA246" s="179"/>
      <c r="AB246" s="179"/>
      <c r="AC246" s="179"/>
      <c r="AD246" s="179"/>
      <c r="AE246" s="179"/>
      <c r="AF246" s="179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5">
    <tabColor rgb="FFFF0000"/>
  </sheetPr>
  <dimension ref="B1:AF5"/>
  <sheetViews>
    <sheetView zoomScale="75" zoomScaleNormal="75" workbookViewId="0">
      <selection activeCell="H44" sqref="H44"/>
    </sheetView>
  </sheetViews>
  <sheetFormatPr defaultRowHeight="15" x14ac:dyDescent="0.25"/>
  <cols>
    <col min="1" max="1" width="9.140625" style="19"/>
    <col min="2" max="2" width="34.5703125" style="19" customWidth="1"/>
    <col min="3" max="3" width="7.5703125" style="19" bestFit="1" customWidth="1"/>
    <col min="4" max="32" width="8.5703125" style="19" customWidth="1"/>
    <col min="33" max="33" width="9.140625" style="19"/>
    <col min="34" max="35" width="8.5703125" style="19" customWidth="1"/>
    <col min="36" max="16384" width="9.140625" style="19"/>
  </cols>
  <sheetData>
    <row r="1" spans="2:32" x14ac:dyDescent="0.25">
      <c r="B1" s="20" t="s">
        <v>106</v>
      </c>
    </row>
    <row r="3" spans="2:32" s="22" customFormat="1" x14ac:dyDescent="0.25">
      <c r="B3" s="21"/>
      <c r="C3" s="21">
        <v>1990</v>
      </c>
      <c r="D3" s="21">
        <v>1991</v>
      </c>
      <c r="E3" s="21">
        <v>1992</v>
      </c>
      <c r="F3" s="21">
        <v>1993</v>
      </c>
      <c r="G3" s="21">
        <v>1994</v>
      </c>
      <c r="H3" s="21">
        <v>1995</v>
      </c>
      <c r="I3" s="21">
        <v>1996</v>
      </c>
      <c r="J3" s="21">
        <v>1997</v>
      </c>
      <c r="K3" s="21">
        <v>1998</v>
      </c>
      <c r="L3" s="21">
        <v>1999</v>
      </c>
      <c r="M3" s="21">
        <v>2000</v>
      </c>
      <c r="N3" s="21">
        <v>2001</v>
      </c>
      <c r="O3" s="21">
        <v>2002</v>
      </c>
      <c r="P3" s="21">
        <v>2003</v>
      </c>
      <c r="Q3" s="21">
        <v>2004</v>
      </c>
      <c r="R3" s="21">
        <v>2005</v>
      </c>
      <c r="S3" s="21">
        <v>2006</v>
      </c>
      <c r="T3" s="21">
        <v>2007</v>
      </c>
      <c r="U3" s="21">
        <v>2008</v>
      </c>
      <c r="V3" s="21">
        <v>2009</v>
      </c>
      <c r="W3" s="21">
        <v>2010</v>
      </c>
      <c r="X3" s="21">
        <v>2011</v>
      </c>
      <c r="Y3" s="21">
        <v>2012</v>
      </c>
      <c r="Z3" s="21">
        <v>2013</v>
      </c>
      <c r="AA3" s="21">
        <v>2014</v>
      </c>
      <c r="AB3" s="21">
        <v>2015</v>
      </c>
      <c r="AC3" s="21">
        <v>2016</v>
      </c>
      <c r="AD3" s="21">
        <v>2017</v>
      </c>
      <c r="AE3" s="21">
        <v>2018</v>
      </c>
      <c r="AF3" s="21">
        <v>2019</v>
      </c>
    </row>
    <row r="4" spans="2:32" s="23" customFormat="1" x14ac:dyDescent="0.25">
      <c r="B4" s="23" t="s">
        <v>22</v>
      </c>
      <c r="C4" s="24">
        <v>54400.316245699461</v>
      </c>
      <c r="D4" s="24">
        <v>55210.265592130592</v>
      </c>
      <c r="E4" s="24">
        <v>55196.530786992247</v>
      </c>
      <c r="F4" s="24">
        <v>55739.946238457887</v>
      </c>
      <c r="G4" s="24">
        <v>57215.058323179546</v>
      </c>
      <c r="H4" s="24">
        <v>58740.880181112101</v>
      </c>
      <c r="I4" s="24">
        <v>60904.76793040245</v>
      </c>
      <c r="J4" s="24">
        <v>62361.153282519866</v>
      </c>
      <c r="K4" s="24">
        <v>64942.465017423739</v>
      </c>
      <c r="L4" s="24">
        <v>66202.867533274693</v>
      </c>
      <c r="M4" s="24">
        <v>68458.709869933446</v>
      </c>
      <c r="N4" s="24">
        <v>70487.204969431099</v>
      </c>
      <c r="O4" s="24">
        <v>68623.045834288307</v>
      </c>
      <c r="P4" s="24">
        <v>69032.773587911608</v>
      </c>
      <c r="Q4" s="24">
        <v>68384.547225866627</v>
      </c>
      <c r="R4" s="24">
        <v>70264.340311238309</v>
      </c>
      <c r="S4" s="24">
        <v>69620.58404320298</v>
      </c>
      <c r="T4" s="24">
        <v>68591.568233994694</v>
      </c>
      <c r="U4" s="24">
        <v>68131.457173070143</v>
      </c>
      <c r="V4" s="24">
        <v>62356.374429898169</v>
      </c>
      <c r="W4" s="24">
        <v>61949.414292341236</v>
      </c>
      <c r="X4" s="24">
        <v>57793.583599187798</v>
      </c>
      <c r="Y4" s="24">
        <v>58785.13615080918</v>
      </c>
      <c r="Z4" s="24">
        <v>58570.583263981345</v>
      </c>
      <c r="AA4" s="24">
        <v>58062.567760655547</v>
      </c>
      <c r="AB4" s="24">
        <v>60431.953041355788</v>
      </c>
      <c r="AC4" s="24">
        <v>62475.137332477178</v>
      </c>
      <c r="AD4" s="24">
        <v>62114.860882018344</v>
      </c>
      <c r="AE4" s="24">
        <v>62526.013969678192</v>
      </c>
      <c r="AF4" s="24">
        <v>59777.639617216053</v>
      </c>
    </row>
    <row r="5" spans="2:32" x14ac:dyDescent="0.25">
      <c r="B5" s="25" t="s">
        <v>21</v>
      </c>
      <c r="C5" s="26"/>
      <c r="D5" s="27">
        <f>(D4-C4)</f>
        <v>809.94934643113083</v>
      </c>
      <c r="E5" s="27">
        <f t="shared" ref="E5:AB5" si="0">(E4-D4)</f>
        <v>-13.734805138345109</v>
      </c>
      <c r="F5" s="27">
        <f t="shared" si="0"/>
        <v>543.41545146564022</v>
      </c>
      <c r="G5" s="27">
        <f t="shared" si="0"/>
        <v>1475.1120847216589</v>
      </c>
      <c r="H5" s="27">
        <f t="shared" si="0"/>
        <v>1525.8218579325548</v>
      </c>
      <c r="I5" s="27">
        <f t="shared" si="0"/>
        <v>2163.8877492903484</v>
      </c>
      <c r="J5" s="27">
        <f t="shared" si="0"/>
        <v>1456.3853521174169</v>
      </c>
      <c r="K5" s="27">
        <f t="shared" si="0"/>
        <v>2581.311734903873</v>
      </c>
      <c r="L5" s="27">
        <f t="shared" si="0"/>
        <v>1260.4025158509539</v>
      </c>
      <c r="M5" s="27">
        <f t="shared" si="0"/>
        <v>2255.8423366587522</v>
      </c>
      <c r="N5" s="27">
        <f t="shared" si="0"/>
        <v>2028.4950994976534</v>
      </c>
      <c r="O5" s="27">
        <f t="shared" si="0"/>
        <v>-1864.1591351427924</v>
      </c>
      <c r="P5" s="27">
        <f t="shared" si="0"/>
        <v>409.7277536233014</v>
      </c>
      <c r="Q5" s="27">
        <f t="shared" si="0"/>
        <v>-648.22636204498122</v>
      </c>
      <c r="R5" s="27">
        <f t="shared" si="0"/>
        <v>1879.7930853716825</v>
      </c>
      <c r="S5" s="27">
        <f t="shared" si="0"/>
        <v>-643.75626803532941</v>
      </c>
      <c r="T5" s="27">
        <f t="shared" si="0"/>
        <v>-1029.0158092082856</v>
      </c>
      <c r="U5" s="27">
        <f t="shared" si="0"/>
        <v>-460.11106092455157</v>
      </c>
      <c r="V5" s="27">
        <f t="shared" si="0"/>
        <v>-5775.0827431719736</v>
      </c>
      <c r="W5" s="27">
        <f t="shared" si="0"/>
        <v>-406.96013755693275</v>
      </c>
      <c r="X5" s="27">
        <f t="shared" si="0"/>
        <v>-4155.8306931534389</v>
      </c>
      <c r="Y5" s="27">
        <f t="shared" si="0"/>
        <v>991.55255162138201</v>
      </c>
      <c r="Z5" s="27">
        <f t="shared" si="0"/>
        <v>-214.5528868278343</v>
      </c>
      <c r="AA5" s="27">
        <f t="shared" si="0"/>
        <v>-508.01550332579791</v>
      </c>
      <c r="AB5" s="27">
        <f t="shared" si="0"/>
        <v>2369.3852807002404</v>
      </c>
      <c r="AC5" s="27">
        <f>(AC4-AB4)</f>
        <v>2043.1842911213898</v>
      </c>
      <c r="AD5" s="27">
        <f t="shared" ref="AD5:AF5" si="1">(AD4-AC4)</f>
        <v>-360.27645045883401</v>
      </c>
      <c r="AE5" s="27">
        <f t="shared" si="1"/>
        <v>411.1530876598481</v>
      </c>
      <c r="AF5" s="27">
        <f t="shared" si="1"/>
        <v>-2748.3743524621386</v>
      </c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</sheetPr>
  <dimension ref="B1:AF5"/>
  <sheetViews>
    <sheetView zoomScale="75" zoomScaleNormal="75" workbookViewId="0">
      <selection activeCell="O41" sqref="O41"/>
    </sheetView>
  </sheetViews>
  <sheetFormatPr defaultRowHeight="15" x14ac:dyDescent="0.25"/>
  <cols>
    <col min="1" max="1" width="6.85546875" style="19" customWidth="1"/>
    <col min="2" max="2" width="30.28515625" style="19" customWidth="1"/>
    <col min="3" max="3" width="7.5703125" style="19" bestFit="1" customWidth="1"/>
    <col min="4" max="32" width="8.5703125" style="19" customWidth="1"/>
    <col min="33" max="33" width="9.140625" style="19"/>
    <col min="34" max="35" width="8.5703125" style="19" customWidth="1"/>
    <col min="36" max="16384" width="9.140625" style="19"/>
  </cols>
  <sheetData>
    <row r="1" spans="2:32" x14ac:dyDescent="0.25">
      <c r="B1" s="20" t="s">
        <v>106</v>
      </c>
    </row>
    <row r="3" spans="2:32" s="22" customFormat="1" x14ac:dyDescent="0.25">
      <c r="B3" s="21"/>
      <c r="C3" s="21">
        <v>1990</v>
      </c>
      <c r="D3" s="21">
        <v>1991</v>
      </c>
      <c r="E3" s="21">
        <v>1992</v>
      </c>
      <c r="F3" s="21">
        <v>1993</v>
      </c>
      <c r="G3" s="21">
        <v>1994</v>
      </c>
      <c r="H3" s="21">
        <v>1995</v>
      </c>
      <c r="I3" s="21">
        <v>1996</v>
      </c>
      <c r="J3" s="21">
        <v>1997</v>
      </c>
      <c r="K3" s="21">
        <v>1998</v>
      </c>
      <c r="L3" s="21">
        <v>1999</v>
      </c>
      <c r="M3" s="21">
        <v>2000</v>
      </c>
      <c r="N3" s="21">
        <v>2001</v>
      </c>
      <c r="O3" s="21">
        <v>2002</v>
      </c>
      <c r="P3" s="21">
        <v>2003</v>
      </c>
      <c r="Q3" s="21">
        <v>2004</v>
      </c>
      <c r="R3" s="21">
        <v>2005</v>
      </c>
      <c r="S3" s="21">
        <v>2006</v>
      </c>
      <c r="T3" s="21">
        <v>2007</v>
      </c>
      <c r="U3" s="21">
        <v>2008</v>
      </c>
      <c r="V3" s="21">
        <v>2009</v>
      </c>
      <c r="W3" s="21">
        <v>2010</v>
      </c>
      <c r="X3" s="21">
        <v>2011</v>
      </c>
      <c r="Y3" s="21">
        <v>2012</v>
      </c>
      <c r="Z3" s="21">
        <v>2013</v>
      </c>
      <c r="AA3" s="21">
        <v>2014</v>
      </c>
      <c r="AB3" s="21">
        <v>2015</v>
      </c>
      <c r="AC3" s="21">
        <v>2016</v>
      </c>
      <c r="AD3" s="21">
        <v>2017</v>
      </c>
      <c r="AE3" s="21">
        <v>2018</v>
      </c>
      <c r="AF3" s="21">
        <v>2019</v>
      </c>
    </row>
    <row r="4" spans="2:32" s="23" customFormat="1" x14ac:dyDescent="0.25">
      <c r="B4" s="23" t="s">
        <v>22</v>
      </c>
      <c r="C4" s="24">
        <v>54400.316245699461</v>
      </c>
      <c r="D4" s="24">
        <v>55210.265592130592</v>
      </c>
      <c r="E4" s="24">
        <v>55196.530786992247</v>
      </c>
      <c r="F4" s="24">
        <v>55739.946238457887</v>
      </c>
      <c r="G4" s="24">
        <v>57215.058323179546</v>
      </c>
      <c r="H4" s="24">
        <v>58740.880181112101</v>
      </c>
      <c r="I4" s="24">
        <v>60904.76793040245</v>
      </c>
      <c r="J4" s="24">
        <v>62361.153282519866</v>
      </c>
      <c r="K4" s="24">
        <v>64942.465017423739</v>
      </c>
      <c r="L4" s="24">
        <v>66202.867533274693</v>
      </c>
      <c r="M4" s="24">
        <v>68458.709869933446</v>
      </c>
      <c r="N4" s="24">
        <v>70487.204969431099</v>
      </c>
      <c r="O4" s="24">
        <v>68623.045834288307</v>
      </c>
      <c r="P4" s="24">
        <v>69032.773587911608</v>
      </c>
      <c r="Q4" s="24">
        <v>68384.547225866627</v>
      </c>
      <c r="R4" s="24">
        <v>70264.340311238309</v>
      </c>
      <c r="S4" s="24">
        <v>69620.58404320298</v>
      </c>
      <c r="T4" s="24">
        <v>68591.568233994694</v>
      </c>
      <c r="U4" s="24">
        <v>68131.457173070143</v>
      </c>
      <c r="V4" s="24">
        <v>62356.374429898169</v>
      </c>
      <c r="W4" s="24">
        <v>61949.414292341236</v>
      </c>
      <c r="X4" s="24">
        <v>57793.583599187798</v>
      </c>
      <c r="Y4" s="24">
        <v>58785.13615080918</v>
      </c>
      <c r="Z4" s="24">
        <v>58570.583263981345</v>
      </c>
      <c r="AA4" s="24">
        <v>58062.567760655547</v>
      </c>
      <c r="AB4" s="24">
        <v>60431.953041355788</v>
      </c>
      <c r="AC4" s="24">
        <v>62475.137332477178</v>
      </c>
      <c r="AD4" s="24">
        <v>62114.860882018344</v>
      </c>
      <c r="AE4" s="24">
        <v>62526.013969678192</v>
      </c>
      <c r="AF4" s="24">
        <v>59777.639617216053</v>
      </c>
    </row>
    <row r="5" spans="2:32" x14ac:dyDescent="0.25">
      <c r="B5" s="25" t="s">
        <v>21</v>
      </c>
      <c r="C5" s="26"/>
      <c r="D5" s="28">
        <f>(D4-C4)/1000</f>
        <v>0.80994934643113081</v>
      </c>
      <c r="E5" s="28">
        <f t="shared" ref="E5:AB5" si="0">(E4-D4)/1000</f>
        <v>-1.3734805138345109E-2</v>
      </c>
      <c r="F5" s="28">
        <f t="shared" si="0"/>
        <v>0.54341545146564019</v>
      </c>
      <c r="G5" s="28">
        <f t="shared" si="0"/>
        <v>1.475112084721659</v>
      </c>
      <c r="H5" s="28">
        <f t="shared" si="0"/>
        <v>1.5258218579325549</v>
      </c>
      <c r="I5" s="28">
        <f t="shared" si="0"/>
        <v>2.1638877492903483</v>
      </c>
      <c r="J5" s="28">
        <f t="shared" si="0"/>
        <v>1.4563853521174168</v>
      </c>
      <c r="K5" s="28">
        <f t="shared" si="0"/>
        <v>2.5813117349038732</v>
      </c>
      <c r="L5" s="28">
        <f t="shared" si="0"/>
        <v>1.260402515850954</v>
      </c>
      <c r="M5" s="28">
        <f t="shared" si="0"/>
        <v>2.2558423366587523</v>
      </c>
      <c r="N5" s="28">
        <f t="shared" si="0"/>
        <v>2.0284950994976536</v>
      </c>
      <c r="O5" s="28">
        <f t="shared" si="0"/>
        <v>-1.8641591351427924</v>
      </c>
      <c r="P5" s="28">
        <f t="shared" si="0"/>
        <v>0.40972775362330138</v>
      </c>
      <c r="Q5" s="28">
        <f t="shared" si="0"/>
        <v>-0.64822636204498119</v>
      </c>
      <c r="R5" s="28">
        <f t="shared" si="0"/>
        <v>1.8797930853716824</v>
      </c>
      <c r="S5" s="28">
        <f t="shared" si="0"/>
        <v>-0.64375626803532937</v>
      </c>
      <c r="T5" s="28">
        <f t="shared" si="0"/>
        <v>-1.0290158092082857</v>
      </c>
      <c r="U5" s="28">
        <f t="shared" si="0"/>
        <v>-0.46011106092455156</v>
      </c>
      <c r="V5" s="28">
        <f t="shared" si="0"/>
        <v>-5.7750827431719731</v>
      </c>
      <c r="W5" s="28">
        <f t="shared" si="0"/>
        <v>-0.40696013755693278</v>
      </c>
      <c r="X5" s="28">
        <f t="shared" si="0"/>
        <v>-4.1558306931534386</v>
      </c>
      <c r="Y5" s="28">
        <f t="shared" si="0"/>
        <v>0.99155255162138201</v>
      </c>
      <c r="Z5" s="28">
        <f t="shared" si="0"/>
        <v>-0.2145528868278343</v>
      </c>
      <c r="AA5" s="28">
        <f t="shared" si="0"/>
        <v>-0.50801550332579792</v>
      </c>
      <c r="AB5" s="28">
        <f t="shared" si="0"/>
        <v>2.3693852807002402</v>
      </c>
      <c r="AC5" s="28">
        <f t="shared" ref="AC5" si="1">(AC4-AB4)/1000</f>
        <v>2.0431842911213898</v>
      </c>
      <c r="AD5" s="28">
        <f t="shared" ref="AD5" si="2">(AD4-AC4)/1000</f>
        <v>-0.360276450458834</v>
      </c>
      <c r="AE5" s="28">
        <f t="shared" ref="AE5" si="3">(AE4-AD4)/1000</f>
        <v>0.41115308765984809</v>
      </c>
      <c r="AF5" s="28">
        <f t="shared" ref="AF5" si="4">(AF4-AE4)/1000</f>
        <v>-2.7483743524621387</v>
      </c>
    </row>
  </sheetData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2">
    <tabColor rgb="FFFF0000"/>
  </sheetPr>
  <dimension ref="B1:AJ49"/>
  <sheetViews>
    <sheetView zoomScale="75" zoomScaleNormal="75" workbookViewId="0">
      <selection activeCell="A32" sqref="A32:XFD33"/>
    </sheetView>
  </sheetViews>
  <sheetFormatPr defaultRowHeight="15" x14ac:dyDescent="0.2"/>
  <cols>
    <col min="1" max="1" width="3.28515625" style="30" customWidth="1"/>
    <col min="2" max="2" width="35.28515625" style="30" customWidth="1"/>
    <col min="3" max="3" width="9.28515625" style="30" bestFit="1" customWidth="1"/>
    <col min="4" max="7" width="9.28515625" style="30" customWidth="1"/>
    <col min="8" max="8" width="9.28515625" style="30" bestFit="1" customWidth="1"/>
    <col min="9" max="12" width="9.28515625" style="30" customWidth="1"/>
    <col min="13" max="13" width="9.28515625" style="30" bestFit="1" customWidth="1"/>
    <col min="14" max="17" width="9.28515625" style="30" customWidth="1"/>
    <col min="18" max="18" width="9.28515625" style="30" bestFit="1" customWidth="1"/>
    <col min="19" max="22" width="9.28515625" style="30" customWidth="1"/>
    <col min="23" max="31" width="9.28515625" style="30" bestFit="1" customWidth="1"/>
    <col min="32" max="32" width="9.28515625" style="30" customWidth="1"/>
    <col min="33" max="33" width="13.85546875" style="30" customWidth="1"/>
    <col min="34" max="34" width="9.140625" style="30"/>
    <col min="35" max="36" width="8.5703125" style="30" customWidth="1"/>
    <col min="37" max="16384" width="9.140625" style="30"/>
  </cols>
  <sheetData>
    <row r="1" spans="2:36" x14ac:dyDescent="0.2">
      <c r="B1" s="29" t="s">
        <v>181</v>
      </c>
    </row>
    <row r="2" spans="2:36" x14ac:dyDescent="0.2">
      <c r="B2" s="29" t="s">
        <v>93</v>
      </c>
    </row>
    <row r="4" spans="2:36" ht="45" x14ac:dyDescent="0.2">
      <c r="B4" s="31" t="s">
        <v>104</v>
      </c>
      <c r="C4" s="32">
        <v>1990</v>
      </c>
      <c r="D4" s="32">
        <v>1991</v>
      </c>
      <c r="E4" s="32">
        <v>1992</v>
      </c>
      <c r="F4" s="32">
        <v>1993</v>
      </c>
      <c r="G4" s="32">
        <v>1994</v>
      </c>
      <c r="H4" s="32">
        <v>1995</v>
      </c>
      <c r="I4" s="32">
        <v>1996</v>
      </c>
      <c r="J4" s="32">
        <v>1997</v>
      </c>
      <c r="K4" s="32">
        <v>1998</v>
      </c>
      <c r="L4" s="32">
        <v>1999</v>
      </c>
      <c r="M4" s="32">
        <v>2000</v>
      </c>
      <c r="N4" s="32">
        <v>2001</v>
      </c>
      <c r="O4" s="32">
        <v>2002</v>
      </c>
      <c r="P4" s="32">
        <v>2003</v>
      </c>
      <c r="Q4" s="32">
        <v>2004</v>
      </c>
      <c r="R4" s="32">
        <v>2005</v>
      </c>
      <c r="S4" s="32">
        <v>2006</v>
      </c>
      <c r="T4" s="32">
        <v>2007</v>
      </c>
      <c r="U4" s="32">
        <v>2008</v>
      </c>
      <c r="V4" s="32">
        <v>2009</v>
      </c>
      <c r="W4" s="32">
        <v>2010</v>
      </c>
      <c r="X4" s="32">
        <v>2011</v>
      </c>
      <c r="Y4" s="32">
        <v>2012</v>
      </c>
      <c r="Z4" s="32">
        <v>2013</v>
      </c>
      <c r="AA4" s="32">
        <v>2014</v>
      </c>
      <c r="AB4" s="32">
        <v>2015</v>
      </c>
      <c r="AC4" s="32">
        <v>2016</v>
      </c>
      <c r="AD4" s="32">
        <v>2017</v>
      </c>
      <c r="AE4" s="32">
        <v>2018</v>
      </c>
      <c r="AF4" s="32">
        <v>2019</v>
      </c>
      <c r="AG4" s="33" t="s">
        <v>176</v>
      </c>
    </row>
    <row r="5" spans="2:36" ht="30" x14ac:dyDescent="0.2">
      <c r="B5" s="34" t="s">
        <v>138</v>
      </c>
      <c r="C5" s="35">
        <v>32943.60363844176</v>
      </c>
      <c r="D5" s="35">
        <v>33673.49439639716</v>
      </c>
      <c r="E5" s="35">
        <v>33494.498394831789</v>
      </c>
      <c r="F5" s="35">
        <v>33715.571485648332</v>
      </c>
      <c r="G5" s="35">
        <v>34837.654227246712</v>
      </c>
      <c r="H5" s="35">
        <v>35852.202662148069</v>
      </c>
      <c r="I5" s="35">
        <v>37468.512713817669</v>
      </c>
      <c r="J5" s="35">
        <v>38804.278996628193</v>
      </c>
      <c r="K5" s="35">
        <v>40708.288352058022</v>
      </c>
      <c r="L5" s="35">
        <v>42439.518319338997</v>
      </c>
      <c r="M5" s="35">
        <v>45248.508622670597</v>
      </c>
      <c r="N5" s="35">
        <v>47606.827382126554</v>
      </c>
      <c r="O5" s="35">
        <v>46080.800401874891</v>
      </c>
      <c r="P5" s="35">
        <v>45683.184848822799</v>
      </c>
      <c r="Q5" s="35">
        <v>46165.841122470752</v>
      </c>
      <c r="R5" s="35">
        <v>48155.797022874547</v>
      </c>
      <c r="S5" s="35">
        <v>47603.978825432525</v>
      </c>
      <c r="T5" s="35">
        <v>47663.726602156494</v>
      </c>
      <c r="U5" s="35">
        <v>47366.673677499894</v>
      </c>
      <c r="V5" s="35">
        <v>42180.319124497575</v>
      </c>
      <c r="W5" s="35">
        <v>41793.914554776813</v>
      </c>
      <c r="X5" s="35">
        <v>38097.298624554125</v>
      </c>
      <c r="Y5" s="35">
        <v>38241.974900988564</v>
      </c>
      <c r="Z5" s="35">
        <v>37291.76322414622</v>
      </c>
      <c r="AA5" s="35">
        <v>36909.012023474788</v>
      </c>
      <c r="AB5" s="35">
        <v>38687.772214867851</v>
      </c>
      <c r="AC5" s="35">
        <v>40155.799101114433</v>
      </c>
      <c r="AD5" s="35">
        <v>39133.421109227143</v>
      </c>
      <c r="AE5" s="35">
        <v>39195.154828332859</v>
      </c>
      <c r="AF5" s="35">
        <v>37275.318574990517</v>
      </c>
      <c r="AG5" s="36">
        <f t="shared" ref="AG5:AG10" si="0">IFERROR((AF5-C5)/C5,"-")</f>
        <v>0.13148880080302131</v>
      </c>
      <c r="AH5" s="37"/>
    </row>
    <row r="6" spans="2:36" ht="30" x14ac:dyDescent="0.2">
      <c r="B6" s="34" t="s">
        <v>101</v>
      </c>
      <c r="C6" s="35">
        <v>37469.310805821493</v>
      </c>
      <c r="D6" s="35">
        <v>38049.511696342743</v>
      </c>
      <c r="E6" s="35">
        <v>37651.773704203923</v>
      </c>
      <c r="F6" s="35">
        <v>37707.468970094276</v>
      </c>
      <c r="G6" s="35">
        <v>38947.910495625671</v>
      </c>
      <c r="H6" s="35">
        <v>40891.430887772556</v>
      </c>
      <c r="I6" s="35">
        <v>42075.653752766113</v>
      </c>
      <c r="J6" s="35">
        <v>42785.40115190886</v>
      </c>
      <c r="K6" s="35">
        <v>44496.826771823842</v>
      </c>
      <c r="L6" s="35">
        <v>46374.753101692411</v>
      </c>
      <c r="M6" s="35">
        <v>50495.788390978261</v>
      </c>
      <c r="N6" s="35">
        <v>53883.393329541614</v>
      </c>
      <c r="O6" s="35">
        <v>52279.565260144191</v>
      </c>
      <c r="P6" s="35">
        <v>51926.111140858004</v>
      </c>
      <c r="Q6" s="35">
        <v>50899.171214530463</v>
      </c>
      <c r="R6" s="35">
        <v>53398.548838548311</v>
      </c>
      <c r="S6" s="35">
        <v>53282.370882650161</v>
      </c>
      <c r="T6" s="35">
        <v>52571.096582043938</v>
      </c>
      <c r="U6" s="35">
        <v>51494.391484696949</v>
      </c>
      <c r="V6" s="35">
        <v>46012.052672964324</v>
      </c>
      <c r="W6" s="35">
        <v>46876.724233999172</v>
      </c>
      <c r="X6" s="35">
        <v>42680.574020599714</v>
      </c>
      <c r="Y6" s="35">
        <v>41924.032831889032</v>
      </c>
      <c r="Z6" s="35">
        <v>40983.935016526404</v>
      </c>
      <c r="AA6" s="35">
        <v>41770.126446085829</v>
      </c>
      <c r="AB6" s="35">
        <v>43401.05989699567</v>
      </c>
      <c r="AC6" s="35">
        <v>44332.836123796325</v>
      </c>
      <c r="AD6" s="35">
        <v>44481.784843404675</v>
      </c>
      <c r="AE6" s="35">
        <v>43115.510616557956</v>
      </c>
      <c r="AF6" s="35">
        <v>40895.041768875206</v>
      </c>
      <c r="AG6" s="36">
        <f t="shared" si="0"/>
        <v>9.1427648103990941E-2</v>
      </c>
      <c r="AH6" s="37"/>
    </row>
    <row r="7" spans="2:36" ht="30" x14ac:dyDescent="0.2">
      <c r="B7" s="34" t="s">
        <v>139</v>
      </c>
      <c r="C7" s="35">
        <v>13752.057718874048</v>
      </c>
      <c r="D7" s="35">
        <v>14041.692369937267</v>
      </c>
      <c r="E7" s="35">
        <v>14256.741742919332</v>
      </c>
      <c r="F7" s="35">
        <v>14404.033378668544</v>
      </c>
      <c r="G7" s="35">
        <v>14436.649964540236</v>
      </c>
      <c r="H7" s="35">
        <v>14556.67754245908</v>
      </c>
      <c r="I7" s="35">
        <v>14880.57315091921</v>
      </c>
      <c r="J7" s="35">
        <v>14958.565825239513</v>
      </c>
      <c r="K7" s="35">
        <v>15282.883343981439</v>
      </c>
      <c r="L7" s="35">
        <v>14879.676844726055</v>
      </c>
      <c r="M7" s="35">
        <v>14386.905128417682</v>
      </c>
      <c r="N7" s="35">
        <v>14519.856949107338</v>
      </c>
      <c r="O7" s="35">
        <v>14521.197956810709</v>
      </c>
      <c r="P7" s="35">
        <v>15212.324612582383</v>
      </c>
      <c r="Q7" s="35">
        <v>14202.810102499521</v>
      </c>
      <c r="R7" s="35">
        <v>14019.729982642415</v>
      </c>
      <c r="S7" s="35">
        <v>14156.171514896669</v>
      </c>
      <c r="T7" s="35">
        <v>13320.540053673327</v>
      </c>
      <c r="U7" s="35">
        <v>13190.71168903676</v>
      </c>
      <c r="V7" s="35">
        <v>12827.1297740719</v>
      </c>
      <c r="W7" s="35">
        <v>12576.664172085866</v>
      </c>
      <c r="X7" s="35">
        <v>12523.848753308066</v>
      </c>
      <c r="Y7" s="35">
        <v>13155.769311644355</v>
      </c>
      <c r="Z7" s="35">
        <v>13439.119661199333</v>
      </c>
      <c r="AA7" s="35">
        <v>13511.976489026483</v>
      </c>
      <c r="AB7" s="35">
        <v>14037.594447540432</v>
      </c>
      <c r="AC7" s="35">
        <v>14423.092365672019</v>
      </c>
      <c r="AD7" s="35">
        <v>14825.510700045103</v>
      </c>
      <c r="AE7" s="35">
        <v>15139.336194748994</v>
      </c>
      <c r="AF7" s="35">
        <v>14730.522906038148</v>
      </c>
      <c r="AG7" s="36">
        <f t="shared" si="0"/>
        <v>7.1150456692833888E-2</v>
      </c>
      <c r="AH7" s="37"/>
    </row>
    <row r="8" spans="2:36" x14ac:dyDescent="0.2">
      <c r="B8" s="34" t="s">
        <v>102</v>
      </c>
      <c r="C8" s="35">
        <v>14211.654358826929</v>
      </c>
      <c r="D8" s="35">
        <v>14474.874381764017</v>
      </c>
      <c r="E8" s="35">
        <v>14659.579209287072</v>
      </c>
      <c r="F8" s="35">
        <v>14870.844431941725</v>
      </c>
      <c r="G8" s="35">
        <v>14881.650524727484</v>
      </c>
      <c r="H8" s="35">
        <v>15014.792420916585</v>
      </c>
      <c r="I8" s="35">
        <v>15377.772269991774</v>
      </c>
      <c r="J8" s="35">
        <v>15372.183420569023</v>
      </c>
      <c r="K8" s="35">
        <v>15672.274717328753</v>
      </c>
      <c r="L8" s="35">
        <v>15246.447618786333</v>
      </c>
      <c r="M8" s="35">
        <v>14820.414878668344</v>
      </c>
      <c r="N8" s="35">
        <v>15163.482508587553</v>
      </c>
      <c r="O8" s="35">
        <v>14896.032903056019</v>
      </c>
      <c r="P8" s="35">
        <v>15789.429623719347</v>
      </c>
      <c r="Q8" s="35">
        <v>14667.54881533622</v>
      </c>
      <c r="R8" s="35">
        <v>14474.049752020417</v>
      </c>
      <c r="S8" s="35">
        <v>14591.475235073834</v>
      </c>
      <c r="T8" s="35">
        <v>13737.29078925375</v>
      </c>
      <c r="U8" s="35">
        <v>13581.967142190524</v>
      </c>
      <c r="V8" s="35">
        <v>13212.348815341464</v>
      </c>
      <c r="W8" s="35">
        <v>13272.228254821372</v>
      </c>
      <c r="X8" s="35">
        <v>13016.961921406488</v>
      </c>
      <c r="Y8" s="35">
        <v>13530.715020290752</v>
      </c>
      <c r="Z8" s="35">
        <v>13890.823455789639</v>
      </c>
      <c r="AA8" s="35">
        <v>14117.342918432618</v>
      </c>
      <c r="AB8" s="35">
        <v>14478.068513634178</v>
      </c>
      <c r="AC8" s="35">
        <v>14831.724432514757</v>
      </c>
      <c r="AD8" s="35">
        <v>15500.835378683763</v>
      </c>
      <c r="AE8" s="35">
        <v>15599.628820410924</v>
      </c>
      <c r="AF8" s="35">
        <v>15155.737450575651</v>
      </c>
      <c r="AG8" s="36">
        <f t="shared" si="0"/>
        <v>6.6430203543639321E-2</v>
      </c>
      <c r="AH8" s="37"/>
    </row>
    <row r="9" spans="2:36" ht="30" x14ac:dyDescent="0.2">
      <c r="B9" s="34" t="s">
        <v>140</v>
      </c>
      <c r="C9" s="35">
        <v>7670.0637765125102</v>
      </c>
      <c r="D9" s="35">
        <v>7445.5783283438132</v>
      </c>
      <c r="E9" s="35">
        <v>7380.8809517931822</v>
      </c>
      <c r="F9" s="35">
        <v>7513.9161969592351</v>
      </c>
      <c r="G9" s="35">
        <v>7791.2029817458779</v>
      </c>
      <c r="H9" s="35">
        <v>8105.6742836602962</v>
      </c>
      <c r="I9" s="35">
        <v>8229.4876640019993</v>
      </c>
      <c r="J9" s="35">
        <v>8138.5929293734362</v>
      </c>
      <c r="K9" s="35">
        <v>8577.9963968809934</v>
      </c>
      <c r="L9" s="35">
        <v>8351.6048530748139</v>
      </c>
      <c r="M9" s="35">
        <v>8054.6384454137797</v>
      </c>
      <c r="N9" s="35">
        <v>7579.9239571149692</v>
      </c>
      <c r="O9" s="35">
        <v>7249.9295504538686</v>
      </c>
      <c r="P9" s="35">
        <v>7152.1712555431604</v>
      </c>
      <c r="Q9" s="35">
        <v>7017.3121144529186</v>
      </c>
      <c r="R9" s="35">
        <v>6891.7534381688156</v>
      </c>
      <c r="S9" s="35">
        <v>6681.2653834778139</v>
      </c>
      <c r="T9" s="35">
        <v>6432.3523902435081</v>
      </c>
      <c r="U9" s="35">
        <v>6386.8815896536316</v>
      </c>
      <c r="V9" s="35">
        <v>6197.6581950888394</v>
      </c>
      <c r="W9" s="35">
        <v>6451.0212196754392</v>
      </c>
      <c r="X9" s="35">
        <v>6026.8079049132457</v>
      </c>
      <c r="Y9" s="35">
        <v>6264.688533046924</v>
      </c>
      <c r="Z9" s="35">
        <v>6680.6006154691577</v>
      </c>
      <c r="AA9" s="35">
        <v>6409.6469729411174</v>
      </c>
      <c r="AB9" s="35">
        <v>6471.1460539919326</v>
      </c>
      <c r="AC9" s="35">
        <v>6575.7073330857002</v>
      </c>
      <c r="AD9" s="35">
        <v>6909.6085988328241</v>
      </c>
      <c r="AE9" s="35">
        <v>7253.9135972516815</v>
      </c>
      <c r="AF9" s="35">
        <v>6855.3282601959718</v>
      </c>
      <c r="AG9" s="36">
        <f t="shared" si="0"/>
        <v>-0.10622278250298843</v>
      </c>
      <c r="AH9" s="37"/>
    </row>
    <row r="10" spans="2:36" x14ac:dyDescent="0.2">
      <c r="B10" s="34" t="s">
        <v>103</v>
      </c>
      <c r="C10" s="35">
        <v>7815.8431705754883</v>
      </c>
      <c r="D10" s="35">
        <v>7611.2619779447605</v>
      </c>
      <c r="E10" s="35">
        <v>7510.9165465155265</v>
      </c>
      <c r="F10" s="35">
        <v>7657.8614385264718</v>
      </c>
      <c r="G10" s="35">
        <v>7944.7382892327496</v>
      </c>
      <c r="H10" s="35">
        <v>8298.8646189914361</v>
      </c>
      <c r="I10" s="35">
        <v>8416.3962839287578</v>
      </c>
      <c r="J10" s="35">
        <v>8341.3199325840596</v>
      </c>
      <c r="K10" s="35">
        <v>8770.1231649896945</v>
      </c>
      <c r="L10" s="35">
        <v>8536.2713922833736</v>
      </c>
      <c r="M10" s="35">
        <v>8258.5185329849937</v>
      </c>
      <c r="N10" s="35">
        <v>7855.7329932776483</v>
      </c>
      <c r="O10" s="35">
        <v>7511.1699539842293</v>
      </c>
      <c r="P10" s="35">
        <v>7465.4087337088195</v>
      </c>
      <c r="Q10" s="35">
        <v>7289.9149474747228</v>
      </c>
      <c r="R10" s="35">
        <v>7178.8629646586387</v>
      </c>
      <c r="S10" s="35">
        <v>6978.0781284673803</v>
      </c>
      <c r="T10" s="35">
        <v>6731.1843454763202</v>
      </c>
      <c r="U10" s="35">
        <v>6713.4168815315234</v>
      </c>
      <c r="V10" s="35">
        <v>6551.2979877776861</v>
      </c>
      <c r="W10" s="35">
        <v>6915.0920358092635</v>
      </c>
      <c r="X10" s="35">
        <v>6435.8832722505813</v>
      </c>
      <c r="Y10" s="35">
        <v>6660.5491168477347</v>
      </c>
      <c r="Z10" s="35">
        <v>7110.7796312758255</v>
      </c>
      <c r="AA10" s="35">
        <v>6879.946422650286</v>
      </c>
      <c r="AB10" s="35">
        <v>6895.6604581206593</v>
      </c>
      <c r="AC10" s="35">
        <v>6974.0698481445825</v>
      </c>
      <c r="AD10" s="35">
        <v>7371.603144169153</v>
      </c>
      <c r="AE10" s="35">
        <v>7659.2925246268287</v>
      </c>
      <c r="AF10" s="35">
        <v>7253.0101280841445</v>
      </c>
      <c r="AG10" s="36">
        <f t="shared" si="0"/>
        <v>-7.2011813723470847E-2</v>
      </c>
      <c r="AH10" s="37"/>
    </row>
    <row r="11" spans="2:36" x14ac:dyDescent="0.2">
      <c r="B11" s="34" t="s">
        <v>18</v>
      </c>
      <c r="C11" s="35">
        <v>0.59199999999999997</v>
      </c>
      <c r="D11" s="35">
        <v>0.76368000000000003</v>
      </c>
      <c r="E11" s="35">
        <v>0.93535999999999997</v>
      </c>
      <c r="F11" s="35">
        <v>14.40635646839789</v>
      </c>
      <c r="G11" s="35">
        <v>28.98802756059629</v>
      </c>
      <c r="H11" s="35">
        <v>45.229822125879473</v>
      </c>
      <c r="I11" s="35">
        <v>90.723395252078163</v>
      </c>
      <c r="J11" s="35">
        <v>158.47720566458159</v>
      </c>
      <c r="K11" s="35">
        <v>201.15329864603095</v>
      </c>
      <c r="L11" s="35">
        <v>209.2704503797612</v>
      </c>
      <c r="M11" s="35">
        <v>269.97009773994972</v>
      </c>
      <c r="N11" s="35">
        <v>314.68196006410801</v>
      </c>
      <c r="O11" s="35">
        <v>392.16631115558386</v>
      </c>
      <c r="P11" s="35">
        <v>542.56423905229531</v>
      </c>
      <c r="Q11" s="35">
        <v>680.36502206251987</v>
      </c>
      <c r="R11" s="35">
        <v>855.53981973358714</v>
      </c>
      <c r="S11" s="35">
        <v>899.8137941266483</v>
      </c>
      <c r="T11" s="35">
        <v>906.2561488764328</v>
      </c>
      <c r="U11" s="35">
        <v>996.38009520131322</v>
      </c>
      <c r="V11" s="35">
        <v>1028.4593140075347</v>
      </c>
      <c r="W11" s="35">
        <v>1048.1386150205426</v>
      </c>
      <c r="X11" s="35">
        <v>1084.2691485328223</v>
      </c>
      <c r="Y11" s="35">
        <v>1074.9509496781507</v>
      </c>
      <c r="Z11" s="35">
        <v>1106.3233580102003</v>
      </c>
      <c r="AA11" s="35">
        <v>1190.0028780797675</v>
      </c>
      <c r="AB11" s="35">
        <v>1169.4946313227467</v>
      </c>
      <c r="AC11" s="35">
        <v>1242.9267714545531</v>
      </c>
      <c r="AD11" s="35">
        <v>1158.6512845643883</v>
      </c>
      <c r="AE11" s="35">
        <v>845.51083705764427</v>
      </c>
      <c r="AF11" s="35">
        <v>818.46879371244279</v>
      </c>
      <c r="AG11" s="36">
        <f t="shared" ref="AG11:AG13" si="1">IFERROR((AF11-C11)/C11,"-")</f>
        <v>1381.548638027775</v>
      </c>
      <c r="AH11" s="37"/>
    </row>
    <row r="12" spans="2:36" x14ac:dyDescent="0.2">
      <c r="B12" s="34" t="s">
        <v>17</v>
      </c>
      <c r="C12" s="35">
        <v>0.11977</v>
      </c>
      <c r="D12" s="35">
        <v>9.8685170000000006</v>
      </c>
      <c r="E12" s="35">
        <v>19.617263999999999</v>
      </c>
      <c r="F12" s="35">
        <v>39.114758000000002</v>
      </c>
      <c r="G12" s="35">
        <v>58.612251999999998</v>
      </c>
      <c r="H12" s="35">
        <v>97.607240000000004</v>
      </c>
      <c r="I12" s="35">
        <v>133.28886</v>
      </c>
      <c r="J12" s="35">
        <v>169.01223999999999</v>
      </c>
      <c r="K12" s="35">
        <v>79.216999999999999</v>
      </c>
      <c r="L12" s="35">
        <v>254.82238100000001</v>
      </c>
      <c r="M12" s="35">
        <v>397.75632999999999</v>
      </c>
      <c r="N12" s="35">
        <v>379.51398999999998</v>
      </c>
      <c r="O12" s="35">
        <v>267.89488999999998</v>
      </c>
      <c r="P12" s="35">
        <v>285.95057279999997</v>
      </c>
      <c r="Q12" s="35">
        <v>234.81345999999999</v>
      </c>
      <c r="R12" s="35">
        <v>216.38503</v>
      </c>
      <c r="S12" s="35">
        <v>190.95674</v>
      </c>
      <c r="T12" s="35">
        <v>168.1002</v>
      </c>
      <c r="U12" s="35">
        <v>136.13625999999999</v>
      </c>
      <c r="V12" s="35">
        <v>83.632750000000001</v>
      </c>
      <c r="W12" s="35">
        <v>46.583799999999997</v>
      </c>
      <c r="X12" s="35">
        <v>15.8758</v>
      </c>
      <c r="Y12" s="35">
        <v>9.5590577777777295</v>
      </c>
      <c r="Z12" s="35">
        <v>8.3243555555555702</v>
      </c>
      <c r="AA12" s="35">
        <v>3.5626101010101001</v>
      </c>
      <c r="AB12" s="35">
        <v>20.497364646464689</v>
      </c>
      <c r="AC12" s="35">
        <v>37.356925454545468</v>
      </c>
      <c r="AD12" s="35">
        <v>47.195406868686852</v>
      </c>
      <c r="AE12" s="35">
        <v>49.858897878787829</v>
      </c>
      <c r="AF12" s="35">
        <v>63.051772424242351</v>
      </c>
      <c r="AG12" s="36">
        <f t="shared" si="1"/>
        <v>525.44044772682935</v>
      </c>
      <c r="AH12" s="37"/>
    </row>
    <row r="13" spans="2:36" x14ac:dyDescent="0.2">
      <c r="B13" s="34" t="s">
        <v>141</v>
      </c>
      <c r="C13" s="35">
        <v>33.879341871144</v>
      </c>
      <c r="D13" s="35">
        <v>38.868300452352003</v>
      </c>
      <c r="E13" s="35">
        <v>43.857073447944003</v>
      </c>
      <c r="F13" s="35">
        <v>52.904062713384</v>
      </c>
      <c r="G13" s="35">
        <v>61.950870086123999</v>
      </c>
      <c r="H13" s="35">
        <v>79.114297385376005</v>
      </c>
      <c r="I13" s="35">
        <v>97.463146411427999</v>
      </c>
      <c r="J13" s="35">
        <v>126.117418947468</v>
      </c>
      <c r="K13" s="35">
        <v>88.735625857212</v>
      </c>
      <c r="L13" s="35">
        <v>64.187018088480002</v>
      </c>
      <c r="M13" s="35">
        <v>51.756445691435999</v>
      </c>
      <c r="N13" s="35">
        <v>64.625531018123993</v>
      </c>
      <c r="O13" s="35">
        <v>64.479123993252003</v>
      </c>
      <c r="P13" s="35">
        <v>109.948859110968</v>
      </c>
      <c r="Q13" s="35">
        <v>65.328204380916006</v>
      </c>
      <c r="R13" s="35">
        <v>96.755017818948005</v>
      </c>
      <c r="S13" s="35">
        <v>60.189785269331999</v>
      </c>
      <c r="T13" s="35">
        <v>62.924839044936</v>
      </c>
      <c r="U13" s="35">
        <v>54.673861678548</v>
      </c>
      <c r="V13" s="35">
        <v>39.175272232319998</v>
      </c>
      <c r="W13" s="35">
        <v>33.091930782576</v>
      </c>
      <c r="X13" s="35">
        <v>45.483367879535997</v>
      </c>
      <c r="Y13" s="35">
        <v>37.412572276524003</v>
      </c>
      <c r="Z13" s="35">
        <v>43.551097219943998</v>
      </c>
      <c r="AA13" s="35">
        <v>37.405771159415998</v>
      </c>
      <c r="AB13" s="35">
        <v>44.487313113395999</v>
      </c>
      <c r="AC13" s="35">
        <v>39.293819822963997</v>
      </c>
      <c r="AD13" s="35">
        <v>39.212449146924001</v>
      </c>
      <c r="AE13" s="35">
        <v>40.918217582747999</v>
      </c>
      <c r="AF13" s="35">
        <v>33.567849537228</v>
      </c>
      <c r="AG13" s="36">
        <f t="shared" si="1"/>
        <v>-9.1941672037409612E-3</v>
      </c>
      <c r="AH13" s="37"/>
    </row>
    <row r="14" spans="2:36" x14ac:dyDescent="0.2">
      <c r="B14" s="34" t="s">
        <v>142</v>
      </c>
      <c r="C14" s="35" t="s">
        <v>189</v>
      </c>
      <c r="D14" s="35" t="s">
        <v>189</v>
      </c>
      <c r="E14" s="35" t="s">
        <v>189</v>
      </c>
      <c r="F14" s="35" t="s">
        <v>189</v>
      </c>
      <c r="G14" s="35" t="s">
        <v>189</v>
      </c>
      <c r="H14" s="35">
        <v>4.3743333333959997</v>
      </c>
      <c r="I14" s="35">
        <v>4.7190000000639998</v>
      </c>
      <c r="J14" s="35">
        <v>6.1086666666719998</v>
      </c>
      <c r="K14" s="35">
        <v>4.1910000000399998</v>
      </c>
      <c r="L14" s="35">
        <v>3.7876666665880001</v>
      </c>
      <c r="M14" s="35">
        <v>49.174799999999998</v>
      </c>
      <c r="N14" s="35">
        <v>21.775200000000002</v>
      </c>
      <c r="O14" s="35">
        <v>46.577599999999997</v>
      </c>
      <c r="P14" s="35">
        <v>46.629199999999997</v>
      </c>
      <c r="Q14" s="35">
        <v>18.077200000000001</v>
      </c>
      <c r="R14" s="35">
        <v>28.38</v>
      </c>
      <c r="S14" s="35">
        <v>28.207999999999998</v>
      </c>
      <c r="T14" s="35">
        <v>37.667999999999999</v>
      </c>
      <c r="U14" s="35" t="s">
        <v>189</v>
      </c>
      <c r="V14" s="35" t="s">
        <v>189</v>
      </c>
      <c r="W14" s="35" t="s">
        <v>189</v>
      </c>
      <c r="X14" s="35" t="s">
        <v>189</v>
      </c>
      <c r="Y14" s="35">
        <v>0.78082539687999997</v>
      </c>
      <c r="Z14" s="35">
        <v>0.90095238093600005</v>
      </c>
      <c r="AA14" s="35">
        <v>0.96101587296400004</v>
      </c>
      <c r="AB14" s="35">
        <v>0.96101587296400004</v>
      </c>
      <c r="AC14" s="35">
        <v>0.96101587296400004</v>
      </c>
      <c r="AD14" s="35">
        <v>1.2613333332759999</v>
      </c>
      <c r="AE14" s="35">
        <v>1.321396825476</v>
      </c>
      <c r="AF14" s="35">
        <v>1.3814603175039999</v>
      </c>
      <c r="AG14" s="36" t="str">
        <f>IFERROR((AF14-C14)/C14,"-")</f>
        <v>-</v>
      </c>
      <c r="AH14" s="37"/>
    </row>
    <row r="15" spans="2:36" x14ac:dyDescent="0.2">
      <c r="B15" s="39" t="s">
        <v>22</v>
      </c>
      <c r="C15" s="40">
        <v>54400.316245699461</v>
      </c>
      <c r="D15" s="40">
        <v>55210.265592130592</v>
      </c>
      <c r="E15" s="40">
        <v>55196.530786992247</v>
      </c>
      <c r="F15" s="40">
        <v>55739.946238457887</v>
      </c>
      <c r="G15" s="40">
        <v>57215.058323179546</v>
      </c>
      <c r="H15" s="40">
        <v>58740.880181112101</v>
      </c>
      <c r="I15" s="40">
        <v>60904.76793040245</v>
      </c>
      <c r="J15" s="40">
        <v>62361.153282519866</v>
      </c>
      <c r="K15" s="40">
        <v>64942.465017423739</v>
      </c>
      <c r="L15" s="40">
        <v>66202.867533274693</v>
      </c>
      <c r="M15" s="40">
        <v>68458.709869933446</v>
      </c>
      <c r="N15" s="40">
        <v>70487.204969431099</v>
      </c>
      <c r="O15" s="40">
        <v>68623.045834288307</v>
      </c>
      <c r="P15" s="40">
        <v>69032.773587911608</v>
      </c>
      <c r="Q15" s="40">
        <v>68384.547225866627</v>
      </c>
      <c r="R15" s="40">
        <v>70264.340311238309</v>
      </c>
      <c r="S15" s="40">
        <v>69620.58404320298</v>
      </c>
      <c r="T15" s="40">
        <v>68591.568233994694</v>
      </c>
      <c r="U15" s="40">
        <v>68131.457173070143</v>
      </c>
      <c r="V15" s="40">
        <v>62356.374429898169</v>
      </c>
      <c r="W15" s="40">
        <v>61949.414292341236</v>
      </c>
      <c r="X15" s="40">
        <v>57793.583599187798</v>
      </c>
      <c r="Y15" s="40">
        <v>58785.13615080918</v>
      </c>
      <c r="Z15" s="40">
        <v>58570.583263981345</v>
      </c>
      <c r="AA15" s="40">
        <v>58062.567760655547</v>
      </c>
      <c r="AB15" s="40">
        <v>60431.953041355788</v>
      </c>
      <c r="AC15" s="40">
        <v>62475.137332477178</v>
      </c>
      <c r="AD15" s="40">
        <v>62114.860882018344</v>
      </c>
      <c r="AE15" s="40">
        <v>62526.013969678192</v>
      </c>
      <c r="AF15" s="40">
        <v>59777.639617216053</v>
      </c>
      <c r="AG15" s="41">
        <f>IFERROR((AF15-C15)/C15,"-")</f>
        <v>9.8847281461193495E-2</v>
      </c>
      <c r="AI15" s="42"/>
      <c r="AJ15" s="37"/>
    </row>
    <row r="16" spans="2:36" x14ac:dyDescent="0.2">
      <c r="B16" s="43" t="s">
        <v>23</v>
      </c>
      <c r="C16" s="44">
        <v>59531.399447095057</v>
      </c>
      <c r="D16" s="44">
        <v>60185.148553503874</v>
      </c>
      <c r="E16" s="44">
        <v>59886.679157454462</v>
      </c>
      <c r="F16" s="44">
        <v>60342.600017744255</v>
      </c>
      <c r="G16" s="44">
        <v>61923.850459232621</v>
      </c>
      <c r="H16" s="44">
        <v>64431.413620525171</v>
      </c>
      <c r="I16" s="44">
        <v>66196.016708350144</v>
      </c>
      <c r="J16" s="44">
        <v>66958.620036340653</v>
      </c>
      <c r="K16" s="44">
        <v>69312.521578645537</v>
      </c>
      <c r="L16" s="44">
        <v>70689.539628897022</v>
      </c>
      <c r="M16" s="44">
        <v>74343.379476062983</v>
      </c>
      <c r="N16" s="44">
        <v>77683.205512489047</v>
      </c>
      <c r="O16" s="44">
        <v>75457.886042333281</v>
      </c>
      <c r="P16" s="44">
        <v>76166.042369249437</v>
      </c>
      <c r="Q16" s="44">
        <v>73855.218863784845</v>
      </c>
      <c r="R16" s="44">
        <v>76248.521422779973</v>
      </c>
      <c r="S16" s="44">
        <v>76031.092565587387</v>
      </c>
      <c r="T16" s="44">
        <v>74214.520904695426</v>
      </c>
      <c r="U16" s="44">
        <v>72976.965725298927</v>
      </c>
      <c r="V16" s="44">
        <v>66926.966812323357</v>
      </c>
      <c r="W16" s="44">
        <v>68191.858870432858</v>
      </c>
      <c r="X16" s="44">
        <v>63279.047530669086</v>
      </c>
      <c r="Y16" s="44">
        <v>63238.000374156785</v>
      </c>
      <c r="Z16" s="44">
        <v>63144.63786675853</v>
      </c>
      <c r="AA16" s="44">
        <v>63999.34806238184</v>
      </c>
      <c r="AB16" s="44">
        <v>66010.229193706022</v>
      </c>
      <c r="AC16" s="44">
        <v>67459.168937060633</v>
      </c>
      <c r="AD16" s="44">
        <v>68600.543840170969</v>
      </c>
      <c r="AE16" s="44">
        <v>67312.041310940345</v>
      </c>
      <c r="AF16" s="44">
        <v>64220.259223526271</v>
      </c>
      <c r="AG16" s="45">
        <f>IFERROR((AF16-C16)/C16,"-")</f>
        <v>7.8762801143254763E-2</v>
      </c>
      <c r="AJ16" s="37"/>
    </row>
    <row r="17" spans="2:36" x14ac:dyDescent="0.2">
      <c r="B17" s="43" t="s">
        <v>190</v>
      </c>
      <c r="C17" s="44" t="s">
        <v>191</v>
      </c>
      <c r="D17" s="44" t="s">
        <v>191</v>
      </c>
      <c r="E17" s="44" t="s">
        <v>191</v>
      </c>
      <c r="F17" s="44" t="s">
        <v>191</v>
      </c>
      <c r="G17" s="44" t="s">
        <v>191</v>
      </c>
      <c r="H17" s="44" t="s">
        <v>191</v>
      </c>
      <c r="I17" s="44" t="s">
        <v>191</v>
      </c>
      <c r="J17" s="44" t="s">
        <v>191</v>
      </c>
      <c r="K17" s="44" t="s">
        <v>191</v>
      </c>
      <c r="L17" s="44" t="s">
        <v>191</v>
      </c>
      <c r="M17" s="44" t="s">
        <v>191</v>
      </c>
      <c r="N17" s="44" t="s">
        <v>191</v>
      </c>
      <c r="O17" s="44" t="s">
        <v>191</v>
      </c>
      <c r="P17" s="44" t="s">
        <v>191</v>
      </c>
      <c r="Q17" s="44" t="s">
        <v>191</v>
      </c>
      <c r="R17" s="44" t="s">
        <v>191</v>
      </c>
      <c r="S17" s="44" t="s">
        <v>191</v>
      </c>
      <c r="T17" s="44" t="s">
        <v>191</v>
      </c>
      <c r="U17" s="44" t="s">
        <v>191</v>
      </c>
      <c r="V17" s="44" t="s">
        <v>191</v>
      </c>
      <c r="W17" s="44" t="s">
        <v>191</v>
      </c>
      <c r="X17" s="44" t="s">
        <v>191</v>
      </c>
      <c r="Y17" s="44" t="s">
        <v>191</v>
      </c>
      <c r="Z17" s="44" t="s">
        <v>191</v>
      </c>
      <c r="AA17" s="44" t="s">
        <v>191</v>
      </c>
      <c r="AB17" s="44" t="s">
        <v>191</v>
      </c>
      <c r="AC17" s="44" t="s">
        <v>191</v>
      </c>
      <c r="AD17" s="44" t="s">
        <v>191</v>
      </c>
      <c r="AE17" s="44" t="s">
        <v>191</v>
      </c>
      <c r="AF17" s="44" t="s">
        <v>191</v>
      </c>
      <c r="AG17" s="45"/>
      <c r="AH17" s="37"/>
    </row>
    <row r="18" spans="2:36" x14ac:dyDescent="0.2">
      <c r="B18" s="46" t="s">
        <v>192</v>
      </c>
      <c r="C18" s="47" t="s">
        <v>191</v>
      </c>
      <c r="D18" s="47" t="s">
        <v>191</v>
      </c>
      <c r="E18" s="47" t="s">
        <v>191</v>
      </c>
      <c r="F18" s="47" t="s">
        <v>191</v>
      </c>
      <c r="G18" s="47" t="s">
        <v>191</v>
      </c>
      <c r="H18" s="47" t="s">
        <v>191</v>
      </c>
      <c r="I18" s="47" t="s">
        <v>191</v>
      </c>
      <c r="J18" s="47" t="s">
        <v>191</v>
      </c>
      <c r="K18" s="47" t="s">
        <v>191</v>
      </c>
      <c r="L18" s="47" t="s">
        <v>191</v>
      </c>
      <c r="M18" s="47" t="s">
        <v>191</v>
      </c>
      <c r="N18" s="47" t="s">
        <v>191</v>
      </c>
      <c r="O18" s="47" t="s">
        <v>191</v>
      </c>
      <c r="P18" s="47" t="s">
        <v>191</v>
      </c>
      <c r="Q18" s="47" t="s">
        <v>191</v>
      </c>
      <c r="R18" s="47" t="s">
        <v>191</v>
      </c>
      <c r="S18" s="47" t="s">
        <v>191</v>
      </c>
      <c r="T18" s="47" t="s">
        <v>191</v>
      </c>
      <c r="U18" s="47" t="s">
        <v>191</v>
      </c>
      <c r="V18" s="47" t="s">
        <v>191</v>
      </c>
      <c r="W18" s="47" t="s">
        <v>191</v>
      </c>
      <c r="X18" s="47" t="s">
        <v>191</v>
      </c>
      <c r="Y18" s="47" t="s">
        <v>191</v>
      </c>
      <c r="Z18" s="47" t="s">
        <v>191</v>
      </c>
      <c r="AA18" s="47" t="s">
        <v>191</v>
      </c>
      <c r="AB18" s="47" t="s">
        <v>191</v>
      </c>
      <c r="AC18" s="47" t="s">
        <v>191</v>
      </c>
      <c r="AD18" s="47" t="s">
        <v>191</v>
      </c>
      <c r="AE18" s="47" t="s">
        <v>191</v>
      </c>
      <c r="AF18" s="47" t="s">
        <v>191</v>
      </c>
      <c r="AG18" s="48"/>
      <c r="AH18" s="37"/>
    </row>
    <row r="19" spans="2:36" x14ac:dyDescent="0.2">
      <c r="B19" s="49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V19" s="50"/>
      <c r="Y19" s="50"/>
      <c r="Z19" s="50"/>
      <c r="AA19" s="50"/>
      <c r="AB19" s="50"/>
      <c r="AC19" s="50"/>
      <c r="AD19" s="50"/>
      <c r="AE19" s="50"/>
      <c r="AF19" s="50"/>
      <c r="AG19" s="51"/>
      <c r="AH19" s="37"/>
    </row>
    <row r="20" spans="2:36" x14ac:dyDescent="0.2">
      <c r="B20" s="49"/>
      <c r="C20" s="49"/>
      <c r="D20" s="223">
        <f>(D15/C15)-1</f>
        <v>1.4888688197564726E-2</v>
      </c>
      <c r="E20" s="223">
        <f t="shared" ref="D20:AE20" si="2">(E15/D15)-1</f>
        <v>-2.4877266919542951E-4</v>
      </c>
      <c r="F20" s="223">
        <f t="shared" si="2"/>
        <v>9.8451015619571702E-3</v>
      </c>
      <c r="G20" s="223">
        <f t="shared" si="2"/>
        <v>2.6464182050177643E-2</v>
      </c>
      <c r="H20" s="223">
        <f t="shared" si="2"/>
        <v>2.6668186709064345E-2</v>
      </c>
      <c r="I20" s="223">
        <f t="shared" si="2"/>
        <v>3.6837850277669837E-2</v>
      </c>
      <c r="J20" s="223">
        <f t="shared" si="2"/>
        <v>2.391250146099666E-2</v>
      </c>
      <c r="K20" s="223">
        <f t="shared" si="2"/>
        <v>4.1392944149213351E-2</v>
      </c>
      <c r="L20" s="223">
        <f t="shared" si="2"/>
        <v>1.9407986985292114E-2</v>
      </c>
      <c r="M20" s="223">
        <f t="shared" si="2"/>
        <v>3.4074692240859905E-2</v>
      </c>
      <c r="N20" s="223">
        <f t="shared" si="2"/>
        <v>2.9630927946957319E-2</v>
      </c>
      <c r="O20" s="223">
        <f t="shared" si="2"/>
        <v>-2.6446773367609588E-2</v>
      </c>
      <c r="P20" s="223">
        <f t="shared" si="2"/>
        <v>5.9707019506640702E-3</v>
      </c>
      <c r="Q20" s="223">
        <f t="shared" si="2"/>
        <v>-9.3901248400439785E-3</v>
      </c>
      <c r="R20" s="223">
        <f t="shared" si="2"/>
        <v>2.7488565204108584E-2</v>
      </c>
      <c r="S20" s="223">
        <f t="shared" si="2"/>
        <v>-9.161920046267924E-3</v>
      </c>
      <c r="T20" s="223">
        <f t="shared" si="2"/>
        <v>-1.478033865055961E-2</v>
      </c>
      <c r="U20" s="223">
        <f t="shared" si="2"/>
        <v>-6.7079828143733478E-3</v>
      </c>
      <c r="V20" s="223">
        <f t="shared" si="2"/>
        <v>-8.4763822510090847E-2</v>
      </c>
      <c r="W20" s="223">
        <f t="shared" si="2"/>
        <v>-6.5263598353435537E-3</v>
      </c>
      <c r="X20" s="223">
        <f t="shared" si="2"/>
        <v>-6.7084261257773004E-2</v>
      </c>
      <c r="Y20" s="223">
        <f t="shared" si="2"/>
        <v>1.7156793018720418E-2</v>
      </c>
      <c r="Z20" s="223">
        <f t="shared" si="2"/>
        <v>-3.6497812351308223E-3</v>
      </c>
      <c r="AA20" s="223">
        <f t="shared" si="2"/>
        <v>-8.6735606001419052E-3</v>
      </c>
      <c r="AB20" s="223">
        <f t="shared" si="2"/>
        <v>4.0807449137752139E-2</v>
      </c>
      <c r="AC20" s="223">
        <f t="shared" si="2"/>
        <v>3.3809668367381196E-2</v>
      </c>
      <c r="AD20" s="223">
        <f t="shared" si="2"/>
        <v>-5.7667172229095565E-3</v>
      </c>
      <c r="AE20" s="223">
        <f t="shared" si="2"/>
        <v>6.6192386463006514E-3</v>
      </c>
      <c r="AF20" s="223">
        <f>(AF15/AE15)-1</f>
        <v>-4.3955694245837451E-2</v>
      </c>
      <c r="AG20" s="52"/>
      <c r="AH20" s="37"/>
    </row>
    <row r="21" spans="2:36" x14ac:dyDescent="0.2">
      <c r="B21" s="29" t="s">
        <v>92</v>
      </c>
      <c r="C21" s="29"/>
      <c r="D21" s="29"/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AH21" s="37"/>
    </row>
    <row r="22" spans="2:36" x14ac:dyDescent="0.2">
      <c r="B22" s="53"/>
      <c r="C22" s="53"/>
      <c r="D22" s="53"/>
      <c r="E22" s="53"/>
      <c r="F22" s="53"/>
      <c r="G22" s="53"/>
      <c r="H22" s="53"/>
      <c r="I22" s="53"/>
      <c r="J22" s="53"/>
      <c r="K22" s="53"/>
      <c r="L22" s="53"/>
      <c r="M22" s="53"/>
      <c r="N22" s="53"/>
      <c r="O22" s="53"/>
      <c r="P22" s="53"/>
      <c r="Q22" s="53"/>
      <c r="R22" s="53"/>
      <c r="S22" s="53"/>
      <c r="AH22" s="37"/>
    </row>
    <row r="23" spans="2:36" ht="45" x14ac:dyDescent="0.2">
      <c r="B23" s="54" t="s">
        <v>105</v>
      </c>
      <c r="C23" s="32">
        <v>1990</v>
      </c>
      <c r="D23" s="32">
        <v>1991</v>
      </c>
      <c r="E23" s="32">
        <v>1992</v>
      </c>
      <c r="F23" s="32">
        <v>1993</v>
      </c>
      <c r="G23" s="32">
        <v>1994</v>
      </c>
      <c r="H23" s="32">
        <v>1995</v>
      </c>
      <c r="I23" s="32">
        <v>1996</v>
      </c>
      <c r="J23" s="32">
        <v>1997</v>
      </c>
      <c r="K23" s="32">
        <v>1998</v>
      </c>
      <c r="L23" s="32">
        <v>1999</v>
      </c>
      <c r="M23" s="32">
        <v>2000</v>
      </c>
      <c r="N23" s="32">
        <v>2001</v>
      </c>
      <c r="O23" s="32">
        <v>2002</v>
      </c>
      <c r="P23" s="32">
        <v>2003</v>
      </c>
      <c r="Q23" s="32">
        <v>2004</v>
      </c>
      <c r="R23" s="32">
        <v>2005</v>
      </c>
      <c r="S23" s="32">
        <v>2006</v>
      </c>
      <c r="T23" s="32">
        <v>2007</v>
      </c>
      <c r="U23" s="32">
        <v>2008</v>
      </c>
      <c r="V23" s="32">
        <v>2009</v>
      </c>
      <c r="W23" s="32">
        <v>2010</v>
      </c>
      <c r="X23" s="32">
        <v>2011</v>
      </c>
      <c r="Y23" s="32">
        <v>2012</v>
      </c>
      <c r="Z23" s="32">
        <v>2013</v>
      </c>
      <c r="AA23" s="32">
        <v>2014</v>
      </c>
      <c r="AB23" s="32">
        <v>2015</v>
      </c>
      <c r="AC23" s="32">
        <v>2016</v>
      </c>
      <c r="AD23" s="32">
        <v>2017</v>
      </c>
      <c r="AE23" s="32">
        <v>2018</v>
      </c>
      <c r="AF23" s="32">
        <v>2019</v>
      </c>
      <c r="AG23" s="33" t="s">
        <v>176</v>
      </c>
      <c r="AH23" s="37"/>
    </row>
    <row r="24" spans="2:36" x14ac:dyDescent="0.2">
      <c r="B24" s="55" t="s">
        <v>91</v>
      </c>
      <c r="C24" s="35">
        <v>31023.690384918958</v>
      </c>
      <c r="D24" s="35">
        <v>31876.18736884091</v>
      </c>
      <c r="E24" s="35">
        <v>31766.363756862629</v>
      </c>
      <c r="F24" s="35">
        <v>31944.812503341363</v>
      </c>
      <c r="G24" s="35">
        <v>32913.519562488334</v>
      </c>
      <c r="H24" s="35">
        <v>33825.090760565188</v>
      </c>
      <c r="I24" s="35">
        <v>35441.439655081616</v>
      </c>
      <c r="J24" s="35">
        <v>36550.869404379402</v>
      </c>
      <c r="K24" s="35">
        <v>38768.920559144775</v>
      </c>
      <c r="L24" s="35">
        <v>40181.417565669093</v>
      </c>
      <c r="M24" s="35">
        <v>42491.738789773757</v>
      </c>
      <c r="N24" s="35">
        <v>44599.605310163643</v>
      </c>
      <c r="O24" s="35">
        <v>43379.042287522316</v>
      </c>
      <c r="P24" s="35">
        <v>44013.927359340887</v>
      </c>
      <c r="Q24" s="35">
        <v>43812.145548558452</v>
      </c>
      <c r="R24" s="35">
        <v>45716.920296932782</v>
      </c>
      <c r="S24" s="35">
        <v>45231.748936405536</v>
      </c>
      <c r="T24" s="35">
        <v>45164.667614510807</v>
      </c>
      <c r="U24" s="35">
        <v>45272.526369067644</v>
      </c>
      <c r="V24" s="35">
        <v>40799.283398390369</v>
      </c>
      <c r="W24" s="35">
        <v>40473.418241163519</v>
      </c>
      <c r="X24" s="35">
        <v>36970.518015679459</v>
      </c>
      <c r="Y24" s="35">
        <v>37031.455382931934</v>
      </c>
      <c r="Z24" s="35">
        <v>35878.264454591095</v>
      </c>
      <c r="AA24" s="35">
        <v>35245.637997645441</v>
      </c>
      <c r="AB24" s="35">
        <v>36820.799759750153</v>
      </c>
      <c r="AC24" s="35">
        <v>38135.786779771821</v>
      </c>
      <c r="AD24" s="35">
        <v>37120.027439487596</v>
      </c>
      <c r="AE24" s="35">
        <v>37030.034055620599</v>
      </c>
      <c r="AF24" s="35">
        <v>35209.063218097981</v>
      </c>
      <c r="AG24" s="36">
        <f>IFERROR((AF24-C24)/C24,"-")</f>
        <v>0.13490892866870505</v>
      </c>
      <c r="AJ24" s="37"/>
    </row>
    <row r="25" spans="2:36" x14ac:dyDescent="0.2">
      <c r="B25" s="55" t="s">
        <v>90</v>
      </c>
      <c r="C25" s="35">
        <v>3309.1613021160401</v>
      </c>
      <c r="D25" s="35">
        <v>3011.4141608237082</v>
      </c>
      <c r="E25" s="35">
        <v>2937.9437558339682</v>
      </c>
      <c r="F25" s="35">
        <v>2945.2812713889025</v>
      </c>
      <c r="G25" s="35">
        <v>3226.8608233570908</v>
      </c>
      <c r="H25" s="35">
        <v>3217.4130741955928</v>
      </c>
      <c r="I25" s="35">
        <v>3399.4497308266123</v>
      </c>
      <c r="J25" s="35">
        <v>3862.3945361455017</v>
      </c>
      <c r="K25" s="35">
        <v>3666.0559178852463</v>
      </c>
      <c r="L25" s="35">
        <v>3774.3860962620843</v>
      </c>
      <c r="M25" s="35">
        <v>4558.3066011244118</v>
      </c>
      <c r="N25" s="35">
        <v>4602.5019195424802</v>
      </c>
      <c r="O25" s="35">
        <v>4074.8897194191049</v>
      </c>
      <c r="P25" s="35">
        <v>3481.9573095426649</v>
      </c>
      <c r="Q25" s="35">
        <v>3667.0105212162121</v>
      </c>
      <c r="R25" s="35">
        <v>3962.6157742008095</v>
      </c>
      <c r="S25" s="35">
        <v>3891.1235168524331</v>
      </c>
      <c r="T25" s="35">
        <v>3943.4809048872071</v>
      </c>
      <c r="U25" s="35">
        <v>3661.5022762053877</v>
      </c>
      <c r="V25" s="35">
        <v>2811.2797213952845</v>
      </c>
      <c r="W25" s="35">
        <v>2594.6977801120875</v>
      </c>
      <c r="X25" s="35">
        <v>2482.6334758737225</v>
      </c>
      <c r="Y25" s="35">
        <v>2686.8256757226</v>
      </c>
      <c r="Z25" s="35">
        <v>2639.9317939511743</v>
      </c>
      <c r="AA25" s="35">
        <v>3057.7858937984006</v>
      </c>
      <c r="AB25" s="35">
        <v>3246.3449957145399</v>
      </c>
      <c r="AC25" s="35">
        <v>3474.6810172584751</v>
      </c>
      <c r="AD25" s="35">
        <v>3488.3476383454426</v>
      </c>
      <c r="AE25" s="35">
        <v>3235.9810138061553</v>
      </c>
      <c r="AF25" s="35">
        <v>3184.0305984553916</v>
      </c>
      <c r="AG25" s="36">
        <f>IFERROR((AF25-C25)/C25,"-")</f>
        <v>-3.7813419243309131E-2</v>
      </c>
      <c r="AJ25" s="37"/>
    </row>
    <row r="26" spans="2:36" x14ac:dyDescent="0.2">
      <c r="B26" s="55" t="s">
        <v>89</v>
      </c>
      <c r="C26" s="35">
        <v>18515.410940973499</v>
      </c>
      <c r="D26" s="35">
        <v>18689.852697233491</v>
      </c>
      <c r="E26" s="35">
        <v>18793.993351738231</v>
      </c>
      <c r="F26" s="35">
        <v>19101.570806568365</v>
      </c>
      <c r="G26" s="35">
        <v>19281.828603306556</v>
      </c>
      <c r="H26" s="35">
        <v>19869.198251088437</v>
      </c>
      <c r="I26" s="35">
        <v>20355.395512254006</v>
      </c>
      <c r="J26" s="35">
        <v>20515.263091493751</v>
      </c>
      <c r="K26" s="35">
        <v>21031.91199670656</v>
      </c>
      <c r="L26" s="35">
        <v>20766.359176809339</v>
      </c>
      <c r="M26" s="35">
        <v>19915.894114444767</v>
      </c>
      <c r="N26" s="35">
        <v>19679.748819762339</v>
      </c>
      <c r="O26" s="35">
        <v>19458.881270769794</v>
      </c>
      <c r="P26" s="35">
        <v>19771.420720568676</v>
      </c>
      <c r="Q26" s="35">
        <v>19420.287568253494</v>
      </c>
      <c r="R26" s="35">
        <v>19292.835852066299</v>
      </c>
      <c r="S26" s="35">
        <v>19169.535837853869</v>
      </c>
      <c r="T26" s="35">
        <v>18634.584188705296</v>
      </c>
      <c r="U26" s="35">
        <v>18503.624984901784</v>
      </c>
      <c r="V26" s="35">
        <v>18224.164235678505</v>
      </c>
      <c r="W26" s="35">
        <v>18349.927516176205</v>
      </c>
      <c r="X26" s="35">
        <v>17718.487330676628</v>
      </c>
      <c r="Y26" s="35">
        <v>18527.156202435657</v>
      </c>
      <c r="Z26" s="35">
        <v>19356.014150292558</v>
      </c>
      <c r="AA26" s="35">
        <v>18876.041004266328</v>
      </c>
      <c r="AB26" s="35">
        <v>19410.889622774797</v>
      </c>
      <c r="AC26" s="35">
        <v>19899.815916982494</v>
      </c>
      <c r="AD26" s="35">
        <v>20567.79804551477</v>
      </c>
      <c r="AE26" s="35">
        <v>21351.150252449035</v>
      </c>
      <c r="AF26" s="35">
        <v>20479.695597940183</v>
      </c>
      <c r="AG26" s="36">
        <f t="shared" ref="AG26:AG27" si="3">IFERROR((AF26-C26)/C26,"-")</f>
        <v>0.10608917421432104</v>
      </c>
      <c r="AI26" s="42"/>
      <c r="AJ26" s="37"/>
    </row>
    <row r="27" spans="2:36" x14ac:dyDescent="0.2">
      <c r="B27" s="55" t="s">
        <v>88</v>
      </c>
      <c r="C27" s="35">
        <v>5131.0832013955924</v>
      </c>
      <c r="D27" s="35">
        <v>4974.8829613732778</v>
      </c>
      <c r="E27" s="35">
        <v>4690.1483704622133</v>
      </c>
      <c r="F27" s="35">
        <v>4602.6537792863628</v>
      </c>
      <c r="G27" s="35">
        <v>4708.7921360530763</v>
      </c>
      <c r="H27" s="35">
        <v>5690.5334394131332</v>
      </c>
      <c r="I27" s="35">
        <v>5291.2487779477651</v>
      </c>
      <c r="J27" s="35">
        <v>4597.4667538207977</v>
      </c>
      <c r="K27" s="35">
        <v>4370.0565612218397</v>
      </c>
      <c r="L27" s="35">
        <v>4486.6720956222516</v>
      </c>
      <c r="M27" s="35">
        <v>5884.6696061295406</v>
      </c>
      <c r="N27" s="35">
        <v>7196.000543057954</v>
      </c>
      <c r="O27" s="35">
        <v>6834.8402080449669</v>
      </c>
      <c r="P27" s="35">
        <v>7133.2687813378316</v>
      </c>
      <c r="Q27" s="35">
        <v>5470.671637918218</v>
      </c>
      <c r="R27" s="35">
        <v>5984.1811115415849</v>
      </c>
      <c r="S27" s="35">
        <v>6410.5085223843689</v>
      </c>
      <c r="T27" s="35">
        <v>5622.9526707006771</v>
      </c>
      <c r="U27" s="35">
        <v>4845.5085522287145</v>
      </c>
      <c r="V27" s="35">
        <v>4570.5923824251604</v>
      </c>
      <c r="W27" s="35">
        <v>6242.4445780916876</v>
      </c>
      <c r="X27" s="35">
        <v>5485.4639314813385</v>
      </c>
      <c r="Y27" s="35">
        <v>4452.8642233476739</v>
      </c>
      <c r="Z27" s="35">
        <v>4574.0546027771588</v>
      </c>
      <c r="AA27" s="35">
        <v>5936.7803017263459</v>
      </c>
      <c r="AB27" s="35">
        <v>5578.2761523502923</v>
      </c>
      <c r="AC27" s="35">
        <v>4984.0316045835107</v>
      </c>
      <c r="AD27" s="35">
        <v>6485.6829581525208</v>
      </c>
      <c r="AE27" s="35">
        <v>4786.0273412621782</v>
      </c>
      <c r="AF27" s="35">
        <v>4442.6196063103698</v>
      </c>
      <c r="AG27" s="36">
        <f t="shared" si="3"/>
        <v>-0.13417509871950017</v>
      </c>
      <c r="AJ27" s="37"/>
    </row>
    <row r="28" spans="2:36" x14ac:dyDescent="0.2">
      <c r="B28" s="55" t="s">
        <v>87</v>
      </c>
      <c r="C28" s="35">
        <v>1552.0536176909657</v>
      </c>
      <c r="D28" s="35">
        <v>1632.8113652324846</v>
      </c>
      <c r="E28" s="35">
        <v>1698.2299225574211</v>
      </c>
      <c r="F28" s="35">
        <v>1748.2816571592582</v>
      </c>
      <c r="G28" s="35">
        <v>1792.8493340275654</v>
      </c>
      <c r="H28" s="35">
        <v>1829.1780952628808</v>
      </c>
      <c r="I28" s="35">
        <v>1708.4830322402108</v>
      </c>
      <c r="J28" s="35">
        <v>1432.6262505012091</v>
      </c>
      <c r="K28" s="35">
        <v>1475.5765436871579</v>
      </c>
      <c r="L28" s="35">
        <v>1480.7046945341824</v>
      </c>
      <c r="M28" s="35">
        <v>1492.7703645905106</v>
      </c>
      <c r="N28" s="35">
        <v>1605.3489199626385</v>
      </c>
      <c r="O28" s="35">
        <v>1710.2325565770916</v>
      </c>
      <c r="P28" s="35">
        <v>1765.4681984593738</v>
      </c>
      <c r="Q28" s="35">
        <v>1485.1035878384678</v>
      </c>
      <c r="R28" s="35">
        <v>1291.9683880384264</v>
      </c>
      <c r="S28" s="35">
        <v>1328.1757520911431</v>
      </c>
      <c r="T28" s="35">
        <v>848.83552589138685</v>
      </c>
      <c r="U28" s="35">
        <v>693.80354289533363</v>
      </c>
      <c r="V28" s="35">
        <v>521.64707443401301</v>
      </c>
      <c r="W28" s="35">
        <v>531.37075488942537</v>
      </c>
      <c r="X28" s="35">
        <v>621.94477695799299</v>
      </c>
      <c r="Y28" s="35">
        <v>539.69888971898627</v>
      </c>
      <c r="Z28" s="35">
        <v>696.37286514651987</v>
      </c>
      <c r="AA28" s="35">
        <v>883.10286494537513</v>
      </c>
      <c r="AB28" s="35">
        <v>953.91866311629394</v>
      </c>
      <c r="AC28" s="35">
        <v>964.85361846438809</v>
      </c>
      <c r="AD28" s="35">
        <v>938.68775867053375</v>
      </c>
      <c r="AE28" s="35">
        <v>908.84864780240139</v>
      </c>
      <c r="AF28" s="35">
        <v>904.85020272249506</v>
      </c>
      <c r="AG28" s="36">
        <f>IFERROR((AF28-C28)/C28,"-")</f>
        <v>-0.41699810341045662</v>
      </c>
      <c r="AJ28" s="37"/>
    </row>
    <row r="29" spans="2:36" x14ac:dyDescent="0.2">
      <c r="B29" s="55" t="s">
        <v>86</v>
      </c>
      <c r="C29" s="35" t="s">
        <v>189</v>
      </c>
      <c r="D29" s="35" t="s">
        <v>189</v>
      </c>
      <c r="E29" s="35" t="s">
        <v>189</v>
      </c>
      <c r="F29" s="35" t="s">
        <v>189</v>
      </c>
      <c r="G29" s="35" t="s">
        <v>189</v>
      </c>
      <c r="H29" s="35" t="s">
        <v>189</v>
      </c>
      <c r="I29" s="35" t="s">
        <v>189</v>
      </c>
      <c r="J29" s="35" t="s">
        <v>189</v>
      </c>
      <c r="K29" s="35" t="s">
        <v>189</v>
      </c>
      <c r="L29" s="35" t="s">
        <v>189</v>
      </c>
      <c r="M29" s="35" t="s">
        <v>189</v>
      </c>
      <c r="N29" s="35" t="s">
        <v>189</v>
      </c>
      <c r="O29" s="35" t="s">
        <v>189</v>
      </c>
      <c r="P29" s="35" t="s">
        <v>189</v>
      </c>
      <c r="Q29" s="35" t="s">
        <v>189</v>
      </c>
      <c r="R29" s="35" t="s">
        <v>189</v>
      </c>
      <c r="S29" s="35" t="s">
        <v>189</v>
      </c>
      <c r="T29" s="35" t="s">
        <v>189</v>
      </c>
      <c r="U29" s="35" t="s">
        <v>189</v>
      </c>
      <c r="V29" s="35" t="s">
        <v>189</v>
      </c>
      <c r="W29" s="35" t="s">
        <v>189</v>
      </c>
      <c r="X29" s="35" t="s">
        <v>189</v>
      </c>
      <c r="Y29" s="35" t="s">
        <v>189</v>
      </c>
      <c r="Z29" s="35" t="s">
        <v>189</v>
      </c>
      <c r="AA29" s="35" t="s">
        <v>189</v>
      </c>
      <c r="AB29" s="35" t="s">
        <v>189</v>
      </c>
      <c r="AC29" s="35" t="s">
        <v>189</v>
      </c>
      <c r="AD29" s="35" t="s">
        <v>189</v>
      </c>
      <c r="AE29" s="35" t="s">
        <v>189</v>
      </c>
      <c r="AF29" s="35" t="s">
        <v>189</v>
      </c>
      <c r="AG29" s="36"/>
      <c r="AH29" s="37"/>
    </row>
    <row r="30" spans="2:36" x14ac:dyDescent="0.2">
      <c r="B30" s="56" t="s">
        <v>15</v>
      </c>
      <c r="C30" s="57">
        <v>59531.399447095057</v>
      </c>
      <c r="D30" s="57">
        <v>60185.148553503874</v>
      </c>
      <c r="E30" s="57">
        <v>59886.679157454462</v>
      </c>
      <c r="F30" s="57">
        <v>60342.600017744255</v>
      </c>
      <c r="G30" s="57">
        <v>61923.850459232621</v>
      </c>
      <c r="H30" s="57">
        <v>64431.413620525171</v>
      </c>
      <c r="I30" s="57">
        <v>66196.016708350144</v>
      </c>
      <c r="J30" s="57">
        <v>66958.620036340653</v>
      </c>
      <c r="K30" s="57">
        <v>69312.521578645537</v>
      </c>
      <c r="L30" s="57">
        <v>70689.539628897022</v>
      </c>
      <c r="M30" s="57">
        <v>74343.379476062983</v>
      </c>
      <c r="N30" s="57">
        <v>77683.205512489047</v>
      </c>
      <c r="O30" s="57">
        <v>75457.886042333281</v>
      </c>
      <c r="P30" s="57">
        <v>76166.042369249437</v>
      </c>
      <c r="Q30" s="57">
        <v>73855.218863784845</v>
      </c>
      <c r="R30" s="57">
        <v>76248.521422779973</v>
      </c>
      <c r="S30" s="57">
        <v>76031.092565587387</v>
      </c>
      <c r="T30" s="57">
        <v>74214.520904695426</v>
      </c>
      <c r="U30" s="57">
        <v>72976.965725298927</v>
      </c>
      <c r="V30" s="57">
        <v>66926.966812323357</v>
      </c>
      <c r="W30" s="57">
        <v>68191.858870432858</v>
      </c>
      <c r="X30" s="57">
        <v>63279.047530669086</v>
      </c>
      <c r="Y30" s="57">
        <v>63238.000374156785</v>
      </c>
      <c r="Z30" s="57">
        <v>63144.63786675853</v>
      </c>
      <c r="AA30" s="57">
        <v>63999.34806238184</v>
      </c>
      <c r="AB30" s="57">
        <v>66010.229193706022</v>
      </c>
      <c r="AC30" s="57">
        <v>67459.168937060633</v>
      </c>
      <c r="AD30" s="57">
        <v>68600.543840170969</v>
      </c>
      <c r="AE30" s="57">
        <v>67312.041310940345</v>
      </c>
      <c r="AF30" s="57">
        <v>64220.259223526271</v>
      </c>
      <c r="AG30" s="58">
        <f>IFERROR((AF30-C30)/C30,"-")</f>
        <v>7.8762801143254763E-2</v>
      </c>
      <c r="AH30" s="37"/>
    </row>
    <row r="32" spans="2:36" x14ac:dyDescent="0.2">
      <c r="B32" s="59"/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  <c r="S32" s="59"/>
      <c r="T32" s="59"/>
      <c r="U32" s="59"/>
      <c r="V32" s="59"/>
      <c r="W32" s="59"/>
      <c r="X32" s="59"/>
      <c r="Y32" s="59"/>
      <c r="Z32" s="59"/>
      <c r="AA32" s="59"/>
      <c r="AB32" s="59"/>
      <c r="AC32" s="59"/>
      <c r="AD32" s="59"/>
      <c r="AE32" s="59"/>
      <c r="AF32" s="59"/>
    </row>
    <row r="33" spans="2:32" x14ac:dyDescent="0.2">
      <c r="B33" s="59"/>
      <c r="C33" s="60"/>
      <c r="D33" s="60"/>
      <c r="E33" s="60"/>
      <c r="F33" s="60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0"/>
      <c r="R33" s="60"/>
      <c r="S33" s="60"/>
      <c r="T33" s="60"/>
      <c r="U33" s="60"/>
      <c r="V33" s="60"/>
      <c r="W33" s="60"/>
      <c r="X33" s="60"/>
      <c r="Y33" s="60"/>
      <c r="Z33" s="60"/>
      <c r="AA33" s="60"/>
      <c r="AB33" s="60"/>
      <c r="AC33" s="60"/>
      <c r="AD33" s="60"/>
      <c r="AE33" s="60"/>
      <c r="AF33" s="60"/>
    </row>
    <row r="34" spans="2:32" x14ac:dyDescent="0.2">
      <c r="N34" s="61"/>
    </row>
    <row r="36" spans="2:32" x14ac:dyDescent="0.2">
      <c r="B36" s="30" t="s">
        <v>135</v>
      </c>
      <c r="C36" s="42">
        <f t="shared" ref="C36:AF36" si="4">C26/C15</f>
        <v>0.34035484016946699</v>
      </c>
      <c r="D36" s="42">
        <f t="shared" si="4"/>
        <v>0.33852133288591629</v>
      </c>
      <c r="E36" s="42">
        <f t="shared" si="4"/>
        <v>0.34049229333390046</v>
      </c>
      <c r="F36" s="42">
        <f t="shared" si="4"/>
        <v>0.34269087244632462</v>
      </c>
      <c r="G36" s="42">
        <f t="shared" si="4"/>
        <v>0.33700618628042028</v>
      </c>
      <c r="H36" s="42">
        <f t="shared" si="4"/>
        <v>0.33825162629206396</v>
      </c>
      <c r="I36" s="42">
        <f t="shared" si="4"/>
        <v>0.33421678144336214</v>
      </c>
      <c r="J36" s="42">
        <f t="shared" si="4"/>
        <v>0.32897504314187015</v>
      </c>
      <c r="K36" s="42">
        <f t="shared" si="4"/>
        <v>0.32385453787539176</v>
      </c>
      <c r="L36" s="42">
        <f t="shared" si="4"/>
        <v>0.31367763890849309</v>
      </c>
      <c r="M36" s="42">
        <f t="shared" si="4"/>
        <v>0.29091833825503743</v>
      </c>
      <c r="N36" s="42">
        <f t="shared" si="4"/>
        <v>0.27919604456293956</v>
      </c>
      <c r="O36" s="42">
        <f t="shared" si="4"/>
        <v>0.28356190014881177</v>
      </c>
      <c r="P36" s="42">
        <f t="shared" si="4"/>
        <v>0.28640629215614866</v>
      </c>
      <c r="Q36" s="42">
        <f t="shared" si="4"/>
        <v>0.28398649045829644</v>
      </c>
      <c r="R36" s="42">
        <f t="shared" si="4"/>
        <v>0.27457506562515238</v>
      </c>
      <c r="S36" s="42">
        <f t="shared" si="4"/>
        <v>0.27534293343414407</v>
      </c>
      <c r="T36" s="42">
        <f t="shared" si="4"/>
        <v>0.27167456100631626</v>
      </c>
      <c r="U36" s="42">
        <f t="shared" si="4"/>
        <v>0.27158710165112371</v>
      </c>
      <c r="V36" s="42">
        <f t="shared" si="4"/>
        <v>0.29225823987195315</v>
      </c>
      <c r="W36" s="42">
        <f t="shared" si="4"/>
        <v>0.29620824871050949</v>
      </c>
      <c r="X36" s="42">
        <f t="shared" si="4"/>
        <v>0.30658225753153739</v>
      </c>
      <c r="Y36" s="42">
        <f t="shared" si="4"/>
        <v>0.31516736058764117</v>
      </c>
      <c r="Z36" s="42">
        <f t="shared" si="4"/>
        <v>0.33047330368990474</v>
      </c>
      <c r="AA36" s="42">
        <f t="shared" si="4"/>
        <v>0.32509828159989063</v>
      </c>
      <c r="AB36" s="42">
        <f t="shared" si="4"/>
        <v>0.32120242100220092</v>
      </c>
      <c r="AC36" s="42">
        <f t="shared" si="4"/>
        <v>0.31852376427891005</v>
      </c>
      <c r="AD36" s="42">
        <f t="shared" si="4"/>
        <v>0.33112523723721243</v>
      </c>
      <c r="AE36" s="42">
        <f t="shared" si="4"/>
        <v>0.34147627358435506</v>
      </c>
      <c r="AF36" s="42">
        <f t="shared" si="4"/>
        <v>0.34259793008023015</v>
      </c>
    </row>
    <row r="37" spans="2:32" x14ac:dyDescent="0.2"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</row>
    <row r="38" spans="2:32" x14ac:dyDescent="0.2">
      <c r="H38" s="62"/>
      <c r="I38" s="62"/>
      <c r="J38" s="62"/>
      <c r="K38" s="62"/>
      <c r="L38" s="62"/>
      <c r="M38" s="62"/>
      <c r="N38" s="62"/>
      <c r="O38" s="62"/>
      <c r="P38" s="62"/>
      <c r="Q38" s="62"/>
      <c r="R38" s="62"/>
      <c r="S38" s="62"/>
      <c r="T38" s="62"/>
      <c r="U38" s="62"/>
      <c r="V38" s="62"/>
      <c r="W38" s="62"/>
      <c r="X38" s="62"/>
      <c r="Y38" s="62"/>
      <c r="Z38" s="62"/>
      <c r="AA38" s="62"/>
      <c r="AB38" s="62"/>
      <c r="AC38" s="62"/>
      <c r="AD38" s="62"/>
      <c r="AE38" s="62"/>
      <c r="AF38" s="62"/>
    </row>
    <row r="40" spans="2:32" x14ac:dyDescent="0.2">
      <c r="H40" s="62"/>
      <c r="I40" s="62"/>
      <c r="J40" s="62"/>
      <c r="K40" s="62"/>
      <c r="L40" s="62"/>
      <c r="M40" s="62"/>
      <c r="N40" s="62"/>
      <c r="O40" s="62"/>
      <c r="P40" s="62"/>
      <c r="Q40" s="62"/>
      <c r="R40" s="62"/>
      <c r="S40" s="62"/>
      <c r="T40" s="62"/>
      <c r="U40" s="62"/>
      <c r="V40" s="62"/>
      <c r="W40" s="62"/>
      <c r="X40" s="62"/>
      <c r="Y40" s="62"/>
      <c r="Z40" s="62"/>
      <c r="AA40" s="62"/>
      <c r="AB40" s="62"/>
      <c r="AC40" s="62"/>
      <c r="AD40" s="62"/>
      <c r="AE40" s="62"/>
      <c r="AF40" s="62"/>
    </row>
    <row r="41" spans="2:32" x14ac:dyDescent="0.2">
      <c r="H41" s="62"/>
      <c r="I41" s="62"/>
      <c r="J41" s="62"/>
      <c r="K41" s="62"/>
      <c r="L41" s="62"/>
      <c r="M41" s="62"/>
      <c r="N41" s="62"/>
      <c r="O41" s="62"/>
      <c r="P41" s="62"/>
      <c r="Q41" s="62"/>
      <c r="R41" s="62"/>
      <c r="S41" s="62"/>
      <c r="T41" s="62"/>
      <c r="U41" s="62"/>
      <c r="V41" s="62"/>
      <c r="W41" s="62"/>
      <c r="X41" s="62"/>
      <c r="Y41" s="62"/>
      <c r="Z41" s="62"/>
      <c r="AA41" s="62"/>
      <c r="AB41" s="62"/>
      <c r="AC41" s="62"/>
      <c r="AD41" s="62"/>
      <c r="AE41" s="62"/>
      <c r="AF41" s="62"/>
    </row>
    <row r="43" spans="2:32" x14ac:dyDescent="0.2">
      <c r="B43" s="53"/>
      <c r="C43" s="62"/>
      <c r="D43" s="62"/>
      <c r="E43" s="62"/>
      <c r="F43" s="62"/>
      <c r="G43" s="62"/>
      <c r="H43" s="62"/>
      <c r="I43" s="62"/>
      <c r="J43" s="62"/>
      <c r="K43" s="62"/>
      <c r="L43" s="62"/>
      <c r="M43" s="62"/>
      <c r="N43" s="62"/>
      <c r="O43" s="62"/>
      <c r="P43" s="62"/>
      <c r="Q43" s="62"/>
      <c r="R43" s="62"/>
      <c r="S43" s="62"/>
      <c r="T43" s="62"/>
      <c r="U43" s="62"/>
      <c r="V43" s="62"/>
      <c r="W43" s="62"/>
      <c r="X43" s="62"/>
      <c r="Y43" s="62"/>
      <c r="Z43" s="62"/>
      <c r="AA43" s="62"/>
      <c r="AB43" s="62"/>
      <c r="AC43" s="62"/>
      <c r="AD43" s="62"/>
      <c r="AE43" s="62"/>
      <c r="AF43" s="62"/>
    </row>
    <row r="44" spans="2:32" x14ac:dyDescent="0.2">
      <c r="B44" s="53"/>
      <c r="C44" s="62"/>
      <c r="D44" s="62"/>
      <c r="E44" s="62"/>
      <c r="F44" s="62"/>
      <c r="G44" s="62"/>
      <c r="H44" s="62"/>
      <c r="I44" s="62"/>
      <c r="J44" s="62"/>
      <c r="K44" s="62"/>
      <c r="L44" s="62"/>
      <c r="M44" s="62"/>
      <c r="N44" s="62"/>
      <c r="O44" s="62"/>
      <c r="P44" s="62"/>
      <c r="Q44" s="62"/>
      <c r="R44" s="62"/>
      <c r="S44" s="62"/>
      <c r="T44" s="62"/>
      <c r="U44" s="62"/>
      <c r="V44" s="62"/>
      <c r="W44" s="62"/>
      <c r="X44" s="62"/>
      <c r="Y44" s="62"/>
      <c r="Z44" s="62"/>
      <c r="AA44" s="62"/>
      <c r="AB44" s="62"/>
      <c r="AC44" s="62"/>
      <c r="AD44" s="62"/>
      <c r="AE44" s="62"/>
      <c r="AF44" s="62"/>
    </row>
    <row r="45" spans="2:32" x14ac:dyDescent="0.2">
      <c r="B45" s="53"/>
      <c r="C45" s="62"/>
      <c r="D45" s="62"/>
      <c r="E45" s="62"/>
      <c r="F45" s="62"/>
      <c r="G45" s="62"/>
      <c r="H45" s="62"/>
      <c r="I45" s="62"/>
      <c r="J45" s="62"/>
      <c r="K45" s="62"/>
      <c r="L45" s="62"/>
      <c r="M45" s="62"/>
      <c r="N45" s="62"/>
      <c r="O45" s="62"/>
      <c r="P45" s="62"/>
      <c r="Q45" s="62"/>
      <c r="R45" s="62"/>
      <c r="S45" s="62"/>
      <c r="T45" s="62"/>
      <c r="U45" s="62"/>
      <c r="V45" s="62"/>
      <c r="W45" s="62"/>
      <c r="X45" s="62"/>
      <c r="Y45" s="62"/>
      <c r="Z45" s="62"/>
      <c r="AA45" s="62"/>
      <c r="AB45" s="62"/>
      <c r="AC45" s="62"/>
      <c r="AD45" s="62"/>
      <c r="AE45" s="62"/>
      <c r="AF45" s="62"/>
    </row>
    <row r="46" spans="2:32" x14ac:dyDescent="0.2">
      <c r="B46" s="53"/>
      <c r="C46" s="62"/>
      <c r="D46" s="62"/>
      <c r="E46" s="62"/>
      <c r="F46" s="62"/>
      <c r="G46" s="62"/>
      <c r="H46" s="62"/>
      <c r="I46" s="62"/>
      <c r="J46" s="62"/>
      <c r="K46" s="62"/>
      <c r="L46" s="62"/>
      <c r="M46" s="62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62"/>
      <c r="Y46" s="62"/>
      <c r="Z46" s="62"/>
      <c r="AA46" s="62"/>
      <c r="AB46" s="62"/>
      <c r="AC46" s="62"/>
      <c r="AD46" s="62"/>
      <c r="AE46" s="62"/>
      <c r="AF46" s="62"/>
    </row>
    <row r="47" spans="2:32" x14ac:dyDescent="0.2">
      <c r="B47" s="53"/>
      <c r="C47" s="62"/>
      <c r="D47" s="62"/>
      <c r="E47" s="62"/>
      <c r="F47" s="62"/>
      <c r="G47" s="62"/>
      <c r="H47" s="62"/>
      <c r="I47" s="62"/>
      <c r="J47" s="62"/>
      <c r="K47" s="62"/>
      <c r="L47" s="62"/>
      <c r="M47" s="62"/>
      <c r="N47" s="62"/>
      <c r="O47" s="62"/>
      <c r="P47" s="62"/>
      <c r="Q47" s="62"/>
      <c r="R47" s="62"/>
      <c r="S47" s="62"/>
      <c r="T47" s="62"/>
      <c r="U47" s="62"/>
      <c r="V47" s="62"/>
      <c r="W47" s="62"/>
      <c r="X47" s="62"/>
      <c r="Y47" s="62"/>
      <c r="Z47" s="62"/>
      <c r="AA47" s="62"/>
      <c r="AB47" s="62"/>
      <c r="AC47" s="62"/>
      <c r="AD47" s="62"/>
      <c r="AE47" s="62"/>
      <c r="AF47" s="62"/>
    </row>
    <row r="48" spans="2:32" x14ac:dyDescent="0.2">
      <c r="B48" s="53"/>
      <c r="C48" s="62"/>
      <c r="D48" s="62"/>
      <c r="E48" s="62"/>
      <c r="F48" s="62"/>
      <c r="G48" s="62"/>
      <c r="V48" s="62"/>
      <c r="W48" s="62"/>
      <c r="X48" s="62"/>
      <c r="Y48" s="62"/>
      <c r="Z48" s="62"/>
      <c r="AA48" s="62"/>
      <c r="AB48" s="62"/>
      <c r="AC48" s="62"/>
      <c r="AD48" s="62"/>
      <c r="AE48" s="62"/>
      <c r="AF48" s="62"/>
    </row>
    <row r="49" spans="2:32" x14ac:dyDescent="0.2">
      <c r="B49" s="63"/>
      <c r="C49" s="62"/>
      <c r="D49" s="62"/>
      <c r="E49" s="62"/>
      <c r="F49" s="62"/>
      <c r="G49" s="62"/>
      <c r="H49" s="62"/>
      <c r="I49" s="62"/>
      <c r="J49" s="62"/>
      <c r="K49" s="62"/>
      <c r="L49" s="62"/>
      <c r="M49" s="62"/>
      <c r="N49" s="62"/>
      <c r="O49" s="62"/>
      <c r="P49" s="62"/>
      <c r="Q49" s="62"/>
      <c r="R49" s="62"/>
      <c r="S49" s="62"/>
      <c r="T49" s="62"/>
      <c r="U49" s="62"/>
      <c r="V49" s="62"/>
      <c r="W49" s="62"/>
      <c r="X49" s="62"/>
      <c r="Y49" s="62"/>
      <c r="Z49" s="62"/>
      <c r="AA49" s="62"/>
      <c r="AB49" s="62"/>
      <c r="AC49" s="62"/>
      <c r="AD49" s="62"/>
      <c r="AE49" s="62"/>
      <c r="AF49" s="62"/>
    </row>
  </sheetData>
  <pageMargins left="0.2" right="0.19" top="0.55000000000000004" bottom="0.61" header="0.28000000000000003" footer="0.27"/>
  <pageSetup paperSize="9" scale="86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</sheetPr>
  <dimension ref="B1:AJ11"/>
  <sheetViews>
    <sheetView zoomScale="75" zoomScaleNormal="75" workbookViewId="0">
      <selection activeCell="A9" sqref="A9:XFD9"/>
    </sheetView>
  </sheetViews>
  <sheetFormatPr defaultRowHeight="15" x14ac:dyDescent="0.2"/>
  <cols>
    <col min="1" max="1" width="6" style="30" customWidth="1"/>
    <col min="2" max="2" width="24.7109375" style="30" customWidth="1"/>
    <col min="3" max="3" width="7.7109375" style="30" customWidth="1"/>
    <col min="4" max="33" width="8.5703125" style="30" customWidth="1"/>
    <col min="34" max="34" width="9.140625" style="30"/>
    <col min="35" max="36" width="8.5703125" style="30" customWidth="1"/>
    <col min="37" max="16384" width="9.140625" style="30"/>
  </cols>
  <sheetData>
    <row r="1" spans="2:36" x14ac:dyDescent="0.2">
      <c r="B1" s="29" t="s">
        <v>180</v>
      </c>
      <c r="C1" s="29"/>
      <c r="AI1" s="38"/>
    </row>
    <row r="3" spans="2:36" x14ac:dyDescent="0.2">
      <c r="B3" s="31"/>
      <c r="C3" s="31"/>
      <c r="D3" s="32">
        <v>1990</v>
      </c>
      <c r="E3" s="32">
        <v>1991</v>
      </c>
      <c r="F3" s="32">
        <v>1992</v>
      </c>
      <c r="G3" s="32">
        <v>1993</v>
      </c>
      <c r="H3" s="32">
        <v>1994</v>
      </c>
      <c r="I3" s="32">
        <v>1995</v>
      </c>
      <c r="J3" s="32">
        <v>1996</v>
      </c>
      <c r="K3" s="32">
        <v>1997</v>
      </c>
      <c r="L3" s="32">
        <v>1998</v>
      </c>
      <c r="M3" s="32">
        <v>1999</v>
      </c>
      <c r="N3" s="32">
        <v>2000</v>
      </c>
      <c r="O3" s="32">
        <v>2001</v>
      </c>
      <c r="P3" s="32">
        <v>2002</v>
      </c>
      <c r="Q3" s="32">
        <v>2003</v>
      </c>
      <c r="R3" s="32">
        <v>2004</v>
      </c>
      <c r="S3" s="32">
        <v>2005</v>
      </c>
      <c r="T3" s="32">
        <v>2006</v>
      </c>
      <c r="U3" s="32">
        <v>2007</v>
      </c>
      <c r="V3" s="32">
        <v>2008</v>
      </c>
      <c r="W3" s="32">
        <v>2009</v>
      </c>
      <c r="X3" s="32">
        <v>2010</v>
      </c>
      <c r="Y3" s="32">
        <v>2011</v>
      </c>
      <c r="Z3" s="32">
        <v>2012</v>
      </c>
      <c r="AA3" s="32">
        <v>2013</v>
      </c>
      <c r="AB3" s="32">
        <v>2014</v>
      </c>
      <c r="AC3" s="32">
        <v>2015</v>
      </c>
      <c r="AD3" s="32">
        <v>2016</v>
      </c>
      <c r="AE3" s="32">
        <v>2017</v>
      </c>
      <c r="AF3" s="32">
        <v>2018</v>
      </c>
      <c r="AG3" s="32">
        <v>2019</v>
      </c>
      <c r="AI3" s="32">
        <f>D3</f>
        <v>1990</v>
      </c>
      <c r="AJ3" s="32">
        <v>2019</v>
      </c>
    </row>
    <row r="4" spans="2:36" x14ac:dyDescent="0.2">
      <c r="B4" s="34" t="s">
        <v>143</v>
      </c>
      <c r="C4" s="34"/>
      <c r="D4" s="64">
        <v>32943.60363844176</v>
      </c>
      <c r="E4" s="64">
        <v>33673.49439639716</v>
      </c>
      <c r="F4" s="64">
        <v>33494.498394831789</v>
      </c>
      <c r="G4" s="64">
        <v>33715.571485648332</v>
      </c>
      <c r="H4" s="64">
        <v>34837.654227246712</v>
      </c>
      <c r="I4" s="64">
        <v>35852.202662148069</v>
      </c>
      <c r="J4" s="64">
        <v>37468.512713817669</v>
      </c>
      <c r="K4" s="64">
        <v>38804.278996628193</v>
      </c>
      <c r="L4" s="64">
        <v>40708.288352058022</v>
      </c>
      <c r="M4" s="64">
        <v>42439.518319338997</v>
      </c>
      <c r="N4" s="64">
        <v>45248.508622670597</v>
      </c>
      <c r="O4" s="64">
        <v>47606.827382126554</v>
      </c>
      <c r="P4" s="64">
        <v>46080.800401874891</v>
      </c>
      <c r="Q4" s="64">
        <v>45683.184848822799</v>
      </c>
      <c r="R4" s="64">
        <v>46165.841122470752</v>
      </c>
      <c r="S4" s="64">
        <v>48155.797022874547</v>
      </c>
      <c r="T4" s="64">
        <v>47603.978825432525</v>
      </c>
      <c r="U4" s="64">
        <v>47663.726602156494</v>
      </c>
      <c r="V4" s="64">
        <v>47366.673677499894</v>
      </c>
      <c r="W4" s="64">
        <v>42180.319124497575</v>
      </c>
      <c r="X4" s="64">
        <v>41793.914554776813</v>
      </c>
      <c r="Y4" s="64">
        <v>38097.298624554125</v>
      </c>
      <c r="Z4" s="64">
        <v>38241.974900988564</v>
      </c>
      <c r="AA4" s="64">
        <v>37291.76322414622</v>
      </c>
      <c r="AB4" s="64">
        <v>36909.012023474788</v>
      </c>
      <c r="AC4" s="64">
        <v>38687.772214867851</v>
      </c>
      <c r="AD4" s="64">
        <v>40155.799101114433</v>
      </c>
      <c r="AE4" s="64">
        <v>39133.421109227143</v>
      </c>
      <c r="AF4" s="64">
        <v>39195.154828332859</v>
      </c>
      <c r="AG4" s="64">
        <v>37275.318574990517</v>
      </c>
      <c r="AH4" s="37"/>
      <c r="AI4" s="42">
        <f>D4/SUM(D$4:D$7)</f>
        <v>0.60557742880853316</v>
      </c>
      <c r="AJ4" s="42">
        <f>AG4/SUM(AG$4:AG$7)</f>
        <v>0.6235662500841731</v>
      </c>
    </row>
    <row r="5" spans="2:36" x14ac:dyDescent="0.2">
      <c r="B5" s="34" t="s">
        <v>144</v>
      </c>
      <c r="C5" s="34"/>
      <c r="D5" s="64">
        <v>13752.057718874048</v>
      </c>
      <c r="E5" s="64">
        <v>14041.692369937267</v>
      </c>
      <c r="F5" s="64">
        <v>14256.741742919332</v>
      </c>
      <c r="G5" s="64">
        <v>14404.033378668544</v>
      </c>
      <c r="H5" s="64">
        <v>14436.649964540236</v>
      </c>
      <c r="I5" s="64">
        <v>14556.67754245908</v>
      </c>
      <c r="J5" s="64">
        <v>14880.57315091921</v>
      </c>
      <c r="K5" s="64">
        <v>14958.565825239513</v>
      </c>
      <c r="L5" s="64">
        <v>15282.883343981439</v>
      </c>
      <c r="M5" s="64">
        <v>14879.676844726055</v>
      </c>
      <c r="N5" s="64">
        <v>14386.905128417682</v>
      </c>
      <c r="O5" s="64">
        <v>14519.856949107338</v>
      </c>
      <c r="P5" s="64">
        <v>14521.197956810709</v>
      </c>
      <c r="Q5" s="64">
        <v>15212.324612582383</v>
      </c>
      <c r="R5" s="64">
        <v>14202.810102499521</v>
      </c>
      <c r="S5" s="64">
        <v>14019.729982642415</v>
      </c>
      <c r="T5" s="64">
        <v>14156.171514896669</v>
      </c>
      <c r="U5" s="64">
        <v>13320.540053673327</v>
      </c>
      <c r="V5" s="64">
        <v>13190.71168903676</v>
      </c>
      <c r="W5" s="64">
        <v>12827.1297740719</v>
      </c>
      <c r="X5" s="64">
        <v>12576.664172085866</v>
      </c>
      <c r="Y5" s="64">
        <v>12523.848753308066</v>
      </c>
      <c r="Z5" s="64">
        <v>13155.769311644355</v>
      </c>
      <c r="AA5" s="64">
        <v>13439.119661199333</v>
      </c>
      <c r="AB5" s="64">
        <v>13511.976489026483</v>
      </c>
      <c r="AC5" s="64">
        <v>14037.594447540432</v>
      </c>
      <c r="AD5" s="64">
        <v>14423.092365672019</v>
      </c>
      <c r="AE5" s="64">
        <v>14825.510700045103</v>
      </c>
      <c r="AF5" s="64">
        <v>15139.336194748994</v>
      </c>
      <c r="AG5" s="64">
        <v>14730.522906038148</v>
      </c>
      <c r="AH5" s="37"/>
      <c r="AI5" s="42">
        <f>D5/SUM(D$4:D$7)</f>
        <v>0.25279370907997606</v>
      </c>
      <c r="AJ5" s="42">
        <f>AG5/SUM(AG$4:AG$7)</f>
        <v>0.24642195644332091</v>
      </c>
    </row>
    <row r="6" spans="2:36" x14ac:dyDescent="0.2">
      <c r="B6" s="34" t="s">
        <v>145</v>
      </c>
      <c r="C6" s="34"/>
      <c r="D6" s="64">
        <v>7670.0637765125102</v>
      </c>
      <c r="E6" s="64">
        <v>7445.5783283438132</v>
      </c>
      <c r="F6" s="64">
        <v>7380.8809517931822</v>
      </c>
      <c r="G6" s="64">
        <v>7513.9161969592351</v>
      </c>
      <c r="H6" s="64">
        <v>7791.2029817458779</v>
      </c>
      <c r="I6" s="64">
        <v>8105.6742836602962</v>
      </c>
      <c r="J6" s="64">
        <v>8229.4876640019993</v>
      </c>
      <c r="K6" s="64">
        <v>8138.5929293734362</v>
      </c>
      <c r="L6" s="64">
        <v>8577.9963968809934</v>
      </c>
      <c r="M6" s="64">
        <v>8351.6048530748139</v>
      </c>
      <c r="N6" s="64">
        <v>8054.6384454137797</v>
      </c>
      <c r="O6" s="64">
        <v>7579.9239571149692</v>
      </c>
      <c r="P6" s="64">
        <v>7249.9295504538686</v>
      </c>
      <c r="Q6" s="64">
        <v>7152.1712555431604</v>
      </c>
      <c r="R6" s="64">
        <v>7017.3121144529186</v>
      </c>
      <c r="S6" s="64">
        <v>6891.7534381688156</v>
      </c>
      <c r="T6" s="64">
        <v>6681.2653834778139</v>
      </c>
      <c r="U6" s="64">
        <v>6432.3523902435081</v>
      </c>
      <c r="V6" s="64">
        <v>6386.8815896536316</v>
      </c>
      <c r="W6" s="64">
        <v>6197.6581950888394</v>
      </c>
      <c r="X6" s="64">
        <v>6451.0212196754392</v>
      </c>
      <c r="Y6" s="64">
        <v>6026.8079049132457</v>
      </c>
      <c r="Z6" s="64">
        <v>6264.688533046924</v>
      </c>
      <c r="AA6" s="64">
        <v>6680.6006154691577</v>
      </c>
      <c r="AB6" s="64">
        <v>6409.6469729411174</v>
      </c>
      <c r="AC6" s="64">
        <v>6471.1460539919326</v>
      </c>
      <c r="AD6" s="64">
        <v>6575.7073330857002</v>
      </c>
      <c r="AE6" s="64">
        <v>6909.6085988328241</v>
      </c>
      <c r="AF6" s="64">
        <v>7253.9135972516815</v>
      </c>
      <c r="AG6" s="64">
        <v>6855.3282601959718</v>
      </c>
      <c r="AH6" s="37"/>
      <c r="AI6" s="42">
        <f>D6/SUM(D$4:D$7)</f>
        <v>0.14099299978093152</v>
      </c>
      <c r="AJ6" s="42">
        <f>AG6/SUM(AG$4:AG$7)</f>
        <v>0.11468047758482633</v>
      </c>
    </row>
    <row r="7" spans="2:36" x14ac:dyDescent="0.2">
      <c r="B7" s="34" t="s">
        <v>16</v>
      </c>
      <c r="C7" s="34"/>
      <c r="D7" s="64">
        <v>34.591111871144001</v>
      </c>
      <c r="E7" s="64">
        <v>49.500497452352008</v>
      </c>
      <c r="F7" s="64">
        <v>64.409697447943998</v>
      </c>
      <c r="G7" s="64">
        <v>106.42517718178189</v>
      </c>
      <c r="H7" s="64">
        <v>149.55114964672029</v>
      </c>
      <c r="I7" s="64">
        <v>226.32569284465148</v>
      </c>
      <c r="J7" s="64">
        <v>326.19440166357015</v>
      </c>
      <c r="K7" s="64">
        <v>459.71553127872153</v>
      </c>
      <c r="L7" s="64">
        <v>373.29692450328292</v>
      </c>
      <c r="M7" s="64">
        <v>532.06751613482925</v>
      </c>
      <c r="N7" s="64">
        <v>768.65767343138577</v>
      </c>
      <c r="O7" s="64">
        <v>780.59668108223207</v>
      </c>
      <c r="P7" s="64">
        <v>771.11792514883575</v>
      </c>
      <c r="Q7" s="64">
        <v>985.09287096326318</v>
      </c>
      <c r="R7" s="64">
        <v>998.58388644343574</v>
      </c>
      <c r="S7" s="64">
        <v>1197.0598675525353</v>
      </c>
      <c r="T7" s="64">
        <v>1179.1683193959805</v>
      </c>
      <c r="U7" s="64">
        <v>1174.9491879213688</v>
      </c>
      <c r="V7" s="64">
        <v>1187.1902168798613</v>
      </c>
      <c r="W7" s="64">
        <v>1151.2673362398546</v>
      </c>
      <c r="X7" s="64">
        <v>1127.8143458031184</v>
      </c>
      <c r="Y7" s="64">
        <v>1145.6283164123583</v>
      </c>
      <c r="Z7" s="64">
        <v>1122.7034051293324</v>
      </c>
      <c r="AA7" s="64">
        <v>1159.0997631666357</v>
      </c>
      <c r="AB7" s="64">
        <v>1231.9322752131575</v>
      </c>
      <c r="AC7" s="64">
        <v>1235.4403249555714</v>
      </c>
      <c r="AD7" s="64">
        <v>1320.5385326050266</v>
      </c>
      <c r="AE7" s="64">
        <v>1246.3204739132752</v>
      </c>
      <c r="AF7" s="64">
        <v>937.60934934465604</v>
      </c>
      <c r="AG7" s="64">
        <v>916.4698759914171</v>
      </c>
      <c r="AH7" s="37"/>
      <c r="AI7" s="42">
        <f>D7/SUM(D$4:D$7)</f>
        <v>6.3586233055912701E-4</v>
      </c>
      <c r="AJ7" s="42">
        <f>AG7/SUM(AG$4:AG$7)</f>
        <v>1.533131588767972E-2</v>
      </c>
    </row>
    <row r="8" spans="2:36" x14ac:dyDescent="0.2">
      <c r="B8" s="190" t="s">
        <v>128</v>
      </c>
      <c r="C8" s="190"/>
      <c r="D8" s="191">
        <v>54400.316245699461</v>
      </c>
      <c r="E8" s="191">
        <v>55210.265592130592</v>
      </c>
      <c r="F8" s="191">
        <v>55196.530786992247</v>
      </c>
      <c r="G8" s="191">
        <v>55739.946238457887</v>
      </c>
      <c r="H8" s="191">
        <v>57215.058323179546</v>
      </c>
      <c r="I8" s="191">
        <v>58740.880181112101</v>
      </c>
      <c r="J8" s="191">
        <v>60904.76793040245</v>
      </c>
      <c r="K8" s="191">
        <v>62361.153282519866</v>
      </c>
      <c r="L8" s="191">
        <v>64942.465017423739</v>
      </c>
      <c r="M8" s="191">
        <v>66202.867533274693</v>
      </c>
      <c r="N8" s="191">
        <v>68458.709869933446</v>
      </c>
      <c r="O8" s="191">
        <v>70487.204969431099</v>
      </c>
      <c r="P8" s="191">
        <v>68623.045834288307</v>
      </c>
      <c r="Q8" s="191">
        <v>69032.773587911608</v>
      </c>
      <c r="R8" s="191">
        <v>68384.547225866627</v>
      </c>
      <c r="S8" s="191">
        <v>70264.340311238309</v>
      </c>
      <c r="T8" s="191">
        <v>69620.58404320298</v>
      </c>
      <c r="U8" s="191">
        <v>68591.568233994694</v>
      </c>
      <c r="V8" s="191">
        <v>68131.457173070143</v>
      </c>
      <c r="W8" s="191">
        <v>62356.374429898169</v>
      </c>
      <c r="X8" s="191">
        <v>61949.414292341236</v>
      </c>
      <c r="Y8" s="191">
        <v>57793.583599187798</v>
      </c>
      <c r="Z8" s="191">
        <v>58785.13615080918</v>
      </c>
      <c r="AA8" s="191">
        <v>58570.583263981345</v>
      </c>
      <c r="AB8" s="191">
        <v>58062.567760655547</v>
      </c>
      <c r="AC8" s="191">
        <v>60431.953041355788</v>
      </c>
      <c r="AD8" s="191">
        <v>62475.137332477178</v>
      </c>
      <c r="AE8" s="191">
        <v>62114.860882018344</v>
      </c>
      <c r="AF8" s="191">
        <v>62526.013969678192</v>
      </c>
      <c r="AG8" s="191">
        <v>59777.639617216053</v>
      </c>
    </row>
    <row r="9" spans="2:36" x14ac:dyDescent="0.2">
      <c r="B9" s="53"/>
      <c r="C9" s="53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5"/>
    </row>
    <row r="10" spans="2:36" x14ac:dyDescent="0.2">
      <c r="B10" s="53"/>
      <c r="C10" s="53"/>
      <c r="D10" s="62"/>
      <c r="E10" s="62"/>
      <c r="F10" s="62"/>
      <c r="G10" s="62"/>
      <c r="H10" s="62"/>
      <c r="W10" s="62"/>
      <c r="X10" s="62"/>
      <c r="Y10" s="62"/>
      <c r="Z10" s="62"/>
      <c r="AA10" s="62"/>
      <c r="AB10" s="62"/>
      <c r="AC10" s="62"/>
      <c r="AD10" s="62"/>
      <c r="AE10" s="62"/>
      <c r="AF10" s="62"/>
      <c r="AG10" s="62"/>
    </row>
    <row r="11" spans="2:36" x14ac:dyDescent="0.2">
      <c r="B11" s="63"/>
      <c r="C11" s="63"/>
      <c r="D11" s="62"/>
      <c r="E11" s="62"/>
      <c r="F11" s="62"/>
      <c r="G11" s="62"/>
      <c r="H11" s="62"/>
      <c r="I11" s="62"/>
      <c r="J11" s="62"/>
      <c r="K11" s="62"/>
      <c r="L11" s="62"/>
      <c r="M11" s="62"/>
      <c r="N11" s="62"/>
      <c r="O11" s="62"/>
      <c r="P11" s="62"/>
      <c r="Q11" s="62"/>
      <c r="R11" s="62"/>
      <c r="S11" s="62"/>
      <c r="T11" s="62"/>
      <c r="U11" s="62"/>
      <c r="V11" s="62"/>
      <c r="W11" s="62"/>
      <c r="X11" s="62"/>
      <c r="Y11" s="62"/>
      <c r="Z11" s="62"/>
      <c r="AA11" s="62"/>
      <c r="AB11" s="62"/>
      <c r="AC11" s="62"/>
      <c r="AD11" s="62"/>
      <c r="AE11" s="62"/>
      <c r="AF11" s="62"/>
      <c r="AG11" s="62"/>
    </row>
  </sheetData>
  <pageMargins left="0.2" right="0.19" top="0.55000000000000004" bottom="0.61" header="0.28000000000000003" footer="0.27"/>
  <pageSetup paperSize="9" scale="86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3">
    <tabColor theme="0" tint="-0.249977111117893"/>
  </sheetPr>
  <dimension ref="A1:AL38"/>
  <sheetViews>
    <sheetView zoomScale="75" zoomScaleNormal="75" workbookViewId="0">
      <pane ySplit="1" topLeftCell="A2" activePane="bottomLeft" state="frozen"/>
      <selection pane="bottomLeft" activeCell="AJ8" sqref="AJ8"/>
    </sheetView>
  </sheetViews>
  <sheetFormatPr defaultRowHeight="15" x14ac:dyDescent="0.25"/>
  <cols>
    <col min="1" max="1" width="5" style="67" customWidth="1"/>
    <col min="2" max="2" width="21.85546875" style="67" bestFit="1" customWidth="1"/>
    <col min="3" max="31" width="8.7109375" style="67" bestFit="1" customWidth="1"/>
    <col min="32" max="32" width="8.7109375" style="67" customWidth="1"/>
    <col min="33" max="16384" width="9.140625" style="67"/>
  </cols>
  <sheetData>
    <row r="1" spans="1:38" s="68" customFormat="1" x14ac:dyDescent="0.25">
      <c r="A1" s="77"/>
      <c r="B1" s="84"/>
      <c r="C1" s="84">
        <v>1990</v>
      </c>
      <c r="D1" s="84">
        <v>1991</v>
      </c>
      <c r="E1" s="84">
        <v>1992</v>
      </c>
      <c r="F1" s="84">
        <v>1993</v>
      </c>
      <c r="G1" s="84">
        <v>1994</v>
      </c>
      <c r="H1" s="84">
        <v>1995</v>
      </c>
      <c r="I1" s="84">
        <v>1996</v>
      </c>
      <c r="J1" s="84">
        <v>1997</v>
      </c>
      <c r="K1" s="84">
        <v>1998</v>
      </c>
      <c r="L1" s="84">
        <v>1999</v>
      </c>
      <c r="M1" s="84">
        <v>2000</v>
      </c>
      <c r="N1" s="84">
        <v>2001</v>
      </c>
      <c r="O1" s="84">
        <v>2002</v>
      </c>
      <c r="P1" s="84">
        <v>2003</v>
      </c>
      <c r="Q1" s="84">
        <v>2004</v>
      </c>
      <c r="R1" s="84">
        <v>2005</v>
      </c>
      <c r="S1" s="84">
        <v>2006</v>
      </c>
      <c r="T1" s="84">
        <v>2007</v>
      </c>
      <c r="U1" s="84">
        <v>2008</v>
      </c>
      <c r="V1" s="84">
        <v>2009</v>
      </c>
      <c r="W1" s="84">
        <v>2010</v>
      </c>
      <c r="X1" s="84">
        <v>2011</v>
      </c>
      <c r="Y1" s="84">
        <v>2012</v>
      </c>
      <c r="Z1" s="84">
        <v>2013</v>
      </c>
      <c r="AA1" s="84">
        <v>2014</v>
      </c>
      <c r="AB1" s="84">
        <v>2015</v>
      </c>
      <c r="AC1" s="84">
        <v>2016</v>
      </c>
      <c r="AD1" s="84">
        <v>2017</v>
      </c>
      <c r="AE1" s="84">
        <v>2018</v>
      </c>
      <c r="AF1" s="84">
        <v>2019</v>
      </c>
      <c r="AH1" s="77"/>
      <c r="AI1" s="77"/>
      <c r="AJ1" s="75" t="str">
        <f>"Total emissions in "&amp;AF1&amp;" were"</f>
        <v>Total emissions in 2019 were</v>
      </c>
      <c r="AK1" s="78">
        <f>(AF3-C3)/C3</f>
        <v>9.8847281461261816E-2</v>
      </c>
      <c r="AL1" s="239" t="s">
        <v>186</v>
      </c>
    </row>
    <row r="2" spans="1:38" s="69" customFormat="1" x14ac:dyDescent="0.25">
      <c r="A2" s="79"/>
      <c r="B2" s="79" t="s">
        <v>23</v>
      </c>
      <c r="C2" s="155">
        <f>'Total from CRF'!C10</f>
        <v>59531.399447095057</v>
      </c>
      <c r="D2" s="155">
        <f>'Total from CRF'!D10</f>
        <v>60185.148553503874</v>
      </c>
      <c r="E2" s="155">
        <f>'Total from CRF'!E10</f>
        <v>59886.679157454462</v>
      </c>
      <c r="F2" s="155">
        <f>'Total from CRF'!F10</f>
        <v>60342.600017744255</v>
      </c>
      <c r="G2" s="155">
        <f>'Total from CRF'!G10</f>
        <v>61923.850459232621</v>
      </c>
      <c r="H2" s="155">
        <f>'Total from CRF'!H10</f>
        <v>64431.413620525171</v>
      </c>
      <c r="I2" s="155">
        <f>'Total from CRF'!I10</f>
        <v>66196.016708350144</v>
      </c>
      <c r="J2" s="155">
        <f>'Total from CRF'!J10</f>
        <v>66958.620036340653</v>
      </c>
      <c r="K2" s="155">
        <f>'Total from CRF'!K10</f>
        <v>69312.521578645537</v>
      </c>
      <c r="L2" s="155">
        <f>'Total from CRF'!L10</f>
        <v>70689.539628897022</v>
      </c>
      <c r="M2" s="155">
        <f>'Total from CRF'!M10</f>
        <v>74343.379476062983</v>
      </c>
      <c r="N2" s="155">
        <f>'Total from CRF'!N10</f>
        <v>77683.205512489047</v>
      </c>
      <c r="O2" s="155">
        <f>'Total from CRF'!O10</f>
        <v>75457.886042333281</v>
      </c>
      <c r="P2" s="155">
        <f>'Total from CRF'!P10</f>
        <v>76166.042369249437</v>
      </c>
      <c r="Q2" s="155">
        <f>'Total from CRF'!Q10</f>
        <v>73855.218863784845</v>
      </c>
      <c r="R2" s="155">
        <f>'Total from CRF'!R10</f>
        <v>76248.521422779973</v>
      </c>
      <c r="S2" s="155">
        <f>'Total from CRF'!S10</f>
        <v>76031.092565587387</v>
      </c>
      <c r="T2" s="155">
        <f>'Total from CRF'!T10</f>
        <v>74214.520904695426</v>
      </c>
      <c r="U2" s="155">
        <f>'Total from CRF'!U10</f>
        <v>72976.965725298927</v>
      </c>
      <c r="V2" s="155">
        <f>'Total from CRF'!V10</f>
        <v>66926.966812323357</v>
      </c>
      <c r="W2" s="155">
        <f>'Total from CRF'!W10</f>
        <v>68191.858870432858</v>
      </c>
      <c r="X2" s="155">
        <f>'Total from CRF'!X10</f>
        <v>63279.047530669086</v>
      </c>
      <c r="Y2" s="155">
        <f>'Total from CRF'!Y10</f>
        <v>63238.000374156785</v>
      </c>
      <c r="Z2" s="155">
        <f>'Total from CRF'!Z10</f>
        <v>63144.63786675853</v>
      </c>
      <c r="AA2" s="155">
        <f>'Total from CRF'!AA10</f>
        <v>63999.34806238184</v>
      </c>
      <c r="AB2" s="155">
        <f>'Total from CRF'!AB10</f>
        <v>66010.229193706022</v>
      </c>
      <c r="AC2" s="155">
        <f>'Total from CRF'!AC10</f>
        <v>67459.168937060633</v>
      </c>
      <c r="AD2" s="155">
        <f>'Total from CRF'!AD10</f>
        <v>68600.543840170969</v>
      </c>
      <c r="AE2" s="155">
        <f>'Total from CRF'!AE10</f>
        <v>67312.041310940345</v>
      </c>
      <c r="AF2" s="155">
        <f>'Total from CRF'!AF10</f>
        <v>64220.259223526271</v>
      </c>
      <c r="AH2" s="79"/>
      <c r="AI2" s="79"/>
      <c r="AJ2" s="75" t="s">
        <v>20</v>
      </c>
      <c r="AK2" s="80">
        <f>(AF3-N3)/N3</f>
        <v>-0.15193630328874397</v>
      </c>
      <c r="AL2" s="79"/>
    </row>
    <row r="3" spans="1:38" s="90" customFormat="1" x14ac:dyDescent="0.25">
      <c r="A3" s="89"/>
      <c r="B3" s="89" t="s">
        <v>22</v>
      </c>
      <c r="C3" s="89">
        <f>'Total from CRF'!C11</f>
        <v>54400.316245699403</v>
      </c>
      <c r="D3" s="89">
        <f>'Total from CRF'!D11</f>
        <v>55210.265592130585</v>
      </c>
      <c r="E3" s="89">
        <f>'Total from CRF'!E11</f>
        <v>55196.530786992131</v>
      </c>
      <c r="F3" s="89">
        <f>'Total from CRF'!F11</f>
        <v>55739.946238457866</v>
      </c>
      <c r="G3" s="89">
        <f>'Total from CRF'!G11</f>
        <v>57215.058323179626</v>
      </c>
      <c r="H3" s="89">
        <f>'Total from CRF'!H11</f>
        <v>58740.880181112021</v>
      </c>
      <c r="I3" s="89">
        <f>'Total from CRF'!I11</f>
        <v>60904.76793040245</v>
      </c>
      <c r="J3" s="89">
        <f>'Total from CRF'!J11</f>
        <v>62361.153282519779</v>
      </c>
      <c r="K3" s="89">
        <f>'Total from CRF'!K11</f>
        <v>64942.465017423703</v>
      </c>
      <c r="L3" s="89">
        <f>'Total from CRF'!L11</f>
        <v>66202.867533274839</v>
      </c>
      <c r="M3" s="89">
        <f>'Total from CRF'!M11</f>
        <v>68458.709869933344</v>
      </c>
      <c r="N3" s="89">
        <f>'Total from CRF'!N11</f>
        <v>70487.204969431041</v>
      </c>
      <c r="O3" s="89">
        <f>'Total from CRF'!O11</f>
        <v>68623.04583428819</v>
      </c>
      <c r="P3" s="89">
        <f>'Total from CRF'!P11</f>
        <v>69032.773587911666</v>
      </c>
      <c r="Q3" s="89">
        <f>'Total from CRF'!Q11</f>
        <v>68384.547225866554</v>
      </c>
      <c r="R3" s="89">
        <f>'Total from CRF'!R11</f>
        <v>70264.34031123828</v>
      </c>
      <c r="S3" s="89">
        <f>'Total from CRF'!S11</f>
        <v>69620.584043202995</v>
      </c>
      <c r="T3" s="89">
        <f>'Total from CRF'!T11</f>
        <v>68591.568233994738</v>
      </c>
      <c r="U3" s="89">
        <f>'Total from CRF'!U11</f>
        <v>68131.457173070143</v>
      </c>
      <c r="V3" s="89">
        <f>'Total from CRF'!V11</f>
        <v>62356.374429898104</v>
      </c>
      <c r="W3" s="89">
        <f>'Total from CRF'!W11</f>
        <v>61949.414292341076</v>
      </c>
      <c r="X3" s="89">
        <f>'Total from CRF'!X11</f>
        <v>57793.583599187776</v>
      </c>
      <c r="Y3" s="89">
        <f>'Total from CRF'!Y11</f>
        <v>58785.136150809099</v>
      </c>
      <c r="Z3" s="89">
        <f>'Total from CRF'!Z11</f>
        <v>58570.583263981374</v>
      </c>
      <c r="AA3" s="89">
        <f>'Total from CRF'!AA11</f>
        <v>58062.567760655438</v>
      </c>
      <c r="AB3" s="89">
        <f>'Total from CRF'!AB11</f>
        <v>60431.953041355671</v>
      </c>
      <c r="AC3" s="89">
        <f>'Total from CRF'!AC11</f>
        <v>62475.137332477243</v>
      </c>
      <c r="AD3" s="89">
        <f>'Total from CRF'!AD11</f>
        <v>62114.86088201846</v>
      </c>
      <c r="AE3" s="89">
        <f>'Total from CRF'!AE11</f>
        <v>62526.013969678235</v>
      </c>
      <c r="AF3" s="89">
        <f>'Total from CRF'!AF11</f>
        <v>59777.639617219706</v>
      </c>
      <c r="AH3" s="89"/>
      <c r="AI3" s="89"/>
      <c r="AJ3" s="91" t="str">
        <f>"than that for "&amp;AE$1</f>
        <v>than that for 2018</v>
      </c>
      <c r="AK3" s="89">
        <f>AF3-AE3</f>
        <v>-2748.3743524585298</v>
      </c>
      <c r="AL3" s="89"/>
    </row>
    <row r="4" spans="1:38" x14ac:dyDescent="0.25">
      <c r="A4" s="74"/>
      <c r="B4" s="74"/>
      <c r="C4" s="85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  <c r="S4" s="74"/>
      <c r="T4" s="74"/>
      <c r="U4" s="74"/>
      <c r="V4" s="74"/>
      <c r="W4" s="74"/>
      <c r="X4" s="74"/>
      <c r="Y4" s="74"/>
      <c r="Z4" s="74"/>
      <c r="AA4" s="74"/>
      <c r="AB4" s="74"/>
      <c r="AC4" s="74"/>
      <c r="AD4" s="74"/>
      <c r="AE4" s="74"/>
      <c r="AF4" s="74"/>
      <c r="AH4" s="74"/>
      <c r="AI4" s="74"/>
      <c r="AJ4" s="75" t="str">
        <f>"than that for "&amp;AE$1</f>
        <v>than that for 2018</v>
      </c>
      <c r="AK4" s="82">
        <f>(AF3-AE3)/AE3</f>
        <v>-4.3955694245779747E-2</v>
      </c>
      <c r="AL4" s="74"/>
    </row>
    <row r="5" spans="1:38" x14ac:dyDescent="0.25">
      <c r="A5" s="74"/>
      <c r="B5" s="86" t="s">
        <v>21</v>
      </c>
      <c r="C5" s="74"/>
      <c r="D5" s="87">
        <f t="shared" ref="D5:AC5" si="0">(D3-C3)/1000</f>
        <v>0.80994934643118177</v>
      </c>
      <c r="E5" s="87">
        <f t="shared" si="0"/>
        <v>-1.3734805138454249E-2</v>
      </c>
      <c r="F5" s="87">
        <f t="shared" si="0"/>
        <v>0.54341545146573478</v>
      </c>
      <c r="G5" s="87">
        <f t="shared" si="0"/>
        <v>1.4751120847217607</v>
      </c>
      <c r="H5" s="87">
        <f t="shared" si="0"/>
        <v>1.5258218579323948</v>
      </c>
      <c r="I5" s="87">
        <f t="shared" si="0"/>
        <v>2.1638877492904283</v>
      </c>
      <c r="J5" s="87">
        <f t="shared" si="0"/>
        <v>1.4563853521173296</v>
      </c>
      <c r="K5" s="87">
        <f t="shared" si="0"/>
        <v>2.5813117349039238</v>
      </c>
      <c r="L5" s="87">
        <f t="shared" si="0"/>
        <v>1.2604025158511358</v>
      </c>
      <c r="M5" s="88">
        <f t="shared" si="0"/>
        <v>2.255842336658505</v>
      </c>
      <c r="N5" s="87">
        <f t="shared" si="0"/>
        <v>2.0284950994976971</v>
      </c>
      <c r="O5" s="87">
        <f t="shared" si="0"/>
        <v>-1.8641591351428506</v>
      </c>
      <c r="P5" s="87">
        <f t="shared" si="0"/>
        <v>0.40972775362347602</v>
      </c>
      <c r="Q5" s="87">
        <f t="shared" si="0"/>
        <v>-0.64822636204511219</v>
      </c>
      <c r="R5" s="87">
        <f t="shared" si="0"/>
        <v>1.8797930853717262</v>
      </c>
      <c r="S5" s="87">
        <f t="shared" si="0"/>
        <v>-0.64375626803528574</v>
      </c>
      <c r="T5" s="87">
        <f t="shared" si="0"/>
        <v>-1.0290158092082566</v>
      </c>
      <c r="U5" s="87">
        <f t="shared" si="0"/>
        <v>-0.46011106092459519</v>
      </c>
      <c r="V5" s="87">
        <f t="shared" si="0"/>
        <v>-5.7750827431720388</v>
      </c>
      <c r="W5" s="87">
        <f t="shared" si="0"/>
        <v>-0.40696013755702731</v>
      </c>
      <c r="X5" s="87">
        <f t="shared" si="0"/>
        <v>-4.1558306931533009</v>
      </c>
      <c r="Y5" s="87">
        <f t="shared" si="0"/>
        <v>0.99155255162132383</v>
      </c>
      <c r="Z5" s="87">
        <f t="shared" si="0"/>
        <v>-0.21455288682772516</v>
      </c>
      <c r="AA5" s="87">
        <f t="shared" si="0"/>
        <v>-0.50801550332593615</v>
      </c>
      <c r="AB5" s="87">
        <f t="shared" si="0"/>
        <v>2.3693852807002331</v>
      </c>
      <c r="AC5" s="87">
        <f t="shared" si="0"/>
        <v>2.0431842911215718</v>
      </c>
      <c r="AD5" s="87">
        <f t="shared" ref="AD5" si="1">(AD3-AC3)/1000</f>
        <v>-0.36027645045878309</v>
      </c>
      <c r="AE5" s="87">
        <f t="shared" ref="AE5" si="2">(AE3-AD3)/1000</f>
        <v>0.41115308765977532</v>
      </c>
      <c r="AF5" s="87">
        <f t="shared" ref="AF5" si="3">(AF3-AE3)/1000</f>
        <v>-2.7483743524585296</v>
      </c>
      <c r="AH5" s="74"/>
      <c r="AI5" s="74"/>
      <c r="AJ5" s="74"/>
      <c r="AK5" s="74"/>
      <c r="AL5" s="74"/>
    </row>
    <row r="6" spans="1:38" x14ac:dyDescent="0.25">
      <c r="U6" s="72"/>
      <c r="V6" s="92"/>
    </row>
    <row r="7" spans="1:38" x14ac:dyDescent="0.25">
      <c r="U7" s="72"/>
      <c r="V7" s="73"/>
    </row>
    <row r="10" spans="1:38" x14ac:dyDescent="0.25">
      <c r="D10" s="2">
        <f>(D3/C3)-1</f>
        <v>1.4888688197565614E-2</v>
      </c>
      <c r="E10" s="2">
        <f t="shared" ref="E10:AA10" si="4">(E3/D3)-1</f>
        <v>-2.4877266919742791E-4</v>
      </c>
      <c r="F10" s="2">
        <f t="shared" si="4"/>
        <v>9.8451015619589466E-3</v>
      </c>
      <c r="G10" s="2">
        <f t="shared" si="4"/>
        <v>2.6464182050179419E-2</v>
      </c>
      <c r="H10" s="2">
        <f>(H3/G3)-1</f>
        <v>2.6668186709061459E-2</v>
      </c>
      <c r="I10" s="2">
        <f t="shared" si="4"/>
        <v>3.6837850277671169E-2</v>
      </c>
      <c r="J10" s="2">
        <f t="shared" si="4"/>
        <v>2.3912501460995328E-2</v>
      </c>
      <c r="K10" s="2">
        <f t="shared" si="4"/>
        <v>4.1392944149214239E-2</v>
      </c>
      <c r="L10" s="2">
        <f t="shared" si="4"/>
        <v>1.9407986985295E-2</v>
      </c>
      <c r="M10" s="2">
        <f t="shared" si="4"/>
        <v>3.407469224085613E-2</v>
      </c>
      <c r="N10" s="2">
        <f t="shared" si="4"/>
        <v>2.9630927946957986E-2</v>
      </c>
      <c r="O10" s="2">
        <f t="shared" si="4"/>
        <v>-2.6446773367610477E-2</v>
      </c>
      <c r="P10" s="2">
        <f t="shared" si="4"/>
        <v>5.9707019506667347E-3</v>
      </c>
      <c r="Q10" s="2">
        <f t="shared" si="4"/>
        <v>-9.3901248400458659E-3</v>
      </c>
      <c r="R10" s="2">
        <f t="shared" si="4"/>
        <v>2.748856520410925E-2</v>
      </c>
      <c r="S10" s="2">
        <f t="shared" si="4"/>
        <v>-9.1619200462673689E-3</v>
      </c>
      <c r="T10" s="2">
        <f t="shared" si="4"/>
        <v>-1.4780338650559166E-2</v>
      </c>
      <c r="U10" s="2">
        <f t="shared" si="4"/>
        <v>-6.7079828143739029E-3</v>
      </c>
      <c r="V10" s="2">
        <f t="shared" si="4"/>
        <v>-8.4763822510091846E-2</v>
      </c>
      <c r="W10" s="2">
        <f t="shared" si="4"/>
        <v>-6.526359835345108E-3</v>
      </c>
      <c r="X10" s="2">
        <f t="shared" si="4"/>
        <v>-6.7084261257771005E-2</v>
      </c>
      <c r="Y10" s="2">
        <f t="shared" si="4"/>
        <v>1.7156793018719529E-2</v>
      </c>
      <c r="Z10" s="2">
        <f t="shared" si="4"/>
        <v>-3.6497812351289349E-3</v>
      </c>
      <c r="AA10" s="2">
        <f t="shared" si="4"/>
        <v>-8.6735606001442367E-3</v>
      </c>
      <c r="AB10" s="2">
        <f>(AB3/AA3)-1</f>
        <v>4.0807449137752139E-2</v>
      </c>
      <c r="AC10" s="2">
        <f>(AC3/AB3)-1</f>
        <v>3.3809668367384305E-2</v>
      </c>
      <c r="AD10" s="2">
        <f>(AD3/AC3)-1</f>
        <v>-5.7667172229086683E-3</v>
      </c>
      <c r="AE10" s="2">
        <f t="shared" ref="AE10:AF10" si="5">(AE3/AD3)-1</f>
        <v>6.6192386462995412E-3</v>
      </c>
      <c r="AF10" s="2">
        <f t="shared" si="5"/>
        <v>-4.395569424577972E-2</v>
      </c>
    </row>
    <row r="12" spans="1:38" x14ac:dyDescent="0.25"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T12" s="74"/>
      <c r="U12" s="74"/>
      <c r="V12" s="74"/>
      <c r="W12" s="74"/>
      <c r="X12" s="74"/>
      <c r="Y12" s="74"/>
      <c r="Z12" s="74"/>
      <c r="AA12" s="74"/>
      <c r="AB12" s="74"/>
      <c r="AC12" s="74"/>
      <c r="AD12" s="74"/>
      <c r="AE12" s="74"/>
      <c r="AF12" s="74"/>
      <c r="AG12" s="74"/>
      <c r="AH12" s="74"/>
      <c r="AI12" s="74"/>
      <c r="AJ12" s="74"/>
    </row>
    <row r="13" spans="1:38" ht="13.5" customHeight="1" x14ac:dyDescent="0.25">
      <c r="B13" s="74"/>
      <c r="C13" s="83"/>
      <c r="D13" s="83"/>
      <c r="E13" s="83"/>
      <c r="F13" s="83"/>
      <c r="G13" s="83"/>
      <c r="H13" s="83"/>
      <c r="I13" s="83"/>
      <c r="J13" s="83"/>
      <c r="K13" s="83"/>
      <c r="L13" s="83"/>
      <c r="M13" s="83"/>
      <c r="N13" s="83"/>
      <c r="O13" s="74"/>
      <c r="T13" s="74"/>
      <c r="U13" s="83"/>
      <c r="V13" s="83"/>
      <c r="W13" s="83"/>
      <c r="X13" s="83"/>
      <c r="Y13" s="83"/>
      <c r="Z13" s="83"/>
      <c r="AA13" s="83"/>
      <c r="AB13" s="83"/>
      <c r="AC13" s="83"/>
      <c r="AD13" s="83"/>
      <c r="AE13" s="83"/>
      <c r="AF13" s="83"/>
      <c r="AG13" s="83"/>
      <c r="AH13" s="83"/>
      <c r="AI13" s="83"/>
      <c r="AJ13" s="83"/>
    </row>
    <row r="14" spans="1:38" x14ac:dyDescent="0.25"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T14" s="74"/>
      <c r="U14" s="74"/>
      <c r="V14" s="74"/>
      <c r="W14" s="74"/>
      <c r="X14" s="74"/>
      <c r="Y14" s="74"/>
      <c r="Z14" s="74"/>
      <c r="AA14" s="74"/>
      <c r="AB14" s="74"/>
      <c r="AC14" s="74"/>
      <c r="AD14" s="74"/>
      <c r="AE14" s="74"/>
      <c r="AF14" s="74"/>
      <c r="AG14" s="74"/>
      <c r="AH14" s="74"/>
      <c r="AI14" s="74"/>
      <c r="AJ14" s="74"/>
    </row>
    <row r="15" spans="1:38" x14ac:dyDescent="0.25">
      <c r="T15" s="74"/>
      <c r="U15" s="74"/>
      <c r="V15" s="74"/>
      <c r="W15" s="74"/>
      <c r="X15" s="74"/>
      <c r="Y15" s="74"/>
      <c r="Z15" s="74"/>
      <c r="AA15" s="74"/>
      <c r="AB15" s="74"/>
      <c r="AC15" s="74"/>
      <c r="AD15" s="74"/>
      <c r="AE15" s="74"/>
      <c r="AF15" s="74"/>
      <c r="AG15" s="74"/>
      <c r="AH15" s="74"/>
      <c r="AI15" s="74"/>
      <c r="AJ15" s="74"/>
    </row>
    <row r="38" spans="25:25" x14ac:dyDescent="0.25">
      <c r="Y38" s="71"/>
    </row>
  </sheetData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">
    <tabColor theme="0" tint="-0.249977111117893"/>
  </sheetPr>
  <dimension ref="B1:AN89"/>
  <sheetViews>
    <sheetView zoomScale="75" zoomScaleNormal="75" workbookViewId="0">
      <pane ySplit="1" topLeftCell="A2" activePane="bottomLeft" state="frozen"/>
      <selection activeCell="N40" sqref="N40"/>
      <selection pane="bottomLeft" activeCell="AP38" sqref="AP38"/>
    </sheetView>
  </sheetViews>
  <sheetFormatPr defaultRowHeight="15" x14ac:dyDescent="0.25"/>
  <cols>
    <col min="1" max="1" width="2.85546875" style="67" customWidth="1"/>
    <col min="2" max="2" width="35.7109375" style="67" customWidth="1"/>
    <col min="3" max="31" width="10.85546875" style="67" bestFit="1" customWidth="1"/>
    <col min="32" max="32" width="10.85546875" style="67" customWidth="1"/>
    <col min="33" max="33" width="10.85546875" style="233" customWidth="1"/>
    <col min="34" max="35" width="9.140625" style="67"/>
    <col min="36" max="36" width="11.5703125" style="67" bestFit="1" customWidth="1"/>
    <col min="37" max="16384" width="9.140625" style="67"/>
  </cols>
  <sheetData>
    <row r="1" spans="2:37" s="68" customFormat="1" x14ac:dyDescent="0.25">
      <c r="B1" s="199" t="s">
        <v>177</v>
      </c>
      <c r="C1" s="99">
        <v>1990</v>
      </c>
      <c r="D1" s="99">
        <v>1991</v>
      </c>
      <c r="E1" s="99">
        <v>1992</v>
      </c>
      <c r="F1" s="99">
        <v>1993</v>
      </c>
      <c r="G1" s="99">
        <v>1994</v>
      </c>
      <c r="H1" s="99">
        <v>1995</v>
      </c>
      <c r="I1" s="99">
        <v>1996</v>
      </c>
      <c r="J1" s="99">
        <v>1997</v>
      </c>
      <c r="K1" s="99">
        <v>1998</v>
      </c>
      <c r="L1" s="99">
        <v>1999</v>
      </c>
      <c r="M1" s="99">
        <v>2000</v>
      </c>
      <c r="N1" s="99">
        <v>2001</v>
      </c>
      <c r="O1" s="99">
        <v>2002</v>
      </c>
      <c r="P1" s="99">
        <v>2003</v>
      </c>
      <c r="Q1" s="99">
        <v>2004</v>
      </c>
      <c r="R1" s="99">
        <v>2005</v>
      </c>
      <c r="S1" s="99">
        <v>2006</v>
      </c>
      <c r="T1" s="99">
        <v>2007</v>
      </c>
      <c r="U1" s="99">
        <v>2008</v>
      </c>
      <c r="V1" s="99">
        <v>2009</v>
      </c>
      <c r="W1" s="99">
        <v>2010</v>
      </c>
      <c r="X1" s="99">
        <v>2011</v>
      </c>
      <c r="Y1" s="99">
        <v>2012</v>
      </c>
      <c r="Z1" s="99">
        <v>2013</v>
      </c>
      <c r="AA1" s="99">
        <v>2014</v>
      </c>
      <c r="AB1" s="99">
        <v>2015</v>
      </c>
      <c r="AC1" s="99">
        <v>2016</v>
      </c>
      <c r="AD1" s="99">
        <v>2017</v>
      </c>
      <c r="AE1" s="99">
        <v>2018</v>
      </c>
      <c r="AF1" s="99">
        <v>2019</v>
      </c>
      <c r="AG1" s="22"/>
    </row>
    <row r="2" spans="2:37" x14ac:dyDescent="0.25">
      <c r="B2" s="74" t="s">
        <v>143</v>
      </c>
      <c r="C2" s="192">
        <v>32943.603638441753</v>
      </c>
      <c r="D2" s="192">
        <v>33673.494396397153</v>
      </c>
      <c r="E2" s="192">
        <v>33494.498394831789</v>
      </c>
      <c r="F2" s="192">
        <v>33715.571485648325</v>
      </c>
      <c r="G2" s="192">
        <v>34837.654227246698</v>
      </c>
      <c r="H2" s="192">
        <v>35852.202662148076</v>
      </c>
      <c r="I2" s="192">
        <v>37468.512713817676</v>
      </c>
      <c r="J2" s="192">
        <v>38804.278996628193</v>
      </c>
      <c r="K2" s="192">
        <v>40708.288352058029</v>
      </c>
      <c r="L2" s="192">
        <v>42439.518319339004</v>
      </c>
      <c r="M2" s="192">
        <v>45248.50862267059</v>
      </c>
      <c r="N2" s="192">
        <v>47606.827382126539</v>
      </c>
      <c r="O2" s="192">
        <v>46080.800401874891</v>
      </c>
      <c r="P2" s="192">
        <v>45683.184848822792</v>
      </c>
      <c r="Q2" s="192">
        <v>46165.841122470745</v>
      </c>
      <c r="R2" s="192">
        <v>48155.79702287454</v>
      </c>
      <c r="S2" s="192">
        <v>47603.978825432518</v>
      </c>
      <c r="T2" s="192">
        <v>47663.726602156494</v>
      </c>
      <c r="U2" s="192">
        <v>47366.673677499901</v>
      </c>
      <c r="V2" s="192">
        <v>42180.319124497575</v>
      </c>
      <c r="W2" s="192">
        <v>41793.914554776813</v>
      </c>
      <c r="X2" s="192">
        <v>38097.29862455414</v>
      </c>
      <c r="Y2" s="192">
        <v>38241.974900988571</v>
      </c>
      <c r="Z2" s="192">
        <v>37291.76322414622</v>
      </c>
      <c r="AA2" s="192">
        <v>36909.012023474803</v>
      </c>
      <c r="AB2" s="192">
        <v>38687.772214867829</v>
      </c>
      <c r="AC2" s="192">
        <v>40155.799101114455</v>
      </c>
      <c r="AD2" s="192">
        <v>39133.421109227143</v>
      </c>
      <c r="AE2" s="192">
        <v>39195.154828332852</v>
      </c>
      <c r="AF2" s="192">
        <v>37275.318574994417</v>
      </c>
      <c r="AG2" s="230"/>
      <c r="AI2" s="93"/>
    </row>
    <row r="3" spans="2:37" x14ac:dyDescent="0.25">
      <c r="B3" s="74" t="s">
        <v>144</v>
      </c>
      <c r="C3" s="192">
        <v>13752.057718874044</v>
      </c>
      <c r="D3" s="192">
        <v>14041.692369937266</v>
      </c>
      <c r="E3" s="192">
        <v>14256.741742919332</v>
      </c>
      <c r="F3" s="192">
        <v>14404.033378668546</v>
      </c>
      <c r="G3" s="192">
        <v>14436.64996454024</v>
      </c>
      <c r="H3" s="192">
        <v>14556.677542459081</v>
      </c>
      <c r="I3" s="192">
        <v>14880.573150919212</v>
      </c>
      <c r="J3" s="192">
        <v>14958.565825239515</v>
      </c>
      <c r="K3" s="192">
        <v>15282.883343981435</v>
      </c>
      <c r="L3" s="192">
        <v>14879.676844726058</v>
      </c>
      <c r="M3" s="192">
        <v>14386.905128417686</v>
      </c>
      <c r="N3" s="192">
        <v>14519.856949107339</v>
      </c>
      <c r="O3" s="192">
        <v>14521.197956810713</v>
      </c>
      <c r="P3" s="192">
        <v>15212.324612582384</v>
      </c>
      <c r="Q3" s="192">
        <v>14202.810102499516</v>
      </c>
      <c r="R3" s="192">
        <v>14019.729982642408</v>
      </c>
      <c r="S3" s="192">
        <v>14156.17151489667</v>
      </c>
      <c r="T3" s="192">
        <v>13320.540053673327</v>
      </c>
      <c r="U3" s="192">
        <v>13190.71168903676</v>
      </c>
      <c r="V3" s="192">
        <v>12827.129774071904</v>
      </c>
      <c r="W3" s="192">
        <v>12576.664172085866</v>
      </c>
      <c r="X3" s="192">
        <v>12523.848753308068</v>
      </c>
      <c r="Y3" s="192">
        <v>13155.769311644355</v>
      </c>
      <c r="Z3" s="192">
        <v>13439.119661199331</v>
      </c>
      <c r="AA3" s="192">
        <v>13511.976489026483</v>
      </c>
      <c r="AB3" s="192">
        <v>14037.594447540429</v>
      </c>
      <c r="AC3" s="192">
        <v>14423.092365672022</v>
      </c>
      <c r="AD3" s="192">
        <v>14825.510700045103</v>
      </c>
      <c r="AE3" s="192">
        <v>15139.336194748996</v>
      </c>
      <c r="AF3" s="192">
        <v>14730.522906038146</v>
      </c>
      <c r="AG3" s="230"/>
      <c r="AI3" s="93"/>
    </row>
    <row r="4" spans="2:37" x14ac:dyDescent="0.25">
      <c r="B4" s="74" t="s">
        <v>145</v>
      </c>
      <c r="C4" s="192">
        <v>7670.0637765125239</v>
      </c>
      <c r="D4" s="192">
        <v>7445.578328343805</v>
      </c>
      <c r="E4" s="192">
        <v>7380.8809517931795</v>
      </c>
      <c r="F4" s="192">
        <v>7513.9161969592333</v>
      </c>
      <c r="G4" s="192">
        <v>7791.2029817458697</v>
      </c>
      <c r="H4" s="192">
        <v>8105.6742836602943</v>
      </c>
      <c r="I4" s="192">
        <v>8229.4876640019811</v>
      </c>
      <c r="J4" s="192">
        <v>8138.5929293734243</v>
      </c>
      <c r="K4" s="192">
        <v>8577.996396880988</v>
      </c>
      <c r="L4" s="192">
        <v>8351.6048530748194</v>
      </c>
      <c r="M4" s="192">
        <v>8054.6384454137797</v>
      </c>
      <c r="N4" s="192">
        <v>7579.9239571149892</v>
      </c>
      <c r="O4" s="192">
        <v>7249.9295504538513</v>
      </c>
      <c r="P4" s="192">
        <v>7152.1712555431659</v>
      </c>
      <c r="Q4" s="192">
        <v>7017.3121144529259</v>
      </c>
      <c r="R4" s="192">
        <v>6891.7534381688174</v>
      </c>
      <c r="S4" s="192">
        <v>6681.2653834778012</v>
      </c>
      <c r="T4" s="192">
        <v>6432.3523902435036</v>
      </c>
      <c r="U4" s="192">
        <v>6386.8815896536235</v>
      </c>
      <c r="V4" s="192">
        <v>6197.6581950888385</v>
      </c>
      <c r="W4" s="192">
        <v>6451.021219675441</v>
      </c>
      <c r="X4" s="192">
        <v>6026.8079049132348</v>
      </c>
      <c r="Y4" s="192">
        <v>6264.6885330469331</v>
      </c>
      <c r="Z4" s="192">
        <v>6680.6006154691586</v>
      </c>
      <c r="AA4" s="192">
        <v>6409.6469729411074</v>
      </c>
      <c r="AB4" s="192">
        <v>6471.1460539919244</v>
      </c>
      <c r="AC4" s="192">
        <v>6575.7073330857083</v>
      </c>
      <c r="AD4" s="192">
        <v>6909.6085988328132</v>
      </c>
      <c r="AE4" s="192">
        <v>7253.9135972516706</v>
      </c>
      <c r="AF4" s="192">
        <v>6855.3282601959618</v>
      </c>
      <c r="AG4" s="230"/>
      <c r="AI4" s="93"/>
    </row>
    <row r="5" spans="2:37" x14ac:dyDescent="0.25">
      <c r="B5" s="74" t="s">
        <v>18</v>
      </c>
      <c r="C5" s="192">
        <v>0.59199999999999997</v>
      </c>
      <c r="D5" s="192">
        <v>0.76367999999999991</v>
      </c>
      <c r="E5" s="192">
        <v>0.93536000000000008</v>
      </c>
      <c r="F5" s="192">
        <v>14.406356468397883</v>
      </c>
      <c r="G5" s="192">
        <v>28.988027560596294</v>
      </c>
      <c r="H5" s="192">
        <v>45.229822125879473</v>
      </c>
      <c r="I5" s="192">
        <v>90.723395252078177</v>
      </c>
      <c r="J5" s="192">
        <v>158.47720566458159</v>
      </c>
      <c r="K5" s="192">
        <v>201.15329864603098</v>
      </c>
      <c r="L5" s="192">
        <v>209.27045037976117</v>
      </c>
      <c r="M5" s="192">
        <v>269.97009773994972</v>
      </c>
      <c r="N5" s="192">
        <v>314.68196006410807</v>
      </c>
      <c r="O5" s="192">
        <v>392.16631115558374</v>
      </c>
      <c r="P5" s="192">
        <v>542.56423905229531</v>
      </c>
      <c r="Q5" s="192">
        <v>680.36502206251987</v>
      </c>
      <c r="R5" s="192">
        <v>855.53981973358714</v>
      </c>
      <c r="S5" s="192">
        <v>899.81379412664819</v>
      </c>
      <c r="T5" s="192">
        <v>906.2561488764328</v>
      </c>
      <c r="U5" s="192">
        <v>996.38009520131322</v>
      </c>
      <c r="V5" s="192">
        <v>1028.4593140075347</v>
      </c>
      <c r="W5" s="192">
        <v>1048.1386150205426</v>
      </c>
      <c r="X5" s="192">
        <v>1084.2691485328221</v>
      </c>
      <c r="Y5" s="192">
        <v>1074.9509496781509</v>
      </c>
      <c r="Z5" s="192">
        <v>1106.3233580102003</v>
      </c>
      <c r="AA5" s="192">
        <v>1190.0028780797675</v>
      </c>
      <c r="AB5" s="192">
        <v>1169.4946313227467</v>
      </c>
      <c r="AC5" s="192">
        <v>1242.9267714545533</v>
      </c>
      <c r="AD5" s="192">
        <v>1158.6512845643886</v>
      </c>
      <c r="AE5" s="192">
        <v>845.51083705764427</v>
      </c>
      <c r="AF5" s="192">
        <v>818.4687937124429</v>
      </c>
      <c r="AG5" s="230"/>
      <c r="AI5" s="93"/>
    </row>
    <row r="6" spans="2:37" x14ac:dyDescent="0.25">
      <c r="B6" s="74" t="s">
        <v>17</v>
      </c>
      <c r="C6" s="192">
        <v>0.11977000000000002</v>
      </c>
      <c r="D6" s="192">
        <v>9.8685170000000006</v>
      </c>
      <c r="E6" s="192">
        <v>19.617263999999999</v>
      </c>
      <c r="F6" s="192">
        <v>39.114758000000002</v>
      </c>
      <c r="G6" s="192">
        <v>58.612252000000012</v>
      </c>
      <c r="H6" s="192">
        <v>97.60723999999999</v>
      </c>
      <c r="I6" s="192">
        <v>133.28886</v>
      </c>
      <c r="J6" s="192">
        <v>169.01223999999999</v>
      </c>
      <c r="K6" s="192">
        <v>79.216999999999985</v>
      </c>
      <c r="L6" s="192">
        <v>254.82238099999998</v>
      </c>
      <c r="M6" s="192">
        <v>397.75632999999999</v>
      </c>
      <c r="N6" s="192">
        <v>379.51399000000004</v>
      </c>
      <c r="O6" s="192">
        <v>267.89488999999998</v>
      </c>
      <c r="P6" s="192">
        <v>285.95057279999997</v>
      </c>
      <c r="Q6" s="192">
        <v>234.81346000000002</v>
      </c>
      <c r="R6" s="192">
        <v>216.38502999999997</v>
      </c>
      <c r="S6" s="192">
        <v>190.95674</v>
      </c>
      <c r="T6" s="192">
        <v>168.10020000000003</v>
      </c>
      <c r="U6" s="192">
        <v>136.13625999999999</v>
      </c>
      <c r="V6" s="192">
        <v>83.632749999999987</v>
      </c>
      <c r="W6" s="192">
        <v>46.583800000000004</v>
      </c>
      <c r="X6" s="192">
        <v>15.875800000000002</v>
      </c>
      <c r="Y6" s="192">
        <v>9.5590577777777774</v>
      </c>
      <c r="Z6" s="192">
        <v>8.324355555555556</v>
      </c>
      <c r="AA6" s="192">
        <v>3.5626101010101006</v>
      </c>
      <c r="AB6" s="192">
        <v>20.497364646464646</v>
      </c>
      <c r="AC6" s="192">
        <v>37.356925454545454</v>
      </c>
      <c r="AD6" s="192">
        <v>47.195406868686867</v>
      </c>
      <c r="AE6" s="192">
        <v>49.858897878787879</v>
      </c>
      <c r="AF6" s="192">
        <v>63.051772424242422</v>
      </c>
      <c r="AG6" s="230"/>
      <c r="AI6" s="93"/>
    </row>
    <row r="7" spans="2:37" x14ac:dyDescent="0.25">
      <c r="B7" s="74" t="s">
        <v>141</v>
      </c>
      <c r="C7" s="192">
        <v>33.879341871073777</v>
      </c>
      <c r="D7" s="192">
        <v>38.86830045236303</v>
      </c>
      <c r="E7" s="192">
        <v>43.857073447839397</v>
      </c>
      <c r="F7" s="192">
        <v>52.904062713361007</v>
      </c>
      <c r="G7" s="192">
        <v>61.950870086227404</v>
      </c>
      <c r="H7" s="192">
        <v>79.114297385365134</v>
      </c>
      <c r="I7" s="192">
        <v>97.463146411511474</v>
      </c>
      <c r="J7" s="192">
        <v>126.11741894739636</v>
      </c>
      <c r="K7" s="192">
        <v>88.735625857216306</v>
      </c>
      <c r="L7" s="192">
        <v>64.187018088520375</v>
      </c>
      <c r="M7" s="192">
        <v>51.756445691325915</v>
      </c>
      <c r="N7" s="192">
        <v>64.625531018055455</v>
      </c>
      <c r="O7" s="192">
        <v>64.479123993147695</v>
      </c>
      <c r="P7" s="192">
        <v>109.94885911103012</v>
      </c>
      <c r="Q7" s="192">
        <v>65.328204380823223</v>
      </c>
      <c r="R7" s="192">
        <v>96.75501781892693</v>
      </c>
      <c r="S7" s="192">
        <v>60.189785269360293</v>
      </c>
      <c r="T7" s="192">
        <v>62.924839044978384</v>
      </c>
      <c r="U7" s="192">
        <v>54.673861678546579</v>
      </c>
      <c r="V7" s="192">
        <v>39.175272232247863</v>
      </c>
      <c r="W7" s="192">
        <v>33.091930782419652</v>
      </c>
      <c r="X7" s="192">
        <v>45.48336787952492</v>
      </c>
      <c r="Y7" s="192">
        <v>37.412572276487488</v>
      </c>
      <c r="Z7" s="192">
        <v>43.551097219947899</v>
      </c>
      <c r="AA7" s="192">
        <v>37.405771159270373</v>
      </c>
      <c r="AB7" s="192">
        <v>44.487313113240198</v>
      </c>
      <c r="AC7" s="192">
        <v>39.293819822959684</v>
      </c>
      <c r="AD7" s="192">
        <v>39.212449146997059</v>
      </c>
      <c r="AE7" s="192">
        <v>40.918217582897057</v>
      </c>
      <c r="AF7" s="192">
        <v>33.567849537018361</v>
      </c>
      <c r="AG7" s="230"/>
      <c r="AI7" s="93"/>
    </row>
    <row r="8" spans="2:37" x14ac:dyDescent="0.25">
      <c r="B8" s="74" t="s">
        <v>142</v>
      </c>
      <c r="C8" s="192">
        <v>0</v>
      </c>
      <c r="D8" s="192">
        <v>0</v>
      </c>
      <c r="E8" s="192">
        <v>0</v>
      </c>
      <c r="F8" s="192">
        <v>0</v>
      </c>
      <c r="G8" s="192">
        <v>0</v>
      </c>
      <c r="H8" s="192">
        <v>4.3743333333333334</v>
      </c>
      <c r="I8" s="192">
        <v>4.7190000000000003</v>
      </c>
      <c r="J8" s="192">
        <v>6.1086666666666671</v>
      </c>
      <c r="K8" s="192">
        <v>4.1909999999999998</v>
      </c>
      <c r="L8" s="192">
        <v>3.7876666666666665</v>
      </c>
      <c r="M8" s="192">
        <v>49.174800000000005</v>
      </c>
      <c r="N8" s="192">
        <v>21.775200000000002</v>
      </c>
      <c r="O8" s="192">
        <v>46.577600000000004</v>
      </c>
      <c r="P8" s="192">
        <v>46.629200000000004</v>
      </c>
      <c r="Q8" s="192">
        <v>18.077199999999998</v>
      </c>
      <c r="R8" s="192">
        <v>28.38</v>
      </c>
      <c r="S8" s="192">
        <v>28.207999999999998</v>
      </c>
      <c r="T8" s="192">
        <v>37.667999999999999</v>
      </c>
      <c r="U8" s="192">
        <v>0</v>
      </c>
      <c r="V8" s="192">
        <v>0</v>
      </c>
      <c r="W8" s="192">
        <v>0</v>
      </c>
      <c r="X8" s="192">
        <v>0</v>
      </c>
      <c r="Y8" s="192">
        <v>0.78082539682539676</v>
      </c>
      <c r="Z8" s="192">
        <v>0.90095238095238095</v>
      </c>
      <c r="AA8" s="192">
        <v>0.96101587301587288</v>
      </c>
      <c r="AB8" s="192">
        <v>0.96101587301587288</v>
      </c>
      <c r="AC8" s="192">
        <v>0.96101587301587288</v>
      </c>
      <c r="AD8" s="192">
        <v>1.2613333333333332</v>
      </c>
      <c r="AE8" s="192">
        <v>1.3213968253968253</v>
      </c>
      <c r="AF8" s="192">
        <v>1.3814603174603173</v>
      </c>
      <c r="AG8" s="230"/>
      <c r="AI8" s="93"/>
    </row>
    <row r="9" spans="2:37" x14ac:dyDescent="0.25">
      <c r="B9" s="74" t="s">
        <v>16</v>
      </c>
      <c r="C9" s="192">
        <f t="shared" ref="C9:AB9" si="0">SUM(C5:C8)</f>
        <v>34.591111871073778</v>
      </c>
      <c r="D9" s="192">
        <f t="shared" si="0"/>
        <v>49.500497452363035</v>
      </c>
      <c r="E9" s="192">
        <f t="shared" si="0"/>
        <v>64.409697447839392</v>
      </c>
      <c r="F9" s="192">
        <f t="shared" si="0"/>
        <v>106.4251771817589</v>
      </c>
      <c r="G9" s="192">
        <f t="shared" si="0"/>
        <v>149.55114964682372</v>
      </c>
      <c r="H9" s="192">
        <f t="shared" si="0"/>
        <v>226.32569284457796</v>
      </c>
      <c r="I9" s="192">
        <f t="shared" si="0"/>
        <v>326.19440166358964</v>
      </c>
      <c r="J9" s="192">
        <f t="shared" si="0"/>
        <v>459.71553127864462</v>
      </c>
      <c r="K9" s="192">
        <f t="shared" si="0"/>
        <v>373.29692450324723</v>
      </c>
      <c r="L9" s="192">
        <f t="shared" si="0"/>
        <v>532.06751613494816</v>
      </c>
      <c r="M9" s="192">
        <f t="shared" si="0"/>
        <v>768.65767343127561</v>
      </c>
      <c r="N9" s="192">
        <f t="shared" si="0"/>
        <v>780.59668108216351</v>
      </c>
      <c r="O9" s="192">
        <f t="shared" si="0"/>
        <v>771.11792514873139</v>
      </c>
      <c r="P9" s="192">
        <f t="shared" si="0"/>
        <v>985.09287096332525</v>
      </c>
      <c r="Q9" s="192">
        <f t="shared" si="0"/>
        <v>998.58388644334298</v>
      </c>
      <c r="R9" s="192">
        <f t="shared" si="0"/>
        <v>1197.0598675525141</v>
      </c>
      <c r="S9" s="192">
        <f t="shared" si="0"/>
        <v>1179.1683193960087</v>
      </c>
      <c r="T9" s="192">
        <f t="shared" si="0"/>
        <v>1174.9491879214111</v>
      </c>
      <c r="U9" s="192">
        <f t="shared" si="0"/>
        <v>1187.1902168798597</v>
      </c>
      <c r="V9" s="192">
        <f t="shared" si="0"/>
        <v>1151.2673362397825</v>
      </c>
      <c r="W9" s="192">
        <f t="shared" si="0"/>
        <v>1127.8143458029624</v>
      </c>
      <c r="X9" s="192">
        <f t="shared" si="0"/>
        <v>1145.628316412347</v>
      </c>
      <c r="Y9" s="192">
        <f t="shared" si="0"/>
        <v>1122.7034051292414</v>
      </c>
      <c r="Z9" s="192">
        <f t="shared" si="0"/>
        <v>1159.099763166656</v>
      </c>
      <c r="AA9" s="192">
        <f t="shared" si="0"/>
        <v>1231.9322752130638</v>
      </c>
      <c r="AB9" s="192">
        <f t="shared" si="0"/>
        <v>1235.4403249554673</v>
      </c>
      <c r="AC9" s="192">
        <f t="shared" ref="AC9" si="1">SUM(AC5:AC8)</f>
        <v>1320.5385326050744</v>
      </c>
      <c r="AD9" s="192">
        <f t="shared" ref="AD9:AE9" si="2">SUM(AD5:AD8)</f>
        <v>1246.3204739134057</v>
      </c>
      <c r="AE9" s="192">
        <f t="shared" si="2"/>
        <v>937.60934934472596</v>
      </c>
      <c r="AF9" s="192">
        <f t="shared" ref="AF9" si="3">SUM(AF5:AF8)</f>
        <v>916.46987599116403</v>
      </c>
      <c r="AG9" s="230"/>
      <c r="AI9" s="93"/>
    </row>
    <row r="10" spans="2:37" x14ac:dyDescent="0.25">
      <c r="B10" s="74" t="s">
        <v>15</v>
      </c>
      <c r="C10" s="192">
        <v>59531.399447095057</v>
      </c>
      <c r="D10" s="192">
        <v>60185.148553503874</v>
      </c>
      <c r="E10" s="192">
        <v>59886.679157454462</v>
      </c>
      <c r="F10" s="192">
        <v>60342.600017744255</v>
      </c>
      <c r="G10" s="192">
        <v>61923.850459232621</v>
      </c>
      <c r="H10" s="192">
        <v>64431.413620525171</v>
      </c>
      <c r="I10" s="192">
        <v>66196.016708350144</v>
      </c>
      <c r="J10" s="192">
        <v>66958.620036340653</v>
      </c>
      <c r="K10" s="192">
        <v>69312.521578645537</v>
      </c>
      <c r="L10" s="192">
        <v>70689.539628897022</v>
      </c>
      <c r="M10" s="192">
        <v>74343.379476062983</v>
      </c>
      <c r="N10" s="192">
        <v>77683.205512489047</v>
      </c>
      <c r="O10" s="192">
        <v>75457.886042333281</v>
      </c>
      <c r="P10" s="192">
        <v>76166.042369249437</v>
      </c>
      <c r="Q10" s="192">
        <v>73855.218863784845</v>
      </c>
      <c r="R10" s="192">
        <v>76248.521422779973</v>
      </c>
      <c r="S10" s="192">
        <v>76031.092565587387</v>
      </c>
      <c r="T10" s="192">
        <v>74214.520904695426</v>
      </c>
      <c r="U10" s="192">
        <v>72976.965725298927</v>
      </c>
      <c r="V10" s="192">
        <v>66926.966812323357</v>
      </c>
      <c r="W10" s="192">
        <v>68191.858870432858</v>
      </c>
      <c r="X10" s="192">
        <v>63279.047530669086</v>
      </c>
      <c r="Y10" s="192">
        <v>63238.000374156785</v>
      </c>
      <c r="Z10" s="192">
        <v>63144.63786675853</v>
      </c>
      <c r="AA10" s="192">
        <v>63999.34806238184</v>
      </c>
      <c r="AB10" s="192">
        <v>66010.229193706022</v>
      </c>
      <c r="AC10" s="192">
        <v>67459.168937060633</v>
      </c>
      <c r="AD10" s="192">
        <v>68600.543840170969</v>
      </c>
      <c r="AE10" s="192">
        <v>67312.041310940345</v>
      </c>
      <c r="AF10" s="192">
        <v>64220.259223526271</v>
      </c>
      <c r="AG10" s="230"/>
      <c r="AI10" s="93"/>
    </row>
    <row r="11" spans="2:37" x14ac:dyDescent="0.25">
      <c r="B11" s="74" t="s">
        <v>9</v>
      </c>
      <c r="C11" s="192">
        <v>54400.316245699403</v>
      </c>
      <c r="D11" s="192">
        <v>55210.265592130585</v>
      </c>
      <c r="E11" s="192">
        <v>55196.530786992131</v>
      </c>
      <c r="F11" s="192">
        <v>55739.946238457866</v>
      </c>
      <c r="G11" s="192">
        <v>57215.058323179626</v>
      </c>
      <c r="H11" s="192">
        <v>58740.880181112021</v>
      </c>
      <c r="I11" s="192">
        <v>60904.76793040245</v>
      </c>
      <c r="J11" s="192">
        <v>62361.153282519779</v>
      </c>
      <c r="K11" s="192">
        <v>64942.465017423703</v>
      </c>
      <c r="L11" s="192">
        <v>66202.867533274839</v>
      </c>
      <c r="M11" s="192">
        <v>68458.709869933344</v>
      </c>
      <c r="N11" s="192">
        <v>70487.204969431041</v>
      </c>
      <c r="O11" s="192">
        <v>68623.04583428819</v>
      </c>
      <c r="P11" s="192">
        <v>69032.773587911666</v>
      </c>
      <c r="Q11" s="192">
        <v>68384.547225866554</v>
      </c>
      <c r="R11" s="192">
        <v>70264.34031123828</v>
      </c>
      <c r="S11" s="192">
        <v>69620.584043202995</v>
      </c>
      <c r="T11" s="192">
        <v>68591.568233994738</v>
      </c>
      <c r="U11" s="192">
        <v>68131.457173070143</v>
      </c>
      <c r="V11" s="192">
        <v>62356.374429898104</v>
      </c>
      <c r="W11" s="192">
        <v>61949.414292341076</v>
      </c>
      <c r="X11" s="192">
        <v>57793.583599187776</v>
      </c>
      <c r="Y11" s="192">
        <v>58785.136150809099</v>
      </c>
      <c r="Z11" s="192">
        <v>58570.583263981374</v>
      </c>
      <c r="AA11" s="192">
        <v>58062.567760655438</v>
      </c>
      <c r="AB11" s="192">
        <v>60431.953041355671</v>
      </c>
      <c r="AC11" s="192">
        <v>62475.137332477243</v>
      </c>
      <c r="AD11" s="192">
        <v>62114.86088201846</v>
      </c>
      <c r="AE11" s="192">
        <v>62526.013969678235</v>
      </c>
      <c r="AF11" s="192">
        <v>59777.639617219706</v>
      </c>
      <c r="AG11" s="230"/>
      <c r="AI11" s="93"/>
    </row>
    <row r="12" spans="2:37" x14ac:dyDescent="0.25">
      <c r="B12" s="17"/>
      <c r="C12" s="193"/>
      <c r="D12" s="193"/>
      <c r="E12" s="193"/>
      <c r="F12" s="193"/>
      <c r="G12" s="193"/>
      <c r="H12" s="193"/>
      <c r="I12" s="193"/>
      <c r="J12" s="193"/>
      <c r="K12" s="193"/>
      <c r="L12" s="193"/>
      <c r="M12" s="193"/>
      <c r="N12" s="193"/>
      <c r="O12" s="193"/>
      <c r="P12" s="193"/>
      <c r="Q12" s="193"/>
      <c r="R12" s="193"/>
      <c r="S12" s="193"/>
      <c r="T12" s="193"/>
      <c r="U12" s="193"/>
      <c r="V12" s="193"/>
      <c r="W12" s="193"/>
      <c r="X12" s="193"/>
      <c r="Y12" s="193"/>
      <c r="Z12" s="193"/>
      <c r="AA12" s="193"/>
      <c r="AB12" s="193"/>
      <c r="AC12" s="193"/>
      <c r="AD12" s="193"/>
      <c r="AE12" s="193"/>
      <c r="AF12" s="193"/>
      <c r="AG12" s="231"/>
    </row>
    <row r="13" spans="2:37" x14ac:dyDescent="0.25">
      <c r="B13" s="17"/>
      <c r="C13" s="194"/>
      <c r="D13" s="194"/>
      <c r="E13" s="194"/>
      <c r="F13" s="194"/>
      <c r="G13" s="194"/>
      <c r="H13" s="194"/>
      <c r="I13" s="194"/>
      <c r="J13" s="194"/>
      <c r="K13" s="194"/>
      <c r="L13" s="194"/>
      <c r="M13" s="194"/>
      <c r="N13" s="194"/>
      <c r="O13" s="194"/>
      <c r="P13" s="194"/>
      <c r="Q13" s="194"/>
      <c r="R13" s="194"/>
      <c r="S13" s="194"/>
      <c r="T13" s="194"/>
      <c r="U13" s="194"/>
      <c r="V13" s="194"/>
      <c r="W13" s="194"/>
      <c r="X13" s="194"/>
      <c r="Y13" s="194"/>
      <c r="Z13" s="194"/>
      <c r="AA13" s="194"/>
      <c r="AB13" s="194"/>
      <c r="AC13" s="194"/>
      <c r="AD13" s="194"/>
      <c r="AE13" s="194"/>
      <c r="AF13" s="194"/>
      <c r="AG13" s="232"/>
      <c r="AI13" s="2"/>
      <c r="AK13" s="2"/>
    </row>
    <row r="14" spans="2:37" x14ac:dyDescent="0.25"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6"/>
      <c r="X14" s="5"/>
      <c r="Y14" s="5"/>
      <c r="Z14" s="5"/>
      <c r="AA14" s="5"/>
      <c r="AB14" s="5"/>
    </row>
    <row r="15" spans="2:37" x14ac:dyDescent="0.25">
      <c r="B15" s="94"/>
      <c r="C15" s="70"/>
      <c r="D15" s="70"/>
      <c r="E15" s="70"/>
      <c r="F15" s="70"/>
      <c r="G15" s="70"/>
      <c r="H15" s="70"/>
      <c r="I15" s="70"/>
      <c r="J15" s="70"/>
      <c r="K15" s="70"/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95"/>
      <c r="X15" s="70"/>
      <c r="Y15" s="70"/>
      <c r="Z15" s="70"/>
      <c r="AA15" s="70"/>
      <c r="AB15" s="70"/>
    </row>
    <row r="16" spans="2:37" s="68" customFormat="1" x14ac:dyDescent="0.25">
      <c r="B16" s="200" t="s">
        <v>134</v>
      </c>
      <c r="C16" s="99">
        <v>1990</v>
      </c>
      <c r="D16" s="99">
        <v>1991</v>
      </c>
      <c r="E16" s="99">
        <v>1992</v>
      </c>
      <c r="F16" s="99">
        <v>1993</v>
      </c>
      <c r="G16" s="99">
        <v>1994</v>
      </c>
      <c r="H16" s="99">
        <v>1995</v>
      </c>
      <c r="I16" s="99">
        <v>1996</v>
      </c>
      <c r="J16" s="99">
        <v>1997</v>
      </c>
      <c r="K16" s="99">
        <v>1998</v>
      </c>
      <c r="L16" s="99">
        <v>1999</v>
      </c>
      <c r="M16" s="99">
        <v>2000</v>
      </c>
      <c r="N16" s="99">
        <v>2001</v>
      </c>
      <c r="O16" s="99">
        <v>2002</v>
      </c>
      <c r="P16" s="99">
        <v>2003</v>
      </c>
      <c r="Q16" s="99">
        <v>2004</v>
      </c>
      <c r="R16" s="99">
        <v>2005</v>
      </c>
      <c r="S16" s="99">
        <v>2006</v>
      </c>
      <c r="T16" s="99">
        <v>2007</v>
      </c>
      <c r="U16" s="99">
        <v>2008</v>
      </c>
      <c r="V16" s="99">
        <v>2009</v>
      </c>
      <c r="W16" s="101">
        <v>2010</v>
      </c>
      <c r="X16" s="99">
        <v>2011</v>
      </c>
      <c r="Y16" s="99">
        <v>2012</v>
      </c>
      <c r="Z16" s="99">
        <v>2013</v>
      </c>
      <c r="AA16" s="99">
        <v>2014</v>
      </c>
      <c r="AB16" s="99">
        <v>2015</v>
      </c>
      <c r="AC16" s="99">
        <v>2016</v>
      </c>
      <c r="AD16" s="99">
        <v>2017</v>
      </c>
      <c r="AE16" s="99">
        <v>2018</v>
      </c>
      <c r="AF16" s="99">
        <v>2019</v>
      </c>
      <c r="AG16" s="22"/>
    </row>
    <row r="17" spans="2:36" x14ac:dyDescent="0.25">
      <c r="B17" s="74" t="s">
        <v>14</v>
      </c>
      <c r="C17" s="196">
        <v>31023.690384918966</v>
      </c>
      <c r="D17" s="196">
        <v>31876.187368840903</v>
      </c>
      <c r="E17" s="196">
        <v>31766.363756862618</v>
      </c>
      <c r="F17" s="196">
        <v>31944.81250334136</v>
      </c>
      <c r="G17" s="196">
        <v>32913.51956248832</v>
      </c>
      <c r="H17" s="196">
        <v>33825.090760565188</v>
      </c>
      <c r="I17" s="196">
        <v>35441.439655081616</v>
      </c>
      <c r="J17" s="196">
        <v>36550.869404379402</v>
      </c>
      <c r="K17" s="196">
        <v>38768.920559144768</v>
      </c>
      <c r="L17" s="196">
        <v>40181.417565669108</v>
      </c>
      <c r="M17" s="196">
        <v>42491.738789773757</v>
      </c>
      <c r="N17" s="196">
        <v>44599.60531016365</v>
      </c>
      <c r="O17" s="196">
        <v>43379.042287522316</v>
      </c>
      <c r="P17" s="196">
        <v>44013.927359340902</v>
      </c>
      <c r="Q17" s="196">
        <v>43812.145548558459</v>
      </c>
      <c r="R17" s="196">
        <v>45716.920296932782</v>
      </c>
      <c r="S17" s="196">
        <v>45231.748936405522</v>
      </c>
      <c r="T17" s="196">
        <v>45164.667614510807</v>
      </c>
      <c r="U17" s="196">
        <v>45272.526369067637</v>
      </c>
      <c r="V17" s="196">
        <v>40799.283398390362</v>
      </c>
      <c r="W17" s="196">
        <v>40473.418241163512</v>
      </c>
      <c r="X17" s="196">
        <v>36970.518015679452</v>
      </c>
      <c r="Y17" s="196">
        <v>37031.455382931948</v>
      </c>
      <c r="Z17" s="196">
        <v>35878.264454591088</v>
      </c>
      <c r="AA17" s="196">
        <v>35245.637997645434</v>
      </c>
      <c r="AB17" s="196">
        <v>36820.799759750145</v>
      </c>
      <c r="AC17" s="196">
        <v>38135.786779771828</v>
      </c>
      <c r="AD17" s="196">
        <v>37120.027439487589</v>
      </c>
      <c r="AE17" s="196">
        <v>37030.034055620585</v>
      </c>
      <c r="AF17" s="196">
        <v>35209.063218097974</v>
      </c>
      <c r="AG17" s="234"/>
      <c r="AH17" s="2"/>
      <c r="AI17" s="93"/>
    </row>
    <row r="18" spans="2:36" x14ac:dyDescent="0.25">
      <c r="B18" s="74" t="s">
        <v>13</v>
      </c>
      <c r="C18" s="196">
        <v>3309.1613021159696</v>
      </c>
      <c r="D18" s="196">
        <v>3011.4141608237223</v>
      </c>
      <c r="E18" s="196">
        <v>2937.9437558338623</v>
      </c>
      <c r="F18" s="196">
        <v>2945.2812713888788</v>
      </c>
      <c r="G18" s="196">
        <v>3226.8608233571917</v>
      </c>
      <c r="H18" s="196">
        <v>3217.4130741955196</v>
      </c>
      <c r="I18" s="196">
        <v>3399.4497308266318</v>
      </c>
      <c r="J18" s="196">
        <v>3862.3945361454216</v>
      </c>
      <c r="K18" s="196">
        <v>3666.0559178852104</v>
      </c>
      <c r="L18" s="196">
        <v>3774.386096262203</v>
      </c>
      <c r="M18" s="196">
        <v>4558.3066011243009</v>
      </c>
      <c r="N18" s="196">
        <v>4602.5019195424093</v>
      </c>
      <c r="O18" s="196">
        <v>4074.8897194190008</v>
      </c>
      <c r="P18" s="196">
        <v>3481.9573095427268</v>
      </c>
      <c r="Q18" s="196">
        <v>3667.0105212161188</v>
      </c>
      <c r="R18" s="196">
        <v>3962.6157742007886</v>
      </c>
      <c r="S18" s="196">
        <v>3891.1235168524613</v>
      </c>
      <c r="T18" s="196">
        <v>3943.4809048872494</v>
      </c>
      <c r="U18" s="196">
        <v>3661.5022762053859</v>
      </c>
      <c r="V18" s="196">
        <v>2811.2797213952126</v>
      </c>
      <c r="W18" s="196">
        <v>2594.697780111931</v>
      </c>
      <c r="X18" s="196">
        <v>2482.6334758737112</v>
      </c>
      <c r="Y18" s="196">
        <v>2686.825675722509</v>
      </c>
      <c r="Z18" s="196">
        <v>2639.9317939511939</v>
      </c>
      <c r="AA18" s="196">
        <v>3057.7858937983065</v>
      </c>
      <c r="AB18" s="196">
        <v>3246.3449957144358</v>
      </c>
      <c r="AC18" s="196">
        <v>3474.6810172585228</v>
      </c>
      <c r="AD18" s="196">
        <v>3488.3476383455727</v>
      </c>
      <c r="AE18" s="196">
        <v>3235.9810138062248</v>
      </c>
      <c r="AF18" s="196">
        <v>3184.0305984590505</v>
      </c>
      <c r="AG18" s="234"/>
      <c r="AH18" s="2"/>
      <c r="AI18" s="93"/>
    </row>
    <row r="19" spans="2:36" x14ac:dyDescent="0.25">
      <c r="B19" s="74" t="s">
        <v>12</v>
      </c>
      <c r="C19" s="196">
        <v>18515.410940973507</v>
      </c>
      <c r="D19" s="196">
        <v>18689.852697233484</v>
      </c>
      <c r="E19" s="196">
        <v>18793.993351738231</v>
      </c>
      <c r="F19" s="196">
        <v>19101.570806568368</v>
      </c>
      <c r="G19" s="196">
        <v>19281.828603306549</v>
      </c>
      <c r="H19" s="196">
        <v>19869.198251088434</v>
      </c>
      <c r="I19" s="196">
        <v>20355.395512253996</v>
      </c>
      <c r="J19" s="196">
        <v>20515.263091493736</v>
      </c>
      <c r="K19" s="196">
        <v>21031.91199670656</v>
      </c>
      <c r="L19" s="196">
        <v>20766.359176809336</v>
      </c>
      <c r="M19" s="196">
        <v>19915.894114444771</v>
      </c>
      <c r="N19" s="196">
        <v>19679.748819762346</v>
      </c>
      <c r="O19" s="196">
        <v>19458.881270769783</v>
      </c>
      <c r="P19" s="196">
        <v>19771.420720568669</v>
      </c>
      <c r="Q19" s="196">
        <v>19420.287568253494</v>
      </c>
      <c r="R19" s="196">
        <v>19292.835852066295</v>
      </c>
      <c r="S19" s="196">
        <v>19169.535837853873</v>
      </c>
      <c r="T19" s="196">
        <v>18634.584188705296</v>
      </c>
      <c r="U19" s="196">
        <v>18503.624984901784</v>
      </c>
      <c r="V19" s="196">
        <v>18224.164235678512</v>
      </c>
      <c r="W19" s="196">
        <v>18349.927516176209</v>
      </c>
      <c r="X19" s="196">
        <v>17718.487330676617</v>
      </c>
      <c r="Y19" s="196">
        <v>18527.156202435657</v>
      </c>
      <c r="Z19" s="196">
        <v>19356.014150292565</v>
      </c>
      <c r="AA19" s="196">
        <v>18876.041004266324</v>
      </c>
      <c r="AB19" s="196">
        <v>19410.889622774797</v>
      </c>
      <c r="AC19" s="196">
        <v>19899.815916982501</v>
      </c>
      <c r="AD19" s="196">
        <v>20567.79804551477</v>
      </c>
      <c r="AE19" s="196">
        <v>21351.150252449028</v>
      </c>
      <c r="AF19" s="196">
        <v>20479.695597940183</v>
      </c>
      <c r="AG19" s="234"/>
      <c r="AH19" s="2"/>
      <c r="AI19" s="93"/>
    </row>
    <row r="20" spans="2:36" x14ac:dyDescent="0.25">
      <c r="B20" s="74" t="s">
        <v>11</v>
      </c>
      <c r="C20" s="196">
        <v>5131.0832013955924</v>
      </c>
      <c r="D20" s="196">
        <v>4974.8829613732778</v>
      </c>
      <c r="E20" s="196">
        <v>4690.1483704622133</v>
      </c>
      <c r="F20" s="196">
        <v>4602.6537792863628</v>
      </c>
      <c r="G20" s="196">
        <v>4708.7921360530763</v>
      </c>
      <c r="H20" s="196">
        <v>5690.5334394131332</v>
      </c>
      <c r="I20" s="196">
        <v>5291.2487779477651</v>
      </c>
      <c r="J20" s="196">
        <v>4597.4667538207977</v>
      </c>
      <c r="K20" s="196">
        <v>4370.0565612218397</v>
      </c>
      <c r="L20" s="196">
        <v>4486.6720956222516</v>
      </c>
      <c r="M20" s="196">
        <v>5884.6696061295406</v>
      </c>
      <c r="N20" s="196">
        <v>7196.000543057954</v>
      </c>
      <c r="O20" s="196">
        <v>6834.8402080449669</v>
      </c>
      <c r="P20" s="196">
        <v>7133.2687813378316</v>
      </c>
      <c r="Q20" s="196">
        <v>5470.671637918218</v>
      </c>
      <c r="R20" s="196">
        <v>5984.1811115415849</v>
      </c>
      <c r="S20" s="196">
        <v>6410.5085223843689</v>
      </c>
      <c r="T20" s="196">
        <v>5622.9526707006771</v>
      </c>
      <c r="U20" s="196">
        <v>4845.5085522287145</v>
      </c>
      <c r="V20" s="196">
        <v>4570.5923824251604</v>
      </c>
      <c r="W20" s="196">
        <v>6242.4445780916876</v>
      </c>
      <c r="X20" s="196">
        <v>5485.4639314813385</v>
      </c>
      <c r="Y20" s="196">
        <v>4452.8642233476739</v>
      </c>
      <c r="Z20" s="196">
        <v>4574.0546027771588</v>
      </c>
      <c r="AA20" s="196">
        <v>5936.7803017263459</v>
      </c>
      <c r="AB20" s="196">
        <v>5578.2761523502923</v>
      </c>
      <c r="AC20" s="196">
        <v>4984.0316045835107</v>
      </c>
      <c r="AD20" s="196">
        <v>6485.6829581525208</v>
      </c>
      <c r="AE20" s="196">
        <v>4786.0273412621782</v>
      </c>
      <c r="AF20" s="196">
        <v>4442.6196063103698</v>
      </c>
      <c r="AG20" s="234"/>
      <c r="AH20" s="2"/>
      <c r="AI20" s="93"/>
    </row>
    <row r="21" spans="2:36" x14ac:dyDescent="0.25">
      <c r="B21" s="74" t="s">
        <v>10</v>
      </c>
      <c r="C21" s="196">
        <v>1552.053617690967</v>
      </c>
      <c r="D21" s="196">
        <v>1632.811365232481</v>
      </c>
      <c r="E21" s="196">
        <v>1698.2299225574204</v>
      </c>
      <c r="F21" s="196">
        <v>1748.2816571592587</v>
      </c>
      <c r="G21" s="196">
        <v>1792.8493340275652</v>
      </c>
      <c r="H21" s="196">
        <v>1829.1780952628817</v>
      </c>
      <c r="I21" s="196">
        <v>1708.4830322402095</v>
      </c>
      <c r="J21" s="196">
        <v>1432.6262505012096</v>
      </c>
      <c r="K21" s="196">
        <v>1475.5765436871579</v>
      </c>
      <c r="L21" s="196">
        <v>1480.7046945341845</v>
      </c>
      <c r="M21" s="196">
        <v>1492.7703645905121</v>
      </c>
      <c r="N21" s="196">
        <v>1605.3489199626404</v>
      </c>
      <c r="O21" s="196">
        <v>1710.2325565770898</v>
      </c>
      <c r="P21" s="196">
        <v>1765.4681984593715</v>
      </c>
      <c r="Q21" s="196">
        <v>1485.103587838471</v>
      </c>
      <c r="R21" s="196">
        <v>1291.9683880384277</v>
      </c>
      <c r="S21" s="196">
        <v>1328.1757520911426</v>
      </c>
      <c r="T21" s="196">
        <v>848.8355258913881</v>
      </c>
      <c r="U21" s="196">
        <v>693.80354289533193</v>
      </c>
      <c r="V21" s="196">
        <v>521.64707443401562</v>
      </c>
      <c r="W21" s="196">
        <v>531.37075488942594</v>
      </c>
      <c r="X21" s="196">
        <v>621.94477695799128</v>
      </c>
      <c r="Y21" s="196">
        <v>539.69888971898365</v>
      </c>
      <c r="Z21" s="196">
        <v>696.3728651465176</v>
      </c>
      <c r="AA21" s="196">
        <v>883.10286494537797</v>
      </c>
      <c r="AB21" s="196">
        <v>953.91866311629394</v>
      </c>
      <c r="AC21" s="196">
        <v>964.85361846438741</v>
      </c>
      <c r="AD21" s="196">
        <v>938.68775867053364</v>
      </c>
      <c r="AE21" s="196">
        <v>908.848647802399</v>
      </c>
      <c r="AF21" s="196">
        <v>904.85020272249324</v>
      </c>
      <c r="AG21" s="234"/>
      <c r="AH21" s="2"/>
      <c r="AI21" s="93"/>
    </row>
    <row r="22" spans="2:36" x14ac:dyDescent="0.25">
      <c r="B22" s="74" t="s">
        <v>9</v>
      </c>
      <c r="C22" s="196">
        <v>54400.316245699403</v>
      </c>
      <c r="D22" s="196">
        <v>55210.265592130585</v>
      </c>
      <c r="E22" s="196">
        <v>55196.530786992131</v>
      </c>
      <c r="F22" s="196">
        <v>55739.946238457866</v>
      </c>
      <c r="G22" s="196">
        <v>57215.058323179626</v>
      </c>
      <c r="H22" s="196">
        <v>58740.880181112021</v>
      </c>
      <c r="I22" s="196">
        <v>60904.76793040245</v>
      </c>
      <c r="J22" s="196">
        <v>62361.153282519779</v>
      </c>
      <c r="K22" s="196">
        <v>64942.465017423703</v>
      </c>
      <c r="L22" s="196">
        <v>66202.867533274839</v>
      </c>
      <c r="M22" s="196">
        <v>68458.709869933344</v>
      </c>
      <c r="N22" s="196">
        <v>70487.204969431041</v>
      </c>
      <c r="O22" s="196">
        <v>68623.04583428819</v>
      </c>
      <c r="P22" s="196">
        <v>69032.773587911666</v>
      </c>
      <c r="Q22" s="196">
        <v>68384.547225866554</v>
      </c>
      <c r="R22" s="196">
        <v>70264.34031123828</v>
      </c>
      <c r="S22" s="196">
        <v>69620.584043202995</v>
      </c>
      <c r="T22" s="196">
        <v>68591.568233994738</v>
      </c>
      <c r="U22" s="196">
        <v>68131.457173070143</v>
      </c>
      <c r="V22" s="196">
        <v>62356.374429898104</v>
      </c>
      <c r="W22" s="196">
        <v>61949.414292341076</v>
      </c>
      <c r="X22" s="196">
        <v>57793.583599187776</v>
      </c>
      <c r="Y22" s="196">
        <v>58785.136150809099</v>
      </c>
      <c r="Z22" s="196">
        <v>58570.583263981374</v>
      </c>
      <c r="AA22" s="196">
        <v>58062.567760655438</v>
      </c>
      <c r="AB22" s="196">
        <v>60431.953041355671</v>
      </c>
      <c r="AC22" s="196">
        <v>62475.137332477243</v>
      </c>
      <c r="AD22" s="196">
        <v>62114.86088201846</v>
      </c>
      <c r="AE22" s="196">
        <v>62526.013969678235</v>
      </c>
      <c r="AF22" s="196">
        <v>59777.639617219706</v>
      </c>
      <c r="AG22" s="234"/>
      <c r="AH22" s="2"/>
      <c r="AI22" s="93"/>
    </row>
    <row r="23" spans="2:36" x14ac:dyDescent="0.25">
      <c r="B23" s="103"/>
      <c r="C23" s="197"/>
      <c r="D23" s="197"/>
      <c r="E23" s="197"/>
      <c r="F23" s="197"/>
      <c r="G23" s="197"/>
      <c r="H23" s="197"/>
      <c r="I23" s="197"/>
      <c r="J23" s="197"/>
      <c r="K23" s="197"/>
      <c r="L23" s="197"/>
      <c r="M23" s="197"/>
      <c r="N23" s="197"/>
      <c r="O23" s="197"/>
      <c r="P23" s="197"/>
      <c r="Q23" s="197"/>
      <c r="R23" s="197"/>
      <c r="S23" s="197"/>
      <c r="T23" s="197"/>
      <c r="U23" s="197"/>
      <c r="V23" s="197"/>
      <c r="W23" s="197"/>
      <c r="X23" s="197"/>
      <c r="Y23" s="197"/>
      <c r="Z23" s="197"/>
      <c r="AA23" s="197"/>
      <c r="AB23" s="197"/>
      <c r="AC23" s="197"/>
      <c r="AD23" s="197"/>
      <c r="AE23" s="197"/>
      <c r="AF23" s="197"/>
      <c r="AG23" s="235"/>
    </row>
    <row r="24" spans="2:36" x14ac:dyDescent="0.25">
      <c r="C24" s="198"/>
      <c r="D24" s="198"/>
      <c r="E24" s="198"/>
      <c r="F24" s="198"/>
      <c r="G24" s="198"/>
      <c r="H24" s="198"/>
      <c r="I24" s="198"/>
      <c r="J24" s="198"/>
      <c r="K24" s="198"/>
      <c r="L24" s="198"/>
      <c r="M24" s="198"/>
      <c r="N24" s="198"/>
      <c r="O24" s="198"/>
      <c r="P24" s="198"/>
      <c r="Q24" s="198"/>
      <c r="R24" s="198"/>
      <c r="S24" s="198"/>
      <c r="T24" s="198"/>
      <c r="U24" s="198"/>
      <c r="V24" s="198"/>
      <c r="W24" s="198"/>
      <c r="X24" s="198"/>
      <c r="Y24" s="198"/>
      <c r="Z24" s="198"/>
      <c r="AA24" s="198"/>
      <c r="AB24" s="198"/>
      <c r="AC24" s="198"/>
      <c r="AD24" s="198"/>
      <c r="AE24" s="198"/>
      <c r="AF24" s="198"/>
      <c r="AG24" s="236"/>
    </row>
    <row r="25" spans="2:36" x14ac:dyDescent="0.25">
      <c r="B25" s="67" t="s">
        <v>8</v>
      </c>
      <c r="C25" s="198"/>
      <c r="D25" s="198">
        <f t="shared" ref="D25:AC25" si="4">D22-C22</f>
        <v>809.94934643118177</v>
      </c>
      <c r="E25" s="198">
        <f t="shared" si="4"/>
        <v>-13.734805138454249</v>
      </c>
      <c r="F25" s="198">
        <f t="shared" si="4"/>
        <v>543.4154514657348</v>
      </c>
      <c r="G25" s="198">
        <f t="shared" si="4"/>
        <v>1475.1120847217608</v>
      </c>
      <c r="H25" s="198">
        <f t="shared" si="4"/>
        <v>1525.8218579323948</v>
      </c>
      <c r="I25" s="198">
        <f t="shared" si="4"/>
        <v>2163.8877492904285</v>
      </c>
      <c r="J25" s="198">
        <f t="shared" si="4"/>
        <v>1456.3853521173296</v>
      </c>
      <c r="K25" s="198">
        <f t="shared" si="4"/>
        <v>2581.3117349039239</v>
      </c>
      <c r="L25" s="198">
        <f t="shared" si="4"/>
        <v>1260.4025158511358</v>
      </c>
      <c r="M25" s="198">
        <f t="shared" si="4"/>
        <v>2255.8423366585048</v>
      </c>
      <c r="N25" s="198">
        <f t="shared" si="4"/>
        <v>2028.4950994976971</v>
      </c>
      <c r="O25" s="198">
        <f t="shared" si="4"/>
        <v>-1864.1591351428506</v>
      </c>
      <c r="P25" s="198">
        <f t="shared" si="4"/>
        <v>409.72775362347602</v>
      </c>
      <c r="Q25" s="198">
        <f t="shared" si="4"/>
        <v>-648.22636204511218</v>
      </c>
      <c r="R25" s="198">
        <f t="shared" si="4"/>
        <v>1879.7930853717262</v>
      </c>
      <c r="S25" s="198">
        <f t="shared" si="4"/>
        <v>-643.75626803528576</v>
      </c>
      <c r="T25" s="198">
        <f t="shared" si="4"/>
        <v>-1029.0158092082565</v>
      </c>
      <c r="U25" s="198">
        <f t="shared" si="4"/>
        <v>-460.11106092459522</v>
      </c>
      <c r="V25" s="198">
        <f t="shared" si="4"/>
        <v>-5775.082743172039</v>
      </c>
      <c r="W25" s="198">
        <f t="shared" si="4"/>
        <v>-406.96013755702734</v>
      </c>
      <c r="X25" s="198">
        <f t="shared" si="4"/>
        <v>-4155.8306931533007</v>
      </c>
      <c r="Y25" s="198">
        <f t="shared" si="4"/>
        <v>991.5525516213238</v>
      </c>
      <c r="Z25" s="198">
        <f t="shared" si="4"/>
        <v>-214.55288682772516</v>
      </c>
      <c r="AA25" s="198">
        <f t="shared" si="4"/>
        <v>-508.01550332593615</v>
      </c>
      <c r="AB25" s="198">
        <f t="shared" si="4"/>
        <v>2369.3852807002331</v>
      </c>
      <c r="AC25" s="198">
        <f t="shared" si="4"/>
        <v>2043.1842911215717</v>
      </c>
      <c r="AD25" s="198">
        <f t="shared" ref="AD25" si="5">AD22-AC22</f>
        <v>-360.27645045878307</v>
      </c>
      <c r="AE25" s="198">
        <f t="shared" ref="AE25:AF25" si="6">AE22-AD22</f>
        <v>411.15308765977534</v>
      </c>
      <c r="AF25" s="198">
        <f t="shared" si="6"/>
        <v>-2748.3743524585298</v>
      </c>
      <c r="AG25" s="236"/>
    </row>
    <row r="26" spans="2:36" x14ac:dyDescent="0.25">
      <c r="P26" s="96"/>
      <c r="Q26" s="96"/>
    </row>
    <row r="27" spans="2:36" x14ac:dyDescent="0.25">
      <c r="D27" s="2">
        <f t="shared" ref="D27" si="7">(D22-C22)/C22</f>
        <v>1.4888688197565616E-2</v>
      </c>
      <c r="E27" s="2">
        <f t="shared" ref="E27" si="8">(E22-D22)/D22</f>
        <v>-2.4877266919744623E-4</v>
      </c>
      <c r="F27" s="2">
        <f t="shared" ref="F27" si="9">(F22-E22)/E22</f>
        <v>9.845101561959009E-3</v>
      </c>
      <c r="G27" s="2">
        <f t="shared" ref="G27" si="10">(G22-F22)/F22</f>
        <v>2.6464182050179388E-2</v>
      </c>
      <c r="H27" s="2">
        <f t="shared" ref="H27" si="11">(H22-G22)/G22</f>
        <v>2.6668186709061452E-2</v>
      </c>
      <c r="I27" s="2">
        <f t="shared" ref="I27" si="12">(I22-H22)/H22</f>
        <v>3.6837850277671204E-2</v>
      </c>
      <c r="J27" s="2">
        <f t="shared" ref="J27" si="13">(J22-I22)/I22</f>
        <v>2.3912501460995321E-2</v>
      </c>
      <c r="K27" s="2">
        <f t="shared" ref="K27" si="14">(K22-J22)/J22</f>
        <v>4.1392944149214149E-2</v>
      </c>
      <c r="L27" s="2">
        <f t="shared" ref="L27" si="15">(L22-K22)/K22</f>
        <v>1.9407986985295011E-2</v>
      </c>
      <c r="M27" s="2">
        <f t="shared" ref="M27" si="16">(M22-L22)/L22</f>
        <v>3.407469224085611E-2</v>
      </c>
      <c r="N27" s="2">
        <f t="shared" ref="N27" si="17">(N22-M22)/M22</f>
        <v>2.9630927946957996E-2</v>
      </c>
      <c r="O27" s="2">
        <f t="shared" ref="O27" si="18">(O22-N22)/N22</f>
        <v>-2.644677336761049E-2</v>
      </c>
      <c r="P27" s="2">
        <f t="shared" ref="P27" si="19">(P22-O22)/O22</f>
        <v>5.9707019506667165E-3</v>
      </c>
      <c r="Q27" s="2">
        <f t="shared" ref="Q27" si="20">(Q22-P22)/P22</f>
        <v>-9.3901248400458763E-3</v>
      </c>
      <c r="R27" s="2">
        <f t="shared" ref="R27" si="21">(R22-Q22)/Q22</f>
        <v>2.7488565204109326E-2</v>
      </c>
      <c r="S27" s="2">
        <f t="shared" ref="S27" si="22">(S22-R22)/R22</f>
        <v>-9.1619200462673602E-3</v>
      </c>
      <c r="T27" s="2">
        <f t="shared" ref="T27" si="23">(T22-S22)/S22</f>
        <v>-1.4780338650559175E-2</v>
      </c>
      <c r="U27" s="2">
        <f t="shared" ref="U27" si="24">(U22-T22)/T22</f>
        <v>-6.7079828143739558E-3</v>
      </c>
      <c r="V27" s="2">
        <f t="shared" ref="V27" si="25">(V22-U22)/U22</f>
        <v>-8.4763822510091805E-2</v>
      </c>
      <c r="W27" s="2">
        <f t="shared" ref="W27" si="26">(W22-V22)/V22</f>
        <v>-6.5263598353451019E-3</v>
      </c>
      <c r="X27" s="2">
        <f t="shared" ref="X27" si="27">(X22-W22)/W22</f>
        <v>-6.7084261257770991E-2</v>
      </c>
      <c r="Y27" s="2">
        <f t="shared" ref="Y27:AC27" si="28">(Y22-X22)/X22</f>
        <v>1.715679301871945E-2</v>
      </c>
      <c r="Z27" s="2">
        <f t="shared" si="28"/>
        <v>-3.6497812351289779E-3</v>
      </c>
      <c r="AA27" s="2">
        <f t="shared" si="28"/>
        <v>-8.673560600144235E-3</v>
      </c>
      <c r="AB27" s="2">
        <f t="shared" si="28"/>
        <v>4.0807449137752125E-2</v>
      </c>
      <c r="AC27" s="2">
        <f t="shared" si="28"/>
        <v>3.3809668367384221E-2</v>
      </c>
      <c r="AD27" s="2">
        <f t="shared" ref="AD27" si="29">(AD22-AC22)/AC22</f>
        <v>-5.7667172229087038E-3</v>
      </c>
      <c r="AE27" s="2">
        <f t="shared" ref="AE27:AF27" si="30">(AE22-AD22)/AD22</f>
        <v>6.6192386462995273E-3</v>
      </c>
      <c r="AF27" s="2">
        <f t="shared" si="30"/>
        <v>-4.3955694245779747E-2</v>
      </c>
      <c r="AG27" s="3"/>
      <c r="AJ27" s="229"/>
    </row>
    <row r="28" spans="2:36" x14ac:dyDescent="0.25">
      <c r="B28" s="76"/>
      <c r="C28" s="2">
        <f>C19/C22</f>
        <v>0.34035484016946749</v>
      </c>
      <c r="D28" s="2">
        <f t="shared" ref="D28:AF28" si="31">D19/D22</f>
        <v>0.33852133288591624</v>
      </c>
      <c r="E28" s="2">
        <f t="shared" si="31"/>
        <v>0.34049229333390113</v>
      </c>
      <c r="F28" s="2">
        <f t="shared" si="31"/>
        <v>0.34269087244632485</v>
      </c>
      <c r="G28" s="2">
        <f t="shared" si="31"/>
        <v>0.33700618628041967</v>
      </c>
      <c r="H28" s="2">
        <f t="shared" si="31"/>
        <v>0.33825162629206434</v>
      </c>
      <c r="I28" s="2">
        <f t="shared" si="31"/>
        <v>0.33421678144336198</v>
      </c>
      <c r="J28" s="2">
        <f t="shared" si="31"/>
        <v>0.32897504314187037</v>
      </c>
      <c r="K28" s="2">
        <f t="shared" si="31"/>
        <v>0.32385453787539192</v>
      </c>
      <c r="L28" s="2">
        <f t="shared" si="31"/>
        <v>0.31367763890849232</v>
      </c>
      <c r="M28" s="2">
        <f t="shared" si="31"/>
        <v>0.29091833825503793</v>
      </c>
      <c r="N28" s="2">
        <f t="shared" si="31"/>
        <v>0.27919604456293989</v>
      </c>
      <c r="O28" s="2">
        <f t="shared" si="31"/>
        <v>0.28356190014881211</v>
      </c>
      <c r="P28" s="2">
        <f t="shared" si="31"/>
        <v>0.28640629215614832</v>
      </c>
      <c r="Q28" s="2">
        <f t="shared" si="31"/>
        <v>0.28398649045829671</v>
      </c>
      <c r="R28" s="2">
        <f t="shared" si="31"/>
        <v>0.27457506562515244</v>
      </c>
      <c r="S28" s="2">
        <f t="shared" si="31"/>
        <v>0.27534293343414407</v>
      </c>
      <c r="T28" s="2">
        <f t="shared" si="31"/>
        <v>0.2716745610063161</v>
      </c>
      <c r="U28" s="2">
        <f t="shared" si="31"/>
        <v>0.27158710165112371</v>
      </c>
      <c r="V28" s="2">
        <f t="shared" si="31"/>
        <v>0.2922582398719536</v>
      </c>
      <c r="W28" s="2">
        <f t="shared" si="31"/>
        <v>0.29620824871051032</v>
      </c>
      <c r="X28" s="2">
        <f t="shared" si="31"/>
        <v>0.30658225753153728</v>
      </c>
      <c r="Y28" s="2">
        <f t="shared" si="31"/>
        <v>0.31516736058764161</v>
      </c>
      <c r="Z28" s="2">
        <f t="shared" si="31"/>
        <v>0.33047330368990468</v>
      </c>
      <c r="AA28" s="2">
        <f t="shared" si="31"/>
        <v>0.32509828159989118</v>
      </c>
      <c r="AB28" s="2">
        <f t="shared" si="31"/>
        <v>0.32120242100220153</v>
      </c>
      <c r="AC28" s="2">
        <f t="shared" si="31"/>
        <v>0.31852376427890983</v>
      </c>
      <c r="AD28" s="2">
        <f t="shared" si="31"/>
        <v>0.33112523723721182</v>
      </c>
      <c r="AE28" s="2">
        <f t="shared" si="31"/>
        <v>0.34147627358435467</v>
      </c>
      <c r="AF28" s="2">
        <f t="shared" si="31"/>
        <v>0.34259793008020922</v>
      </c>
      <c r="AG28" s="3"/>
    </row>
    <row r="30" spans="2:36" x14ac:dyDescent="0.25">
      <c r="B30" s="201"/>
      <c r="C30" s="99">
        <v>1990</v>
      </c>
      <c r="D30" s="99">
        <v>1991</v>
      </c>
      <c r="E30" s="99">
        <v>1992</v>
      </c>
      <c r="F30" s="99">
        <v>1993</v>
      </c>
      <c r="G30" s="99">
        <v>1994</v>
      </c>
      <c r="H30" s="99">
        <v>1995</v>
      </c>
      <c r="I30" s="99">
        <v>1996</v>
      </c>
      <c r="J30" s="99">
        <v>1997</v>
      </c>
      <c r="K30" s="99">
        <v>1998</v>
      </c>
      <c r="L30" s="99">
        <v>1999</v>
      </c>
      <c r="M30" s="99">
        <v>2000</v>
      </c>
      <c r="N30" s="99">
        <v>2001</v>
      </c>
      <c r="O30" s="99">
        <v>2002</v>
      </c>
      <c r="P30" s="99">
        <v>2003</v>
      </c>
      <c r="Q30" s="99">
        <v>2004</v>
      </c>
      <c r="R30" s="99">
        <v>2005</v>
      </c>
      <c r="S30" s="99">
        <v>2006</v>
      </c>
      <c r="T30" s="99">
        <v>2007</v>
      </c>
      <c r="U30" s="99">
        <v>2008</v>
      </c>
      <c r="V30" s="99">
        <v>2009</v>
      </c>
      <c r="W30" s="99">
        <v>2010</v>
      </c>
      <c r="X30" s="99">
        <v>2011</v>
      </c>
      <c r="Y30" s="99">
        <v>2012</v>
      </c>
      <c r="Z30" s="99">
        <v>2013</v>
      </c>
      <c r="AA30" s="99">
        <v>2014</v>
      </c>
      <c r="AB30" s="99">
        <v>2015</v>
      </c>
      <c r="AC30" s="99">
        <v>2016</v>
      </c>
      <c r="AD30" s="99">
        <v>2017</v>
      </c>
      <c r="AE30" s="99">
        <v>2018</v>
      </c>
      <c r="AF30" s="99">
        <v>2019</v>
      </c>
      <c r="AG30" s="22"/>
    </row>
    <row r="31" spans="2:36" x14ac:dyDescent="0.25">
      <c r="B31" s="67" t="s">
        <v>146</v>
      </c>
      <c r="C31" s="104">
        <f>C2/C11</f>
        <v>0.60557742880853371</v>
      </c>
      <c r="D31" s="104">
        <f t="shared" ref="D31:AE31" si="32">D2/D11</f>
        <v>0.60991364622590793</v>
      </c>
      <c r="E31" s="104">
        <f t="shared" si="32"/>
        <v>0.60682252883047605</v>
      </c>
      <c r="F31" s="104">
        <f t="shared" si="32"/>
        <v>0.60487269473514871</v>
      </c>
      <c r="G31" s="104">
        <f t="shared" si="32"/>
        <v>0.60888960438467066</v>
      </c>
      <c r="H31" s="104">
        <f t="shared" si="32"/>
        <v>0.61034500251966362</v>
      </c>
      <c r="I31" s="104">
        <f t="shared" si="32"/>
        <v>0.61519834960431952</v>
      </c>
      <c r="J31" s="104">
        <f t="shared" si="32"/>
        <v>0.62225082369516205</v>
      </c>
      <c r="K31" s="104">
        <f t="shared" si="32"/>
        <v>0.6268362055726745</v>
      </c>
      <c r="L31" s="104">
        <f t="shared" si="32"/>
        <v>0.64105256918075459</v>
      </c>
      <c r="M31" s="104">
        <f t="shared" si="32"/>
        <v>0.66096058059872176</v>
      </c>
      <c r="N31" s="104">
        <f t="shared" si="32"/>
        <v>0.67539672487755353</v>
      </c>
      <c r="O31" s="104">
        <f t="shared" si="32"/>
        <v>0.67150619506384779</v>
      </c>
      <c r="P31" s="104">
        <f t="shared" si="32"/>
        <v>0.66176081989008151</v>
      </c>
      <c r="Q31" s="104">
        <f t="shared" si="32"/>
        <v>0.67509171289809244</v>
      </c>
      <c r="R31" s="104">
        <f t="shared" si="32"/>
        <v>0.68535186994664443</v>
      </c>
      <c r="S31" s="104">
        <f t="shared" si="32"/>
        <v>0.6837629916447111</v>
      </c>
      <c r="T31" s="104">
        <f t="shared" si="32"/>
        <v>0.69489192081970541</v>
      </c>
      <c r="U31" s="104">
        <f t="shared" si="32"/>
        <v>0.69522472647513256</v>
      </c>
      <c r="V31" s="104">
        <f t="shared" si="32"/>
        <v>0.67643957029473023</v>
      </c>
      <c r="W31" s="104">
        <f t="shared" si="32"/>
        <v>0.67464583857968574</v>
      </c>
      <c r="X31" s="104">
        <f t="shared" si="32"/>
        <v>0.65919599118075034</v>
      </c>
      <c r="Y31" s="104">
        <f t="shared" si="32"/>
        <v>0.65053817010615567</v>
      </c>
      <c r="Z31" s="104">
        <f t="shared" si="32"/>
        <v>0.63669782928522078</v>
      </c>
      <c r="AA31" s="104">
        <f t="shared" si="32"/>
        <v>0.63567653734537755</v>
      </c>
      <c r="AB31" s="104">
        <f t="shared" si="32"/>
        <v>0.64018735565922302</v>
      </c>
      <c r="AC31" s="104">
        <f t="shared" si="32"/>
        <v>0.64274847268306456</v>
      </c>
      <c r="AD31" s="104">
        <f t="shared" si="32"/>
        <v>0.63001704509259904</v>
      </c>
      <c r="AE31" s="104">
        <f t="shared" si="32"/>
        <v>0.62686156273036053</v>
      </c>
      <c r="AF31" s="104">
        <f t="shared" ref="AF31" si="33">AF2/AF11</f>
        <v>0.62356625008420019</v>
      </c>
      <c r="AG31" s="237"/>
    </row>
    <row r="32" spans="2:36" x14ac:dyDescent="0.25">
      <c r="B32" s="67" t="s">
        <v>147</v>
      </c>
      <c r="C32" s="104">
        <f>C3/C11</f>
        <v>0.25279370907997634</v>
      </c>
      <c r="D32" s="104">
        <f t="shared" ref="D32:AE32" si="34">D3/D11</f>
        <v>0.25433118677006877</v>
      </c>
      <c r="E32" s="104">
        <f t="shared" si="34"/>
        <v>0.25829053999674817</v>
      </c>
      <c r="F32" s="104">
        <f t="shared" si="34"/>
        <v>0.25841491337374956</v>
      </c>
      <c r="G32" s="104">
        <f t="shared" si="34"/>
        <v>0.2523225596134977</v>
      </c>
      <c r="H32" s="104">
        <f t="shared" si="34"/>
        <v>0.24781170281373727</v>
      </c>
      <c r="I32" s="104">
        <f t="shared" si="34"/>
        <v>0.24432525821169948</v>
      </c>
      <c r="J32" s="104">
        <f t="shared" si="34"/>
        <v>0.23986993565483811</v>
      </c>
      <c r="K32" s="104">
        <f t="shared" si="34"/>
        <v>0.23532958503932863</v>
      </c>
      <c r="L32" s="104">
        <f t="shared" si="34"/>
        <v>0.22475879669785068</v>
      </c>
      <c r="M32" s="104">
        <f t="shared" si="34"/>
        <v>0.21015448809584314</v>
      </c>
      <c r="N32" s="104">
        <f t="shared" si="34"/>
        <v>0.20599280330954142</v>
      </c>
      <c r="O32" s="104">
        <f t="shared" si="34"/>
        <v>0.21160818177433696</v>
      </c>
      <c r="P32" s="104">
        <f t="shared" si="34"/>
        <v>0.22036380434881173</v>
      </c>
      <c r="Q32" s="104">
        <f t="shared" si="34"/>
        <v>0.20769034348636123</v>
      </c>
      <c r="R32" s="104">
        <f t="shared" si="34"/>
        <v>0.19952837983736185</v>
      </c>
      <c r="S32" s="104">
        <f t="shared" si="34"/>
        <v>0.20333313357601354</v>
      </c>
      <c r="T32" s="104">
        <f t="shared" si="34"/>
        <v>0.1942008383338219</v>
      </c>
      <c r="U32" s="104">
        <f t="shared" si="34"/>
        <v>0.19360677484893957</v>
      </c>
      <c r="V32" s="104">
        <f t="shared" si="34"/>
        <v>0.20570679247062928</v>
      </c>
      <c r="W32" s="104">
        <f t="shared" si="34"/>
        <v>0.2030150618169887</v>
      </c>
      <c r="X32" s="104">
        <f t="shared" si="34"/>
        <v>0.21669963987981664</v>
      </c>
      <c r="Y32" s="104">
        <f t="shared" si="34"/>
        <v>0.22379414547742413</v>
      </c>
      <c r="Z32" s="104">
        <f t="shared" si="34"/>
        <v>0.22945169592435774</v>
      </c>
      <c r="AA32" s="104">
        <f t="shared" si="34"/>
        <v>0.23271407053035151</v>
      </c>
      <c r="AB32" s="104">
        <f t="shared" si="34"/>
        <v>0.23228761840501858</v>
      </c>
      <c r="AC32" s="104">
        <f t="shared" si="34"/>
        <v>0.2308613151006918</v>
      </c>
      <c r="AD32" s="104">
        <f t="shared" si="34"/>
        <v>0.23867896489706086</v>
      </c>
      <c r="AE32" s="104">
        <f t="shared" si="34"/>
        <v>0.24212859949925422</v>
      </c>
      <c r="AF32" s="104">
        <f t="shared" ref="AF32" si="35">AF3/AF11</f>
        <v>0.24642195644330581</v>
      </c>
      <c r="AG32" s="237"/>
    </row>
    <row r="33" spans="2:40" x14ac:dyDescent="0.25">
      <c r="B33" s="67" t="s">
        <v>148</v>
      </c>
      <c r="C33" s="104">
        <f>C4/C11</f>
        <v>0.14099299978093194</v>
      </c>
      <c r="D33" s="104">
        <f t="shared" ref="D33:AE33" si="36">D4/D11</f>
        <v>0.13485858559979583</v>
      </c>
      <c r="E33" s="104">
        <f t="shared" si="36"/>
        <v>0.13372001548931753</v>
      </c>
      <c r="F33" s="104">
        <f t="shared" si="36"/>
        <v>0.13480307578364678</v>
      </c>
      <c r="G33" s="104">
        <f t="shared" si="36"/>
        <v>0.13617399352696993</v>
      </c>
      <c r="H33" s="104">
        <f t="shared" si="36"/>
        <v>0.13799034435079258</v>
      </c>
      <c r="I33" s="104">
        <f t="shared" si="36"/>
        <v>0.13512058158412232</v>
      </c>
      <c r="J33" s="104">
        <f t="shared" si="36"/>
        <v>0.13050741528949117</v>
      </c>
      <c r="K33" s="104">
        <f t="shared" si="36"/>
        <v>0.13208609181341607</v>
      </c>
      <c r="L33" s="104">
        <f t="shared" si="36"/>
        <v>0.12615170859294186</v>
      </c>
      <c r="M33" s="104">
        <f t="shared" si="36"/>
        <v>0.11765688340777991</v>
      </c>
      <c r="N33" s="104">
        <f t="shared" si="36"/>
        <v>0.10753616859119691</v>
      </c>
      <c r="O33" s="104">
        <f t="shared" si="36"/>
        <v>0.10564861209980499</v>
      </c>
      <c r="P33" s="104">
        <f t="shared" si="36"/>
        <v>0.10360544541115733</v>
      </c>
      <c r="Q33" s="104">
        <f t="shared" si="36"/>
        <v>0.10261546503006774</v>
      </c>
      <c r="R33" s="104">
        <f t="shared" si="36"/>
        <v>9.8083229809624084E-2</v>
      </c>
      <c r="S33" s="104">
        <f t="shared" si="36"/>
        <v>9.5966810323391535E-2</v>
      </c>
      <c r="T33" s="104">
        <f t="shared" si="36"/>
        <v>9.3777596224364476E-2</v>
      </c>
      <c r="U33" s="104">
        <f t="shared" si="36"/>
        <v>9.3743504904488129E-2</v>
      </c>
      <c r="V33" s="104">
        <f t="shared" si="36"/>
        <v>9.9390932390662504E-2</v>
      </c>
      <c r="W33" s="104">
        <f t="shared" si="36"/>
        <v>0.10413369187370983</v>
      </c>
      <c r="X33" s="104">
        <f t="shared" si="36"/>
        <v>0.10428160929958209</v>
      </c>
      <c r="Y33" s="104">
        <f t="shared" si="36"/>
        <v>0.10656926126657798</v>
      </c>
      <c r="Z33" s="104">
        <f t="shared" si="36"/>
        <v>0.11406068103094114</v>
      </c>
      <c r="AA33" s="104">
        <f t="shared" si="36"/>
        <v>0.11039206876559178</v>
      </c>
      <c r="AB33" s="104">
        <f t="shared" si="36"/>
        <v>0.10708153101660467</v>
      </c>
      <c r="AC33" s="104">
        <f t="shared" si="36"/>
        <v>0.10525318732940783</v>
      </c>
      <c r="AD33" s="104">
        <f t="shared" si="36"/>
        <v>0.11123921877498828</v>
      </c>
      <c r="AE33" s="104">
        <f t="shared" si="36"/>
        <v>0.11601432966396083</v>
      </c>
      <c r="AF33" s="104">
        <f t="shared" ref="AF33" si="37">AF4/AF11</f>
        <v>0.11468047758481915</v>
      </c>
      <c r="AG33" s="237"/>
    </row>
    <row r="34" spans="2:40" x14ac:dyDescent="0.25">
      <c r="B34" s="67" t="s">
        <v>18</v>
      </c>
      <c r="C34" s="104">
        <f>C5/C11</f>
        <v>1.0882289678725909E-5</v>
      </c>
      <c r="D34" s="104">
        <f t="shared" ref="D34:AE34" si="38">D5/D11</f>
        <v>1.3832210220500213E-5</v>
      </c>
      <c r="E34" s="104">
        <f t="shared" si="38"/>
        <v>1.6945992559018426E-5</v>
      </c>
      <c r="F34" s="104">
        <f t="shared" si="38"/>
        <v>2.5845659066061662E-4</v>
      </c>
      <c r="G34" s="104">
        <f t="shared" si="38"/>
        <v>5.0665031916697929E-4</v>
      </c>
      <c r="H34" s="104">
        <f t="shared" si="38"/>
        <v>7.6998883888741937E-4</v>
      </c>
      <c r="I34" s="104">
        <f t="shared" si="38"/>
        <v>1.4895943016440074E-3</v>
      </c>
      <c r="J34" s="104">
        <f t="shared" si="38"/>
        <v>2.5412808667379752E-3</v>
      </c>
      <c r="K34" s="104">
        <f t="shared" si="38"/>
        <v>3.0974078146258025E-3</v>
      </c>
      <c r="L34" s="104">
        <f t="shared" si="38"/>
        <v>3.1610481264210768E-3</v>
      </c>
      <c r="M34" s="104">
        <f t="shared" si="38"/>
        <v>3.9435463836942535E-3</v>
      </c>
      <c r="N34" s="104">
        <f t="shared" si="38"/>
        <v>4.4643841417826065E-3</v>
      </c>
      <c r="O34" s="104">
        <f t="shared" si="38"/>
        <v>5.7147902193468939E-3</v>
      </c>
      <c r="P34" s="104">
        <f t="shared" si="38"/>
        <v>7.8595167317354279E-3</v>
      </c>
      <c r="Q34" s="104">
        <f t="shared" si="38"/>
        <v>9.9491047270569757E-3</v>
      </c>
      <c r="R34" s="104">
        <f t="shared" si="38"/>
        <v>1.2176017250627337E-2</v>
      </c>
      <c r="S34" s="104">
        <f t="shared" si="38"/>
        <v>1.2924536708400342E-2</v>
      </c>
      <c r="T34" s="104">
        <f t="shared" si="38"/>
        <v>1.3212354990701062E-2</v>
      </c>
      <c r="U34" s="104">
        <f t="shared" si="38"/>
        <v>1.4624376705612948E-2</v>
      </c>
      <c r="V34" s="104">
        <f t="shared" si="38"/>
        <v>1.6493250664593125E-2</v>
      </c>
      <c r="W34" s="104">
        <f t="shared" si="38"/>
        <v>1.6919265936467878E-2</v>
      </c>
      <c r="X34" s="104">
        <f t="shared" si="38"/>
        <v>1.8761064481698973E-2</v>
      </c>
      <c r="Y34" s="104">
        <f t="shared" si="38"/>
        <v>1.8286101216478268E-2</v>
      </c>
      <c r="Z34" s="104">
        <f t="shared" si="38"/>
        <v>1.8888720179273785E-2</v>
      </c>
      <c r="AA34" s="104">
        <f t="shared" si="38"/>
        <v>2.049518173197537E-2</v>
      </c>
      <c r="AB34" s="104">
        <f t="shared" si="38"/>
        <v>1.9352256090787289E-2</v>
      </c>
      <c r="AC34" s="104">
        <f t="shared" si="38"/>
        <v>1.9894742525174522E-2</v>
      </c>
      <c r="AD34" s="104">
        <f t="shared" si="38"/>
        <v>1.8653366812897504E-2</v>
      </c>
      <c r="AE34" s="104">
        <f t="shared" si="38"/>
        <v>1.3522544991716115E-2</v>
      </c>
      <c r="AF34" s="104">
        <f t="shared" ref="AF34" si="39">AF5/AF11</f>
        <v>1.3691888789076118E-2</v>
      </c>
      <c r="AG34" s="237"/>
    </row>
    <row r="35" spans="2:40" x14ac:dyDescent="0.25">
      <c r="B35" s="67" t="s">
        <v>17</v>
      </c>
      <c r="C35" s="104">
        <f>C6/C11</f>
        <v>2.2016416128733147E-6</v>
      </c>
      <c r="D35" s="104">
        <f t="shared" ref="D35:AE35" si="40">D6/D11</f>
        <v>1.7874424066176948E-4</v>
      </c>
      <c r="E35" s="104">
        <f t="shared" si="40"/>
        <v>3.5540755406720403E-4</v>
      </c>
      <c r="F35" s="104">
        <f t="shared" si="40"/>
        <v>7.0173655770433292E-4</v>
      </c>
      <c r="G35" s="104">
        <f t="shared" si="40"/>
        <v>1.024420034126826E-3</v>
      </c>
      <c r="H35" s="104">
        <f t="shared" si="40"/>
        <v>1.6616577705178028E-3</v>
      </c>
      <c r="I35" s="104">
        <f t="shared" si="40"/>
        <v>2.1884798929422545E-3</v>
      </c>
      <c r="J35" s="104">
        <f t="shared" si="40"/>
        <v>2.7102167151128549E-3</v>
      </c>
      <c r="K35" s="104">
        <f t="shared" si="40"/>
        <v>1.2198027897269762E-3</v>
      </c>
      <c r="L35" s="104">
        <f t="shared" si="40"/>
        <v>3.8491139507200551E-3</v>
      </c>
      <c r="M35" s="104">
        <f t="shared" si="40"/>
        <v>5.81016397702657E-3</v>
      </c>
      <c r="N35" s="104">
        <f t="shared" si="40"/>
        <v>5.3841543321882035E-3</v>
      </c>
      <c r="O35" s="104">
        <f t="shared" si="40"/>
        <v>3.9038618403344555E-3</v>
      </c>
      <c r="P35" s="104">
        <f t="shared" si="40"/>
        <v>4.1422437190046903E-3</v>
      </c>
      <c r="Q35" s="104">
        <f t="shared" si="40"/>
        <v>3.4337210601751485E-3</v>
      </c>
      <c r="R35" s="104">
        <f t="shared" si="40"/>
        <v>3.0795853065938589E-3</v>
      </c>
      <c r="S35" s="104">
        <f t="shared" si="40"/>
        <v>2.7428201389620914E-3</v>
      </c>
      <c r="T35" s="104">
        <f t="shared" si="40"/>
        <v>2.4507414588705628E-3</v>
      </c>
      <c r="U35" s="104">
        <f t="shared" si="40"/>
        <v>1.9981410298356224E-3</v>
      </c>
      <c r="V35" s="104">
        <f t="shared" si="40"/>
        <v>1.3412061038606579E-3</v>
      </c>
      <c r="W35" s="104">
        <f t="shared" si="40"/>
        <v>7.5196514014111101E-4</v>
      </c>
      <c r="X35" s="104">
        <f t="shared" si="40"/>
        <v>2.746983144375065E-4</v>
      </c>
      <c r="Y35" s="104">
        <f t="shared" si="40"/>
        <v>1.626101154763798E-4</v>
      </c>
      <c r="Z35" s="104">
        <f t="shared" si="40"/>
        <v>1.4212519479338547E-4</v>
      </c>
      <c r="AA35" s="104">
        <f t="shared" si="40"/>
        <v>6.1358121736810429E-5</v>
      </c>
      <c r="AB35" s="104">
        <f t="shared" si="40"/>
        <v>3.3918090703501824E-4</v>
      </c>
      <c r="AC35" s="104">
        <f t="shared" si="40"/>
        <v>5.9794867285751011E-4</v>
      </c>
      <c r="AD35" s="104">
        <f t="shared" si="40"/>
        <v>7.5980862226078646E-4</v>
      </c>
      <c r="AE35" s="104">
        <f t="shared" si="40"/>
        <v>7.974104650740534E-4</v>
      </c>
      <c r="AF35" s="104">
        <f t="shared" ref="AF35" si="41">AF6/AF11</f>
        <v>1.0547718649981551E-3</v>
      </c>
      <c r="AG35" s="237"/>
    </row>
    <row r="36" spans="2:40" x14ac:dyDescent="0.25">
      <c r="B36" s="67" t="s">
        <v>149</v>
      </c>
      <c r="C36" s="104">
        <f>C7/C11</f>
        <v>6.2277839926623763E-4</v>
      </c>
      <c r="D36" s="104">
        <f t="shared" ref="D36:AE36" si="42">D7/D11</f>
        <v>7.0400495334518257E-4</v>
      </c>
      <c r="E36" s="104">
        <f t="shared" si="42"/>
        <v>7.9456213683224742E-4</v>
      </c>
      <c r="F36" s="104">
        <f t="shared" si="42"/>
        <v>9.4912295908997069E-4</v>
      </c>
      <c r="G36" s="104">
        <f t="shared" si="42"/>
        <v>1.0827721215680235E-3</v>
      </c>
      <c r="H36" s="104">
        <f t="shared" si="42"/>
        <v>1.3468354090275299E-3</v>
      </c>
      <c r="I36" s="104">
        <f t="shared" si="42"/>
        <v>1.6002547866676923E-3</v>
      </c>
      <c r="J36" s="104">
        <f t="shared" si="42"/>
        <v>2.022371497461511E-3</v>
      </c>
      <c r="K36" s="104">
        <f t="shared" si="42"/>
        <v>1.3663729246096376E-3</v>
      </c>
      <c r="L36" s="104">
        <f t="shared" si="42"/>
        <v>9.695504210034217E-4</v>
      </c>
      <c r="M36" s="104">
        <f t="shared" si="42"/>
        <v>7.5602426323340686E-4</v>
      </c>
      <c r="N36" s="104">
        <f t="shared" si="42"/>
        <v>9.168405960497698E-4</v>
      </c>
      <c r="O36" s="104">
        <f t="shared" si="42"/>
        <v>9.396132627055452E-4</v>
      </c>
      <c r="P36" s="104">
        <f t="shared" si="42"/>
        <v>1.5927052238602691E-3</v>
      </c>
      <c r="Q36" s="104">
        <f t="shared" si="42"/>
        <v>9.5530652802381549E-4</v>
      </c>
      <c r="R36" s="104">
        <f t="shared" si="42"/>
        <v>1.3770145338353322E-3</v>
      </c>
      <c r="S36" s="104">
        <f t="shared" si="42"/>
        <v>8.6454007958349747E-4</v>
      </c>
      <c r="T36" s="104">
        <f t="shared" si="42"/>
        <v>9.1738446379174843E-4</v>
      </c>
      <c r="U36" s="104">
        <f t="shared" si="42"/>
        <v>8.0247603599115655E-4</v>
      </c>
      <c r="V36" s="104">
        <f t="shared" si="42"/>
        <v>6.2824807552416709E-4</v>
      </c>
      <c r="W36" s="104">
        <f t="shared" si="42"/>
        <v>5.3417665300688514E-4</v>
      </c>
      <c r="X36" s="104">
        <f t="shared" si="42"/>
        <v>7.8699684371474302E-4</v>
      </c>
      <c r="Y36" s="104">
        <f t="shared" si="42"/>
        <v>6.3642911671597032E-4</v>
      </c>
      <c r="Z36" s="104">
        <f t="shared" si="42"/>
        <v>7.4356604959285291E-4</v>
      </c>
      <c r="AA36" s="104">
        <f t="shared" si="42"/>
        <v>6.4423212065756077E-4</v>
      </c>
      <c r="AB36" s="104">
        <f t="shared" si="42"/>
        <v>7.3615547527970833E-4</v>
      </c>
      <c r="AC36" s="104">
        <f t="shared" si="42"/>
        <v>6.289513156865536E-4</v>
      </c>
      <c r="AD36" s="104">
        <f t="shared" si="42"/>
        <v>6.3128933382749662E-4</v>
      </c>
      <c r="AE36" s="104">
        <f t="shared" si="42"/>
        <v>6.5441909670973424E-4</v>
      </c>
      <c r="AF36" s="104">
        <f t="shared" ref="AF36" si="43">AF7/AF11</f>
        <v>5.6154524922641337E-4</v>
      </c>
      <c r="AG36" s="237"/>
    </row>
    <row r="37" spans="2:40" x14ac:dyDescent="0.25">
      <c r="B37" s="67" t="s">
        <v>150</v>
      </c>
      <c r="C37" s="104">
        <f>C8/C11</f>
        <v>0</v>
      </c>
      <c r="D37" s="104">
        <f t="shared" ref="D37:AE37" si="44">D8/D11</f>
        <v>0</v>
      </c>
      <c r="E37" s="104">
        <f t="shared" si="44"/>
        <v>0</v>
      </c>
      <c r="F37" s="104">
        <f t="shared" si="44"/>
        <v>0</v>
      </c>
      <c r="G37" s="104">
        <f t="shared" si="44"/>
        <v>0</v>
      </c>
      <c r="H37" s="104">
        <f t="shared" si="44"/>
        <v>7.4468297373928168E-5</v>
      </c>
      <c r="I37" s="104">
        <f t="shared" si="44"/>
        <v>7.7481618604844391E-5</v>
      </c>
      <c r="J37" s="104">
        <f t="shared" si="44"/>
        <v>9.795628119627744E-5</v>
      </c>
      <c r="K37" s="104">
        <f t="shared" si="44"/>
        <v>6.4534045618311187E-5</v>
      </c>
      <c r="L37" s="104">
        <f t="shared" si="44"/>
        <v>5.7213030308134497E-5</v>
      </c>
      <c r="M37" s="104">
        <f t="shared" si="44"/>
        <v>7.1831327370072576E-4</v>
      </c>
      <c r="N37" s="104">
        <f t="shared" si="44"/>
        <v>3.0892415168743732E-4</v>
      </c>
      <c r="O37" s="104">
        <f t="shared" si="44"/>
        <v>6.7874573962333569E-4</v>
      </c>
      <c r="P37" s="104">
        <f t="shared" si="44"/>
        <v>6.7546467534900336E-4</v>
      </c>
      <c r="Q37" s="104">
        <f t="shared" si="44"/>
        <v>2.6434627022232107E-4</v>
      </c>
      <c r="R37" s="104">
        <f t="shared" si="44"/>
        <v>4.0390331531314213E-4</v>
      </c>
      <c r="S37" s="104">
        <f t="shared" si="44"/>
        <v>4.0516752893792943E-4</v>
      </c>
      <c r="T37" s="104">
        <f t="shared" si="44"/>
        <v>5.4916370874476261E-4</v>
      </c>
      <c r="U37" s="104">
        <f t="shared" si="44"/>
        <v>0</v>
      </c>
      <c r="V37" s="104">
        <f t="shared" si="44"/>
        <v>0</v>
      </c>
      <c r="W37" s="104">
        <f t="shared" si="44"/>
        <v>0</v>
      </c>
      <c r="X37" s="104">
        <f t="shared" si="44"/>
        <v>0</v>
      </c>
      <c r="Y37" s="104">
        <f t="shared" si="44"/>
        <v>1.3282701171640473E-5</v>
      </c>
      <c r="Z37" s="104">
        <f t="shared" si="44"/>
        <v>1.5382335820214233E-5</v>
      </c>
      <c r="AA37" s="104">
        <f t="shared" si="44"/>
        <v>1.6551384309721827E-5</v>
      </c>
      <c r="AB37" s="104">
        <f t="shared" si="44"/>
        <v>1.5902446051316869E-5</v>
      </c>
      <c r="AC37" s="104">
        <f t="shared" si="44"/>
        <v>1.5382373117510473E-5</v>
      </c>
      <c r="AD37" s="104">
        <f t="shared" si="44"/>
        <v>2.0306466366062083E-5</v>
      </c>
      <c r="AE37" s="104">
        <f t="shared" si="44"/>
        <v>2.1133552924669594E-5</v>
      </c>
      <c r="AF37" s="104">
        <f t="shared" ref="AF37" si="45">AF8/AF11</f>
        <v>2.3109984373862264E-5</v>
      </c>
      <c r="AG37" s="237"/>
    </row>
    <row r="38" spans="2:40" x14ac:dyDescent="0.25">
      <c r="B38" s="67" t="s">
        <v>16</v>
      </c>
      <c r="C38" s="104">
        <f>C9/C11</f>
        <v>6.3586233055783691E-4</v>
      </c>
      <c r="D38" s="104">
        <f t="shared" ref="D38:AE38" si="46">D9/D11</f>
        <v>8.9658140422745232E-4</v>
      </c>
      <c r="E38" s="104">
        <f t="shared" si="46"/>
        <v>1.1669156834584699E-3</v>
      </c>
      <c r="F38" s="104">
        <f t="shared" si="46"/>
        <v>1.9093161074549203E-3</v>
      </c>
      <c r="G38" s="104">
        <f t="shared" si="46"/>
        <v>2.613842474861829E-3</v>
      </c>
      <c r="H38" s="104">
        <f t="shared" si="46"/>
        <v>3.8529503158066807E-3</v>
      </c>
      <c r="I38" s="104">
        <f t="shared" si="46"/>
        <v>5.355810599858798E-3</v>
      </c>
      <c r="J38" s="104">
        <f t="shared" si="46"/>
        <v>7.3718253605086189E-3</v>
      </c>
      <c r="K38" s="104">
        <f t="shared" si="46"/>
        <v>5.7481175745807264E-3</v>
      </c>
      <c r="L38" s="104">
        <f t="shared" si="46"/>
        <v>8.0369255284526882E-3</v>
      </c>
      <c r="M38" s="104">
        <f t="shared" si="46"/>
        <v>1.1228047897654955E-2</v>
      </c>
      <c r="N38" s="104">
        <f t="shared" si="46"/>
        <v>1.1074303221708017E-2</v>
      </c>
      <c r="O38" s="104">
        <f t="shared" si="46"/>
        <v>1.123701106201023E-2</v>
      </c>
      <c r="P38" s="104">
        <f t="shared" si="46"/>
        <v>1.4269930349949389E-2</v>
      </c>
      <c r="Q38" s="104">
        <f t="shared" si="46"/>
        <v>1.4602478585478258E-2</v>
      </c>
      <c r="R38" s="104">
        <f t="shared" si="46"/>
        <v>1.7036520406369673E-2</v>
      </c>
      <c r="S38" s="104">
        <f t="shared" si="46"/>
        <v>1.6937064455883864E-2</v>
      </c>
      <c r="T38" s="104">
        <f t="shared" si="46"/>
        <v>1.7129644622108135E-2</v>
      </c>
      <c r="U38" s="104">
        <f t="shared" si="46"/>
        <v>1.7424993771439728E-2</v>
      </c>
      <c r="V38" s="104">
        <f t="shared" si="46"/>
        <v>1.846270484397795E-2</v>
      </c>
      <c r="W38" s="104">
        <f t="shared" si="46"/>
        <v>1.8205407729615875E-2</v>
      </c>
      <c r="X38" s="104">
        <f t="shared" si="46"/>
        <v>1.9822759639851223E-2</v>
      </c>
      <c r="Y38" s="104">
        <f t="shared" si="46"/>
        <v>1.9098423149842256E-2</v>
      </c>
      <c r="Z38" s="104">
        <f t="shared" si="46"/>
        <v>1.9789793759480232E-2</v>
      </c>
      <c r="AA38" s="104">
        <f t="shared" si="46"/>
        <v>2.1217323358679464E-2</v>
      </c>
      <c r="AB38" s="104">
        <f t="shared" si="46"/>
        <v>2.0443494919153329E-2</v>
      </c>
      <c r="AC38" s="104">
        <f t="shared" si="46"/>
        <v>2.1137024886836095E-2</v>
      </c>
      <c r="AD38" s="104">
        <f t="shared" si="46"/>
        <v>2.0064771235351848E-2</v>
      </c>
      <c r="AE38" s="104">
        <f t="shared" si="46"/>
        <v>1.4995508106424572E-2</v>
      </c>
      <c r="AF38" s="104">
        <f t="shared" ref="AF38" si="47">AF9/AF11</f>
        <v>1.533131588767455E-2</v>
      </c>
      <c r="AG38" s="237"/>
    </row>
    <row r="40" spans="2:40" x14ac:dyDescent="0.25">
      <c r="V40" s="97"/>
      <c r="W40" s="97"/>
      <c r="X40" s="97"/>
      <c r="Y40" s="97"/>
      <c r="Z40" s="97"/>
      <c r="AA40" s="97"/>
      <c r="AB40" s="97"/>
    </row>
    <row r="41" spans="2:40" x14ac:dyDescent="0.25">
      <c r="V41" s="97"/>
      <c r="W41" s="97"/>
      <c r="X41" s="97"/>
      <c r="Y41" s="97"/>
      <c r="Z41" s="97"/>
      <c r="AA41" s="97"/>
      <c r="AB41" s="97"/>
    </row>
    <row r="42" spans="2:40" x14ac:dyDescent="0.25">
      <c r="U42" s="97"/>
      <c r="V42" s="97"/>
      <c r="W42" s="97"/>
      <c r="X42" s="97"/>
      <c r="Y42" s="97"/>
      <c r="Z42" s="97"/>
      <c r="AA42" s="97"/>
    </row>
    <row r="43" spans="2:40" x14ac:dyDescent="0.25">
      <c r="C43" s="83"/>
      <c r="D43" s="83"/>
      <c r="E43" s="83"/>
      <c r="F43" s="83"/>
      <c r="G43" s="83"/>
      <c r="H43" s="83"/>
      <c r="I43" s="83"/>
      <c r="J43" s="83"/>
      <c r="K43" s="83"/>
      <c r="L43" s="83"/>
      <c r="M43" s="83"/>
      <c r="N43" s="83"/>
      <c r="R43" s="83"/>
      <c r="S43" s="83"/>
      <c r="T43" s="83"/>
      <c r="U43" s="83"/>
      <c r="V43" s="83"/>
      <c r="W43" s="83"/>
      <c r="X43" s="83"/>
      <c r="Y43" s="83"/>
      <c r="Z43" s="83"/>
      <c r="AA43" s="83"/>
      <c r="AB43" s="83"/>
      <c r="AC43" s="83"/>
      <c r="AD43" s="83"/>
      <c r="AE43" s="83"/>
      <c r="AF43" s="83"/>
      <c r="AG43" s="238"/>
      <c r="AH43" s="83"/>
    </row>
    <row r="44" spans="2:40" x14ac:dyDescent="0.25">
      <c r="V44" s="97"/>
      <c r="W44" s="97"/>
      <c r="X44" s="97"/>
      <c r="Y44" s="97"/>
      <c r="Z44" s="97"/>
      <c r="AA44" s="97"/>
      <c r="AB44" s="97"/>
    </row>
    <row r="45" spans="2:40" x14ac:dyDescent="0.25">
      <c r="V45" s="97"/>
      <c r="W45" s="97"/>
      <c r="X45" s="97"/>
      <c r="Y45" s="97"/>
      <c r="Z45" s="97"/>
      <c r="AA45" s="97"/>
      <c r="AB45" s="97"/>
    </row>
    <row r="46" spans="2:40" x14ac:dyDescent="0.25">
      <c r="V46" s="97"/>
      <c r="W46" s="97"/>
      <c r="X46" s="97"/>
      <c r="Y46" s="97"/>
      <c r="Z46" s="97"/>
      <c r="AA46" s="97"/>
      <c r="AB46" s="97"/>
    </row>
    <row r="47" spans="2:40" x14ac:dyDescent="0.25">
      <c r="U47" s="97"/>
      <c r="V47" s="97"/>
      <c r="W47" s="97"/>
      <c r="X47" s="97"/>
      <c r="Y47" s="97"/>
      <c r="Z47" s="97"/>
      <c r="AA47" s="97"/>
      <c r="AB47" s="97"/>
      <c r="AK47" s="74"/>
      <c r="AL47" s="74"/>
      <c r="AM47" s="74"/>
      <c r="AN47" s="74"/>
    </row>
    <row r="48" spans="2:40" x14ac:dyDescent="0.25">
      <c r="V48" s="97"/>
      <c r="W48" s="97"/>
      <c r="X48" s="97"/>
      <c r="Y48" s="97"/>
      <c r="Z48" s="97"/>
      <c r="AA48" s="97"/>
      <c r="AB48" s="97"/>
      <c r="AK48" s="74"/>
      <c r="AN48" s="74"/>
    </row>
    <row r="49" spans="22:40" x14ac:dyDescent="0.25">
      <c r="V49" s="97"/>
      <c r="W49" s="97"/>
      <c r="X49" s="97"/>
      <c r="Y49" s="97"/>
      <c r="Z49" s="97"/>
      <c r="AA49" s="97"/>
      <c r="AB49" s="97"/>
      <c r="AK49" s="74"/>
      <c r="AN49" s="74"/>
    </row>
    <row r="50" spans="22:40" x14ac:dyDescent="0.25">
      <c r="AK50" s="74"/>
      <c r="AN50" s="74"/>
    </row>
    <row r="51" spans="22:40" x14ac:dyDescent="0.25">
      <c r="AK51" s="74"/>
      <c r="AN51" s="74"/>
    </row>
    <row r="52" spans="22:40" x14ac:dyDescent="0.25">
      <c r="AK52" s="74"/>
      <c r="AN52" s="74"/>
    </row>
    <row r="53" spans="22:40" x14ac:dyDescent="0.25">
      <c r="AK53" s="74"/>
      <c r="AN53" s="74"/>
    </row>
    <row r="54" spans="22:40" x14ac:dyDescent="0.25">
      <c r="AK54" s="74"/>
      <c r="AN54" s="74"/>
    </row>
    <row r="55" spans="22:40" x14ac:dyDescent="0.25">
      <c r="AK55" s="74"/>
      <c r="AN55" s="74"/>
    </row>
    <row r="56" spans="22:40" x14ac:dyDescent="0.25">
      <c r="AK56" s="74"/>
      <c r="AL56" s="74"/>
      <c r="AM56" s="74"/>
      <c r="AN56" s="74"/>
    </row>
    <row r="84" spans="35:37" x14ac:dyDescent="0.25">
      <c r="AK84" s="98"/>
    </row>
    <row r="85" spans="35:37" x14ac:dyDescent="0.25">
      <c r="AK85" s="98"/>
    </row>
    <row r="86" spans="35:37" x14ac:dyDescent="0.25">
      <c r="AK86" s="98"/>
    </row>
    <row r="87" spans="35:37" x14ac:dyDescent="0.25">
      <c r="AK87" s="98"/>
    </row>
    <row r="88" spans="35:37" x14ac:dyDescent="0.25">
      <c r="AI88" s="98"/>
      <c r="AJ88" s="98"/>
    </row>
    <row r="89" spans="35:37" x14ac:dyDescent="0.25">
      <c r="AI89" s="98"/>
      <c r="AJ89" s="98"/>
    </row>
  </sheetData>
  <pageMargins left="0.75" right="0.75" top="1" bottom="1" header="0.5" footer="0.5"/>
  <pageSetup paperSize="9"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4">
    <tabColor theme="0" tint="-0.249977111117893"/>
  </sheetPr>
  <dimension ref="B1:L34"/>
  <sheetViews>
    <sheetView zoomScale="75" zoomScaleNormal="75" workbookViewId="0">
      <selection activeCell="M17" sqref="M17"/>
    </sheetView>
  </sheetViews>
  <sheetFormatPr defaultRowHeight="15" x14ac:dyDescent="0.25"/>
  <cols>
    <col min="1" max="1" width="9.140625" style="67"/>
    <col min="2" max="6" width="15.7109375" style="67" customWidth="1"/>
    <col min="7" max="16384" width="9.140625" style="67"/>
  </cols>
  <sheetData>
    <row r="1" spans="2:12" x14ac:dyDescent="0.25">
      <c r="B1" s="144" t="s">
        <v>178</v>
      </c>
    </row>
    <row r="3" spans="2:12" ht="18" x14ac:dyDescent="0.25">
      <c r="B3" s="225"/>
      <c r="C3" s="226" t="s">
        <v>96</v>
      </c>
      <c r="D3" s="226" t="s">
        <v>151</v>
      </c>
      <c r="E3" s="226" t="s">
        <v>95</v>
      </c>
      <c r="F3" s="226" t="s">
        <v>94</v>
      </c>
      <c r="H3" s="66"/>
      <c r="I3" s="66"/>
      <c r="J3" s="66"/>
      <c r="K3" s="66"/>
      <c r="L3" s="66"/>
    </row>
    <row r="4" spans="2:12" x14ac:dyDescent="0.25">
      <c r="B4" s="77">
        <v>1990</v>
      </c>
      <c r="C4" s="224">
        <f t="array" ref="C4:F33">TRANSPOSE('Figure 2.12'!C2:AF5)</f>
        <v>169978.53466051415</v>
      </c>
      <c r="D4" s="224">
        <v>182937.44601949654</v>
      </c>
      <c r="E4" s="224">
        <v>144301.66193495045</v>
      </c>
      <c r="F4" s="224">
        <v>347010.81721298437</v>
      </c>
      <c r="H4" s="66"/>
      <c r="I4" s="66"/>
      <c r="J4" s="66"/>
      <c r="K4" s="66"/>
      <c r="L4" s="66"/>
    </row>
    <row r="5" spans="2:12" x14ac:dyDescent="0.25">
      <c r="B5" s="77">
        <v>1991</v>
      </c>
      <c r="C5" s="224">
        <v>172456.64846889296</v>
      </c>
      <c r="D5" s="224">
        <v>183149.96020111936</v>
      </c>
      <c r="E5" s="224">
        <v>145923.02430516048</v>
      </c>
      <c r="F5" s="224">
        <v>340453.35048310994</v>
      </c>
      <c r="H5" s="66"/>
      <c r="I5" s="66"/>
      <c r="J5" s="66"/>
      <c r="K5" s="66"/>
      <c r="L5" s="66"/>
    </row>
    <row r="6" spans="2:12" x14ac:dyDescent="0.25">
      <c r="B6" s="77">
        <v>1992</v>
      </c>
      <c r="C6" s="224">
        <v>180772.21580353356</v>
      </c>
      <c r="D6" s="224">
        <v>170925.65943162495</v>
      </c>
      <c r="E6" s="224">
        <v>142210.25360354705</v>
      </c>
      <c r="F6" s="224">
        <v>326589.22223550937</v>
      </c>
      <c r="H6" s="66"/>
      <c r="I6" s="66"/>
      <c r="J6" s="66"/>
      <c r="K6" s="66"/>
      <c r="L6" s="66"/>
    </row>
    <row r="7" spans="2:12" x14ac:dyDescent="0.25">
      <c r="B7" s="77">
        <v>1993</v>
      </c>
      <c r="C7" s="224">
        <v>173139.25918001315</v>
      </c>
      <c r="D7" s="224">
        <v>161952.66635942805</v>
      </c>
      <c r="E7" s="224">
        <v>140019.36057393649</v>
      </c>
      <c r="F7" s="224">
        <v>309769.46292233112</v>
      </c>
      <c r="H7" s="66"/>
      <c r="I7" s="66"/>
      <c r="J7" s="66"/>
      <c r="K7" s="66"/>
      <c r="L7" s="66"/>
    </row>
    <row r="8" spans="2:12" x14ac:dyDescent="0.25">
      <c r="B8" s="77">
        <v>1994</v>
      </c>
      <c r="C8" s="224">
        <v>172579.12559512607</v>
      </c>
      <c r="D8" s="224">
        <v>177096.95822800469</v>
      </c>
      <c r="E8" s="224">
        <v>137558.591498831</v>
      </c>
      <c r="F8" s="224">
        <v>294097.77962849854</v>
      </c>
      <c r="H8" s="66"/>
      <c r="I8" s="66"/>
      <c r="J8" s="66"/>
      <c r="K8" s="66"/>
      <c r="L8" s="66"/>
    </row>
    <row r="9" spans="2:12" x14ac:dyDescent="0.25">
      <c r="B9" s="77">
        <v>1995</v>
      </c>
      <c r="C9" s="224">
        <v>170844.6861587021</v>
      </c>
      <c r="D9" s="224">
        <v>163171.80717844062</v>
      </c>
      <c r="E9" s="224">
        <v>136209.90640414151</v>
      </c>
      <c r="F9" s="224">
        <v>290293.53663623089</v>
      </c>
      <c r="H9" s="66"/>
      <c r="I9" s="66"/>
      <c r="J9" s="66"/>
      <c r="K9" s="66"/>
      <c r="L9" s="66"/>
    </row>
    <row r="10" spans="2:12" x14ac:dyDescent="0.25">
      <c r="B10" s="77">
        <v>1996</v>
      </c>
      <c r="C10" s="224">
        <v>174659.11940152588</v>
      </c>
      <c r="D10" s="224">
        <v>150050.14424082884</v>
      </c>
      <c r="E10" s="224">
        <v>137133.4947856167</v>
      </c>
      <c r="F10" s="224">
        <v>287499.74121733347</v>
      </c>
      <c r="H10" s="66"/>
      <c r="I10" s="66"/>
      <c r="J10" s="66"/>
      <c r="K10" s="66"/>
      <c r="L10" s="66"/>
    </row>
    <row r="11" spans="2:12" x14ac:dyDescent="0.25">
      <c r="B11" s="77">
        <v>1997</v>
      </c>
      <c r="C11" s="224">
        <v>169129.631001345</v>
      </c>
      <c r="D11" s="224">
        <v>168929.62571158685</v>
      </c>
      <c r="E11" s="224">
        <v>134813.03016584742</v>
      </c>
      <c r="F11" s="224">
        <v>268460.03544175351</v>
      </c>
      <c r="H11" s="66"/>
      <c r="I11" s="66"/>
      <c r="J11" s="66"/>
      <c r="K11" s="66"/>
      <c r="L11" s="66"/>
    </row>
    <row r="12" spans="2:12" x14ac:dyDescent="0.25">
      <c r="B12" s="77">
        <v>1998</v>
      </c>
      <c r="C12" s="224">
        <v>178844.49960661578</v>
      </c>
      <c r="D12" s="224">
        <v>179718.32390246633</v>
      </c>
      <c r="E12" s="224">
        <v>137379.69947289274</v>
      </c>
      <c r="F12" s="224">
        <v>272791.21768261091</v>
      </c>
      <c r="H12" s="66"/>
      <c r="I12" s="66"/>
      <c r="J12" s="66"/>
      <c r="K12" s="66"/>
      <c r="L12" s="66"/>
    </row>
    <row r="13" spans="2:12" x14ac:dyDescent="0.25">
      <c r="B13" s="77">
        <v>1999</v>
      </c>
      <c r="C13" s="224">
        <v>179579.82826943221</v>
      </c>
      <c r="D13" s="224">
        <v>161091.8606394642</v>
      </c>
      <c r="E13" s="224">
        <v>128941.17972629894</v>
      </c>
      <c r="F13" s="224">
        <v>257130.43537195871</v>
      </c>
      <c r="H13" s="66"/>
      <c r="I13" s="66"/>
      <c r="J13" s="66"/>
      <c r="K13" s="66"/>
      <c r="L13" s="66"/>
    </row>
    <row r="14" spans="2:12" x14ac:dyDescent="0.25">
      <c r="B14" s="77">
        <v>2000</v>
      </c>
      <c r="C14" s="224">
        <v>181624.76331516556</v>
      </c>
      <c r="D14" s="224">
        <v>144219.91685289607</v>
      </c>
      <c r="E14" s="224">
        <v>122495.73714416397</v>
      </c>
      <c r="F14" s="224">
        <v>246419.57741695858</v>
      </c>
      <c r="H14" s="66"/>
      <c r="I14" s="66"/>
      <c r="J14" s="66"/>
      <c r="K14" s="66"/>
      <c r="L14" s="66"/>
    </row>
    <row r="15" spans="2:12" x14ac:dyDescent="0.25">
      <c r="B15" s="77">
        <v>2001</v>
      </c>
      <c r="C15" s="224">
        <v>180772.46125256718</v>
      </c>
      <c r="D15" s="224">
        <v>142265.20130664148</v>
      </c>
      <c r="E15" s="224">
        <v>122540.61419324318</v>
      </c>
      <c r="F15" s="224">
        <v>241605.13164502609</v>
      </c>
      <c r="H15" s="66"/>
      <c r="I15" s="66"/>
      <c r="J15" s="66"/>
      <c r="K15" s="66"/>
      <c r="L15" s="66"/>
    </row>
    <row r="16" spans="2:12" x14ac:dyDescent="0.25">
      <c r="B16" s="77">
        <v>2002</v>
      </c>
      <c r="C16" s="224">
        <v>173496.06914455318</v>
      </c>
      <c r="D16" s="224">
        <v>106648.33700306366</v>
      </c>
      <c r="E16" s="224">
        <v>122671.42851749524</v>
      </c>
      <c r="F16" s="224">
        <v>230494.93899813274</v>
      </c>
      <c r="H16" s="66"/>
      <c r="I16" s="66"/>
      <c r="J16" s="66"/>
      <c r="K16" s="66"/>
      <c r="L16" s="66"/>
    </row>
    <row r="17" spans="2:12" x14ac:dyDescent="0.25">
      <c r="B17" s="77">
        <v>2003</v>
      </c>
      <c r="C17" s="224">
        <v>172409.35287932961</v>
      </c>
      <c r="D17" s="224">
        <v>82633.513479979883</v>
      </c>
      <c r="E17" s="224">
        <v>121038.17618202357</v>
      </c>
      <c r="F17" s="224">
        <v>221505.01960472678</v>
      </c>
      <c r="H17" s="66"/>
      <c r="I17" s="66"/>
      <c r="J17" s="66"/>
      <c r="K17" s="66"/>
      <c r="L17" s="66"/>
    </row>
    <row r="18" spans="2:12" x14ac:dyDescent="0.25">
      <c r="B18" s="77">
        <v>2004</v>
      </c>
      <c r="C18" s="224">
        <v>174505.75686069205</v>
      </c>
      <c r="D18" s="224">
        <v>73255.818515437495</v>
      </c>
      <c r="E18" s="224">
        <v>120418.6933120051</v>
      </c>
      <c r="F18" s="224">
        <v>217940.68743418148</v>
      </c>
      <c r="H18" s="66"/>
      <c r="I18" s="66"/>
      <c r="J18" s="66"/>
      <c r="K18" s="66"/>
      <c r="L18" s="66"/>
    </row>
    <row r="19" spans="2:12" x14ac:dyDescent="0.25">
      <c r="B19" s="77">
        <v>2005</v>
      </c>
      <c r="C19" s="224">
        <v>175965.12083907987</v>
      </c>
      <c r="D19" s="224">
        <v>72790.448395152183</v>
      </c>
      <c r="E19" s="224">
        <v>120998.14475768059</v>
      </c>
      <c r="F19" s="224">
        <v>216454.24620227324</v>
      </c>
      <c r="H19" s="66"/>
      <c r="I19" s="66"/>
      <c r="J19" s="66"/>
      <c r="K19" s="66"/>
      <c r="L19" s="66"/>
    </row>
    <row r="20" spans="2:12" x14ac:dyDescent="0.25">
      <c r="B20" s="77">
        <v>2006</v>
      </c>
      <c r="C20" s="224">
        <v>171711.35046530489</v>
      </c>
      <c r="D20" s="224">
        <v>60725.012204530751</v>
      </c>
      <c r="E20" s="224">
        <v>121001.10508047364</v>
      </c>
      <c r="F20" s="224">
        <v>199588.84378185158</v>
      </c>
      <c r="H20" s="66"/>
      <c r="I20" s="66"/>
      <c r="J20" s="66"/>
      <c r="K20" s="66"/>
      <c r="L20" s="66"/>
    </row>
    <row r="21" spans="2:12" x14ac:dyDescent="0.25">
      <c r="B21" s="77">
        <v>2007</v>
      </c>
      <c r="C21" s="224">
        <v>167333.24527292923</v>
      </c>
      <c r="D21" s="224">
        <v>54924.39770771005</v>
      </c>
      <c r="E21" s="224">
        <v>120162.18712090982</v>
      </c>
      <c r="F21" s="224">
        <v>186623.57393509449</v>
      </c>
      <c r="H21" s="66"/>
      <c r="I21" s="66"/>
      <c r="J21" s="66"/>
      <c r="K21" s="66"/>
      <c r="L21" s="66"/>
    </row>
    <row r="22" spans="2:12" x14ac:dyDescent="0.25">
      <c r="B22" s="77">
        <v>2008</v>
      </c>
      <c r="C22" s="224">
        <v>152172.38723922888</v>
      </c>
      <c r="D22" s="224">
        <v>45572.46264841326</v>
      </c>
      <c r="E22" s="224">
        <v>116360.0598058225</v>
      </c>
      <c r="F22" s="224">
        <v>178419.87468990427</v>
      </c>
      <c r="H22" s="66"/>
      <c r="I22" s="66"/>
      <c r="J22" s="66"/>
      <c r="K22" s="66"/>
      <c r="L22" s="66"/>
    </row>
    <row r="23" spans="2:12" x14ac:dyDescent="0.25">
      <c r="B23" s="77">
        <v>2009</v>
      </c>
      <c r="C23" s="224">
        <v>127672.87681522957</v>
      </c>
      <c r="D23" s="224">
        <v>32600.575997547588</v>
      </c>
      <c r="E23" s="224">
        <v>113959.54850532097</v>
      </c>
      <c r="F23" s="224">
        <v>157553.02294666658</v>
      </c>
      <c r="H23" s="66"/>
      <c r="I23" s="66"/>
      <c r="J23" s="66"/>
      <c r="K23" s="66"/>
      <c r="L23" s="66"/>
    </row>
    <row r="24" spans="2:12" x14ac:dyDescent="0.25">
      <c r="B24" s="77">
        <v>2010</v>
      </c>
      <c r="C24" s="224">
        <v>120881.17919477896</v>
      </c>
      <c r="D24" s="224">
        <v>26620.980018438819</v>
      </c>
      <c r="E24" s="224">
        <v>110886.61894311888</v>
      </c>
      <c r="F24" s="224">
        <v>144527.34370072946</v>
      </c>
      <c r="H24" s="66"/>
      <c r="I24" s="66"/>
      <c r="J24" s="66"/>
      <c r="K24" s="66"/>
      <c r="L24" s="66"/>
    </row>
    <row r="25" spans="2:12" x14ac:dyDescent="0.25">
      <c r="B25" s="77">
        <v>2011</v>
      </c>
      <c r="C25" s="224">
        <v>107872.49902397719</v>
      </c>
      <c r="D25" s="224">
        <v>24815.540719812994</v>
      </c>
      <c r="E25" s="224">
        <v>108037.51077590229</v>
      </c>
      <c r="F25" s="224">
        <v>133362.77773785422</v>
      </c>
      <c r="H25" s="66"/>
      <c r="I25" s="66"/>
      <c r="J25" s="66"/>
      <c r="K25" s="66"/>
      <c r="L25" s="66"/>
    </row>
    <row r="26" spans="2:12" x14ac:dyDescent="0.25">
      <c r="B26" s="77">
        <v>2012</v>
      </c>
      <c r="C26" s="224">
        <v>110375.90085422253</v>
      </c>
      <c r="D26" s="224">
        <v>23446.531682851633</v>
      </c>
      <c r="E26" s="224">
        <v>109165.43857228654</v>
      </c>
      <c r="F26" s="224">
        <v>125793.56375526453</v>
      </c>
      <c r="H26" s="66"/>
      <c r="I26" s="66"/>
      <c r="J26" s="66"/>
      <c r="K26" s="66"/>
      <c r="L26" s="66"/>
    </row>
    <row r="27" spans="2:12" x14ac:dyDescent="0.25">
      <c r="B27" s="77">
        <v>2013</v>
      </c>
      <c r="C27" s="224">
        <v>112129.87296122138</v>
      </c>
      <c r="D27" s="224">
        <v>23701.108755558482</v>
      </c>
      <c r="E27" s="224">
        <v>111014.48972143566</v>
      </c>
      <c r="F27" s="224">
        <v>119118.12853922897</v>
      </c>
      <c r="H27" s="66"/>
      <c r="I27" s="66"/>
      <c r="J27" s="66"/>
      <c r="K27" s="66"/>
      <c r="L27" s="66"/>
    </row>
    <row r="28" spans="2:12" x14ac:dyDescent="0.25">
      <c r="B28" s="77">
        <v>2014</v>
      </c>
      <c r="C28" s="224">
        <v>111108.77586332909</v>
      </c>
      <c r="D28" s="224">
        <v>17529.170407076715</v>
      </c>
      <c r="E28" s="224">
        <v>108059.78188860264</v>
      </c>
      <c r="F28" s="224">
        <v>112559.52010390833</v>
      </c>
      <c r="H28" s="66"/>
      <c r="I28" s="66"/>
      <c r="J28" s="66"/>
      <c r="K28" s="66"/>
      <c r="L28" s="66"/>
    </row>
    <row r="29" spans="2:12" x14ac:dyDescent="0.25">
      <c r="B29" s="77">
        <v>2015</v>
      </c>
      <c r="C29" s="224">
        <v>113495.38556327675</v>
      </c>
      <c r="D29" s="224">
        <v>15824.210274205025</v>
      </c>
      <c r="E29" s="224">
        <v>108729.3398066076</v>
      </c>
      <c r="F29" s="224">
        <v>110187.18629160653</v>
      </c>
      <c r="H29" s="66"/>
      <c r="I29" s="66"/>
      <c r="J29" s="66"/>
      <c r="K29" s="66"/>
      <c r="L29" s="66"/>
    </row>
    <row r="30" spans="2:12" x14ac:dyDescent="0.25">
      <c r="B30" s="77">
        <v>2016</v>
      </c>
      <c r="C30" s="224">
        <v>113392.71930054422</v>
      </c>
      <c r="D30" s="224">
        <v>14368.048035051012</v>
      </c>
      <c r="E30" s="224">
        <v>109802.12342441658</v>
      </c>
      <c r="F30" s="224">
        <v>103040.64132864949</v>
      </c>
      <c r="H30" s="66"/>
      <c r="I30" s="66"/>
      <c r="J30" s="66"/>
      <c r="K30" s="66"/>
      <c r="L30" s="66"/>
    </row>
    <row r="31" spans="2:12" x14ac:dyDescent="0.25">
      <c r="B31" s="77">
        <v>2017</v>
      </c>
      <c r="C31" s="224">
        <v>109379.13210656797</v>
      </c>
      <c r="D31" s="224">
        <v>14904.569213404377</v>
      </c>
      <c r="E31" s="224">
        <v>114757.91055177727</v>
      </c>
      <c r="F31" s="224">
        <v>90624.716775002977</v>
      </c>
      <c r="H31" s="66"/>
      <c r="I31" s="66"/>
      <c r="J31" s="66"/>
      <c r="K31" s="66"/>
      <c r="L31" s="66"/>
    </row>
    <row r="32" spans="2:12" x14ac:dyDescent="0.25">
      <c r="B32" s="77">
        <v>2018</v>
      </c>
      <c r="C32" s="224">
        <v>108726.5781225244</v>
      </c>
      <c r="D32" s="224">
        <v>14530.25033060866</v>
      </c>
      <c r="E32" s="224">
        <v>114977.31644728035</v>
      </c>
      <c r="F32" s="224">
        <v>81076.104761634328</v>
      </c>
    </row>
    <row r="33" spans="2:6" x14ac:dyDescent="0.25">
      <c r="B33" s="227">
        <v>2019</v>
      </c>
      <c r="C33" s="228">
        <v>99599.099426799585</v>
      </c>
      <c r="D33" s="228">
        <v>10781.681198461445</v>
      </c>
      <c r="E33" s="228">
        <v>113666.05104802604</v>
      </c>
      <c r="F33" s="228">
        <v>66988.273819640846</v>
      </c>
    </row>
    <row r="34" spans="2:6" x14ac:dyDescent="0.25">
      <c r="B34" s="74"/>
      <c r="C34" s="74"/>
      <c r="D34" s="74"/>
      <c r="E34" s="74"/>
      <c r="F34" s="74"/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5">
    <tabColor theme="0" tint="-0.249977111117893"/>
  </sheetPr>
  <dimension ref="A1:AM48"/>
  <sheetViews>
    <sheetView zoomScale="75" zoomScaleNormal="75" workbookViewId="0">
      <pane ySplit="1" topLeftCell="A2" activePane="bottomLeft" state="frozen"/>
      <selection activeCell="N40" sqref="N40"/>
      <selection pane="bottomLeft" activeCell="AH1" sqref="AH1"/>
    </sheetView>
  </sheetViews>
  <sheetFormatPr defaultRowHeight="15" x14ac:dyDescent="0.25"/>
  <cols>
    <col min="1" max="1" width="15.140625" style="106" customWidth="1"/>
    <col min="2" max="2" width="10.85546875" style="106" bestFit="1" customWidth="1"/>
    <col min="3" max="5" width="9.85546875" style="112" bestFit="1" customWidth="1"/>
    <col min="6" max="31" width="9.85546875" style="106" bestFit="1" customWidth="1"/>
    <col min="32" max="32" width="9.85546875" style="106" customWidth="1"/>
    <col min="33" max="33" width="9.5703125" style="106" customWidth="1"/>
    <col min="34" max="39" width="8.5703125" style="106" customWidth="1"/>
    <col min="40" max="16384" width="9.140625" style="106"/>
  </cols>
  <sheetData>
    <row r="1" spans="1:39" x14ac:dyDescent="0.25">
      <c r="C1" s="107">
        <v>1990</v>
      </c>
      <c r="D1" s="107">
        <v>1991</v>
      </c>
      <c r="E1" s="107">
        <v>1992</v>
      </c>
      <c r="F1" s="107">
        <v>1993</v>
      </c>
      <c r="G1" s="107">
        <v>1994</v>
      </c>
      <c r="H1" s="107">
        <v>1995</v>
      </c>
      <c r="I1" s="107">
        <v>1996</v>
      </c>
      <c r="J1" s="107">
        <v>1997</v>
      </c>
      <c r="K1" s="107">
        <v>1998</v>
      </c>
      <c r="L1" s="107">
        <v>1999</v>
      </c>
      <c r="M1" s="107">
        <v>2000</v>
      </c>
      <c r="N1" s="107">
        <v>2001</v>
      </c>
      <c r="O1" s="107">
        <v>2002</v>
      </c>
      <c r="P1" s="107">
        <v>2003</v>
      </c>
      <c r="Q1" s="107">
        <v>2004</v>
      </c>
      <c r="R1" s="107">
        <v>2005</v>
      </c>
      <c r="S1" s="107">
        <v>2006</v>
      </c>
      <c r="T1" s="107">
        <v>2007</v>
      </c>
      <c r="U1" s="107">
        <v>2008</v>
      </c>
      <c r="V1" s="107">
        <v>2009</v>
      </c>
      <c r="W1" s="107">
        <v>2010</v>
      </c>
      <c r="X1" s="107">
        <v>2011</v>
      </c>
      <c r="Y1" s="107">
        <v>2012</v>
      </c>
      <c r="Z1" s="107">
        <v>2013</v>
      </c>
      <c r="AA1" s="107">
        <v>2014</v>
      </c>
      <c r="AB1" s="107">
        <v>2015</v>
      </c>
      <c r="AC1" s="107">
        <v>2016</v>
      </c>
      <c r="AD1" s="107">
        <v>2017</v>
      </c>
      <c r="AE1" s="107">
        <v>2018</v>
      </c>
      <c r="AF1" s="107">
        <v>2019</v>
      </c>
      <c r="AG1" s="107"/>
      <c r="AH1" s="108" t="s">
        <v>100</v>
      </c>
    </row>
    <row r="2" spans="1:39" x14ac:dyDescent="0.25">
      <c r="A2" s="106" t="s">
        <v>98</v>
      </c>
      <c r="B2" s="106" t="s">
        <v>96</v>
      </c>
      <c r="C2" s="14">
        <v>169978.53466051415</v>
      </c>
      <c r="D2" s="14">
        <v>172456.64846889296</v>
      </c>
      <c r="E2" s="14">
        <v>180772.21580353356</v>
      </c>
      <c r="F2" s="14">
        <v>173139.25918001315</v>
      </c>
      <c r="G2" s="14">
        <v>172579.12559512607</v>
      </c>
      <c r="H2" s="14">
        <v>170844.6861587021</v>
      </c>
      <c r="I2" s="14">
        <v>174659.11940152588</v>
      </c>
      <c r="J2" s="14">
        <v>169129.631001345</v>
      </c>
      <c r="K2" s="14">
        <v>178844.49960661578</v>
      </c>
      <c r="L2" s="14">
        <v>179579.82826943221</v>
      </c>
      <c r="M2" s="14">
        <v>181624.76331516556</v>
      </c>
      <c r="N2" s="14">
        <v>180772.46125256718</v>
      </c>
      <c r="O2" s="14">
        <v>173496.06914455318</v>
      </c>
      <c r="P2" s="14">
        <v>172409.35287932961</v>
      </c>
      <c r="Q2" s="14">
        <v>174505.75686069205</v>
      </c>
      <c r="R2" s="14">
        <v>175965.12083907987</v>
      </c>
      <c r="S2" s="14">
        <v>171711.35046530489</v>
      </c>
      <c r="T2" s="14">
        <v>167333.24527292923</v>
      </c>
      <c r="U2" s="14">
        <v>152172.38723922888</v>
      </c>
      <c r="V2" s="14">
        <v>127672.87681522957</v>
      </c>
      <c r="W2" s="14">
        <v>120881.17919477896</v>
      </c>
      <c r="X2" s="14">
        <v>107872.49902397719</v>
      </c>
      <c r="Y2" s="14">
        <v>110375.90085422253</v>
      </c>
      <c r="Z2" s="14">
        <v>112129.87296122138</v>
      </c>
      <c r="AA2" s="14">
        <v>111108.77586332909</v>
      </c>
      <c r="AB2" s="14">
        <v>113495.38556327675</v>
      </c>
      <c r="AC2" s="14">
        <v>113392.71930054422</v>
      </c>
      <c r="AD2" s="14">
        <v>109379.13210656797</v>
      </c>
      <c r="AE2" s="14">
        <v>108726.5781225244</v>
      </c>
      <c r="AF2" s="14">
        <v>99599.099426799585</v>
      </c>
      <c r="AG2" s="14"/>
      <c r="AH2" s="109">
        <f>(AF2-C2)/C2</f>
        <v>-0.41404895844218409</v>
      </c>
    </row>
    <row r="3" spans="1:39" x14ac:dyDescent="0.25">
      <c r="A3" s="106" t="s">
        <v>98</v>
      </c>
      <c r="B3" s="106" t="s">
        <v>99</v>
      </c>
      <c r="C3" s="14">
        <v>182937.44601949654</v>
      </c>
      <c r="D3" s="14">
        <v>183149.96020111936</v>
      </c>
      <c r="E3" s="14">
        <v>170925.65943162495</v>
      </c>
      <c r="F3" s="14">
        <v>161952.66635942805</v>
      </c>
      <c r="G3" s="14">
        <v>177096.95822800469</v>
      </c>
      <c r="H3" s="14">
        <v>163171.80717844062</v>
      </c>
      <c r="I3" s="14">
        <v>150050.14424082884</v>
      </c>
      <c r="J3" s="14">
        <v>168929.62571158685</v>
      </c>
      <c r="K3" s="14">
        <v>179718.32390246633</v>
      </c>
      <c r="L3" s="14">
        <v>161091.8606394642</v>
      </c>
      <c r="M3" s="14">
        <v>144219.91685289607</v>
      </c>
      <c r="N3" s="14">
        <v>142265.20130664148</v>
      </c>
      <c r="O3" s="14">
        <v>106648.33700306366</v>
      </c>
      <c r="P3" s="14">
        <v>82633.513479979883</v>
      </c>
      <c r="Q3" s="14">
        <v>73255.818515437495</v>
      </c>
      <c r="R3" s="14">
        <v>72790.448395152183</v>
      </c>
      <c r="S3" s="14">
        <v>60725.012204530751</v>
      </c>
      <c r="T3" s="14">
        <v>54924.39770771005</v>
      </c>
      <c r="U3" s="14">
        <v>45572.46264841326</v>
      </c>
      <c r="V3" s="14">
        <v>32600.575997547588</v>
      </c>
      <c r="W3" s="14">
        <v>26620.980018438819</v>
      </c>
      <c r="X3" s="14">
        <v>24815.540719812994</v>
      </c>
      <c r="Y3" s="14">
        <v>23446.531682851633</v>
      </c>
      <c r="Z3" s="14">
        <v>23701.108755558482</v>
      </c>
      <c r="AA3" s="14">
        <v>17529.170407076715</v>
      </c>
      <c r="AB3" s="14">
        <v>15824.210274205025</v>
      </c>
      <c r="AC3" s="14">
        <v>14368.048035051012</v>
      </c>
      <c r="AD3" s="14">
        <v>14904.569213404377</v>
      </c>
      <c r="AE3" s="14">
        <v>14530.25033060866</v>
      </c>
      <c r="AF3" s="14">
        <v>10781.681198461445</v>
      </c>
      <c r="AG3" s="14"/>
      <c r="AH3" s="109">
        <f>(AF3-C3)/C3</f>
        <v>-0.94106356334879415</v>
      </c>
    </row>
    <row r="4" spans="1:39" x14ac:dyDescent="0.25">
      <c r="A4" s="106" t="s">
        <v>98</v>
      </c>
      <c r="B4" s="106" t="s">
        <v>95</v>
      </c>
      <c r="C4" s="14">
        <v>144301.66193495045</v>
      </c>
      <c r="D4" s="14">
        <v>145923.02430516048</v>
      </c>
      <c r="E4" s="14">
        <v>142210.25360354705</v>
      </c>
      <c r="F4" s="14">
        <v>140019.36057393649</v>
      </c>
      <c r="G4" s="14">
        <v>137558.591498831</v>
      </c>
      <c r="H4" s="14">
        <v>136209.90640414151</v>
      </c>
      <c r="I4" s="14">
        <v>137133.4947856167</v>
      </c>
      <c r="J4" s="14">
        <v>134813.03016584742</v>
      </c>
      <c r="K4" s="14">
        <v>137379.69947289274</v>
      </c>
      <c r="L4" s="14">
        <v>128941.17972629894</v>
      </c>
      <c r="M4" s="14">
        <v>122495.73714416397</v>
      </c>
      <c r="N4" s="14">
        <v>122540.61419324318</v>
      </c>
      <c r="O4" s="14">
        <v>122671.42851749524</v>
      </c>
      <c r="P4" s="14">
        <v>121038.17618202357</v>
      </c>
      <c r="Q4" s="14">
        <v>120418.6933120051</v>
      </c>
      <c r="R4" s="14">
        <v>120998.14475768059</v>
      </c>
      <c r="S4" s="14">
        <v>121001.10508047364</v>
      </c>
      <c r="T4" s="14">
        <v>120162.18712090982</v>
      </c>
      <c r="U4" s="14">
        <v>116360.0598058225</v>
      </c>
      <c r="V4" s="14">
        <v>113959.54850532097</v>
      </c>
      <c r="W4" s="14">
        <v>110886.61894311888</v>
      </c>
      <c r="X4" s="14">
        <v>108037.51077590229</v>
      </c>
      <c r="Y4" s="14">
        <v>109165.43857228654</v>
      </c>
      <c r="Z4" s="14">
        <v>111014.48972143566</v>
      </c>
      <c r="AA4" s="14">
        <v>108059.78188860264</v>
      </c>
      <c r="AB4" s="14">
        <v>108729.3398066076</v>
      </c>
      <c r="AC4" s="14">
        <v>109802.12342441658</v>
      </c>
      <c r="AD4" s="14">
        <v>114757.91055177727</v>
      </c>
      <c r="AE4" s="14">
        <v>114977.31644728035</v>
      </c>
      <c r="AF4" s="14">
        <v>113666.05104802604</v>
      </c>
      <c r="AG4" s="14"/>
      <c r="AH4" s="109">
        <f>(AF4-C4)/C4</f>
        <v>-0.21230255061604619</v>
      </c>
    </row>
    <row r="5" spans="1:39" x14ac:dyDescent="0.25">
      <c r="A5" s="106" t="s">
        <v>98</v>
      </c>
      <c r="B5" s="106" t="s">
        <v>94</v>
      </c>
      <c r="C5" s="14">
        <v>347010.81721298437</v>
      </c>
      <c r="D5" s="14">
        <v>340453.35048310994</v>
      </c>
      <c r="E5" s="14">
        <v>326589.22223550937</v>
      </c>
      <c r="F5" s="14">
        <v>309769.46292233112</v>
      </c>
      <c r="G5" s="14">
        <v>294097.77962849854</v>
      </c>
      <c r="H5" s="14">
        <v>290293.53663623089</v>
      </c>
      <c r="I5" s="14">
        <v>287499.74121733347</v>
      </c>
      <c r="J5" s="14">
        <v>268460.03544175351</v>
      </c>
      <c r="K5" s="14">
        <v>272791.21768261091</v>
      </c>
      <c r="L5" s="14">
        <v>257130.43537195871</v>
      </c>
      <c r="M5" s="14">
        <v>246419.57741695858</v>
      </c>
      <c r="N5" s="14">
        <v>241605.13164502609</v>
      </c>
      <c r="O5" s="14">
        <v>230494.93899813274</v>
      </c>
      <c r="P5" s="14">
        <v>221505.01960472678</v>
      </c>
      <c r="Q5" s="14">
        <v>217940.68743418148</v>
      </c>
      <c r="R5" s="14">
        <v>216454.24620227324</v>
      </c>
      <c r="S5" s="14">
        <v>199588.84378185158</v>
      </c>
      <c r="T5" s="14">
        <v>186623.57393509449</v>
      </c>
      <c r="U5" s="14">
        <v>178419.87468990427</v>
      </c>
      <c r="V5" s="14">
        <v>157553.02294666658</v>
      </c>
      <c r="W5" s="14">
        <v>144527.34370072946</v>
      </c>
      <c r="X5" s="14">
        <v>133362.77773785422</v>
      </c>
      <c r="Y5" s="14">
        <v>125793.56375526453</v>
      </c>
      <c r="Z5" s="14">
        <v>119118.12853922897</v>
      </c>
      <c r="AA5" s="14">
        <v>112559.52010390833</v>
      </c>
      <c r="AB5" s="14">
        <v>110187.18629160653</v>
      </c>
      <c r="AC5" s="14">
        <v>103040.64132864949</v>
      </c>
      <c r="AD5" s="14">
        <v>90624.716775002977</v>
      </c>
      <c r="AE5" s="14">
        <v>81076.104761634328</v>
      </c>
      <c r="AF5" s="14">
        <v>66988.273819640846</v>
      </c>
      <c r="AG5" s="14"/>
      <c r="AH5" s="109">
        <f>(AF5-C5)/C5</f>
        <v>-0.80695623739439348</v>
      </c>
    </row>
    <row r="6" spans="1:39" x14ac:dyDescent="0.25">
      <c r="B6" s="108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</row>
    <row r="7" spans="1:39" x14ac:dyDescent="0.25">
      <c r="A7" s="106" t="s">
        <v>97</v>
      </c>
      <c r="B7" s="106" t="str">
        <f>B2</f>
        <v>NOx</v>
      </c>
      <c r="C7" s="110">
        <f t="shared" ref="C7:AA7" si="0">(C2)/1000</f>
        <v>169.97853466051416</v>
      </c>
      <c r="D7" s="110">
        <f t="shared" si="0"/>
        <v>172.45664846889295</v>
      </c>
      <c r="E7" s="110">
        <f t="shared" si="0"/>
        <v>180.77221580353356</v>
      </c>
      <c r="F7" s="110">
        <f t="shared" si="0"/>
        <v>173.13925918001314</v>
      </c>
      <c r="G7" s="110">
        <f t="shared" si="0"/>
        <v>172.57912559512607</v>
      </c>
      <c r="H7" s="110">
        <f t="shared" si="0"/>
        <v>170.8446861587021</v>
      </c>
      <c r="I7" s="110">
        <f t="shared" si="0"/>
        <v>174.65911940152588</v>
      </c>
      <c r="J7" s="110">
        <f t="shared" si="0"/>
        <v>169.12963100134499</v>
      </c>
      <c r="K7" s="110">
        <f t="shared" si="0"/>
        <v>178.84449960661578</v>
      </c>
      <c r="L7" s="110">
        <f t="shared" si="0"/>
        <v>179.5798282694322</v>
      </c>
      <c r="M7" s="110">
        <f t="shared" si="0"/>
        <v>181.62476331516555</v>
      </c>
      <c r="N7" s="110">
        <f t="shared" si="0"/>
        <v>180.77246125256718</v>
      </c>
      <c r="O7" s="110">
        <f t="shared" si="0"/>
        <v>173.49606914455319</v>
      </c>
      <c r="P7" s="110">
        <f t="shared" si="0"/>
        <v>172.40935287932962</v>
      </c>
      <c r="Q7" s="110">
        <f t="shared" si="0"/>
        <v>174.50575686069206</v>
      </c>
      <c r="R7" s="110">
        <f t="shared" si="0"/>
        <v>175.96512083907987</v>
      </c>
      <c r="S7" s="110">
        <f t="shared" si="0"/>
        <v>171.71135046530489</v>
      </c>
      <c r="T7" s="110">
        <f t="shared" si="0"/>
        <v>167.33324527292922</v>
      </c>
      <c r="U7" s="110">
        <f t="shared" si="0"/>
        <v>152.17238723922887</v>
      </c>
      <c r="V7" s="110">
        <f t="shared" si="0"/>
        <v>127.67287681522957</v>
      </c>
      <c r="W7" s="110">
        <f t="shared" si="0"/>
        <v>120.88117919477897</v>
      </c>
      <c r="X7" s="110">
        <f t="shared" si="0"/>
        <v>107.87249902397718</v>
      </c>
      <c r="Y7" s="110">
        <f t="shared" si="0"/>
        <v>110.37590085422254</v>
      </c>
      <c r="Z7" s="110">
        <f t="shared" si="0"/>
        <v>112.12987296122138</v>
      </c>
      <c r="AA7" s="110">
        <f t="shared" si="0"/>
        <v>111.1087758633291</v>
      </c>
      <c r="AB7" s="110">
        <f t="shared" ref="AB7:AD7" si="1">(AB2)/1000</f>
        <v>113.49538556327676</v>
      </c>
      <c r="AC7" s="110">
        <f t="shared" si="1"/>
        <v>113.39271930054423</v>
      </c>
      <c r="AD7" s="110">
        <f t="shared" si="1"/>
        <v>109.37913210656797</v>
      </c>
      <c r="AE7" s="110">
        <f t="shared" ref="AE7:AF7" si="2">(AE2)/1000</f>
        <v>108.7265781225244</v>
      </c>
      <c r="AF7" s="110">
        <f t="shared" si="2"/>
        <v>99.599099426799583</v>
      </c>
      <c r="AG7" s="110"/>
    </row>
    <row r="8" spans="1:39" x14ac:dyDescent="0.25">
      <c r="A8" s="106" t="s">
        <v>97</v>
      </c>
      <c r="B8" s="106" t="str">
        <f>B3</f>
        <v>SO2</v>
      </c>
      <c r="C8" s="110">
        <f t="shared" ref="C8:AA8" si="3">(C3)/1000</f>
        <v>182.93744601949655</v>
      </c>
      <c r="D8" s="110">
        <f t="shared" si="3"/>
        <v>183.14996020111937</v>
      </c>
      <c r="E8" s="110">
        <f t="shared" si="3"/>
        <v>170.92565943162495</v>
      </c>
      <c r="F8" s="110">
        <f t="shared" si="3"/>
        <v>161.95266635942806</v>
      </c>
      <c r="G8" s="110">
        <f t="shared" si="3"/>
        <v>177.0969582280047</v>
      </c>
      <c r="H8" s="110">
        <f t="shared" si="3"/>
        <v>163.17180717844062</v>
      </c>
      <c r="I8" s="110">
        <f t="shared" si="3"/>
        <v>150.05014424082884</v>
      </c>
      <c r="J8" s="110">
        <f t="shared" si="3"/>
        <v>168.92962571158685</v>
      </c>
      <c r="K8" s="110">
        <f t="shared" si="3"/>
        <v>179.71832390246632</v>
      </c>
      <c r="L8" s="110">
        <f t="shared" si="3"/>
        <v>161.09186063946419</v>
      </c>
      <c r="M8" s="110">
        <f t="shared" si="3"/>
        <v>144.21991685289606</v>
      </c>
      <c r="N8" s="110">
        <f t="shared" si="3"/>
        <v>142.26520130664147</v>
      </c>
      <c r="O8" s="110">
        <f t="shared" si="3"/>
        <v>106.64833700306366</v>
      </c>
      <c r="P8" s="110">
        <f t="shared" si="3"/>
        <v>82.633513479979882</v>
      </c>
      <c r="Q8" s="110">
        <f t="shared" si="3"/>
        <v>73.255818515437497</v>
      </c>
      <c r="R8" s="110">
        <f t="shared" si="3"/>
        <v>72.790448395152183</v>
      </c>
      <c r="S8" s="110">
        <f t="shared" si="3"/>
        <v>60.725012204530749</v>
      </c>
      <c r="T8" s="110">
        <f t="shared" si="3"/>
        <v>54.92439770771005</v>
      </c>
      <c r="U8" s="110">
        <f t="shared" si="3"/>
        <v>45.572462648413257</v>
      </c>
      <c r="V8" s="110">
        <f t="shared" si="3"/>
        <v>32.600575997547587</v>
      </c>
      <c r="W8" s="110">
        <f t="shared" si="3"/>
        <v>26.620980018438818</v>
      </c>
      <c r="X8" s="110">
        <f t="shared" si="3"/>
        <v>24.815540719812994</v>
      </c>
      <c r="Y8" s="110">
        <f t="shared" si="3"/>
        <v>23.446531682851635</v>
      </c>
      <c r="Z8" s="110">
        <f t="shared" si="3"/>
        <v>23.701108755558483</v>
      </c>
      <c r="AA8" s="110">
        <f t="shared" si="3"/>
        <v>17.529170407076716</v>
      </c>
      <c r="AB8" s="110">
        <f t="shared" ref="AB8:AD8" si="4">(AB3)/1000</f>
        <v>15.824210274205024</v>
      </c>
      <c r="AC8" s="110">
        <f t="shared" si="4"/>
        <v>14.368048035051011</v>
      </c>
      <c r="AD8" s="110">
        <f t="shared" si="4"/>
        <v>14.904569213404377</v>
      </c>
      <c r="AE8" s="110">
        <f t="shared" ref="AE8:AF8" si="5">(AE3)/1000</f>
        <v>14.530250330608659</v>
      </c>
      <c r="AF8" s="110">
        <f t="shared" si="5"/>
        <v>10.781681198461445</v>
      </c>
      <c r="AG8" s="110"/>
    </row>
    <row r="9" spans="1:39" x14ac:dyDescent="0.25">
      <c r="A9" s="106" t="s">
        <v>97</v>
      </c>
      <c r="B9" s="106" t="str">
        <f>B4</f>
        <v>NMVOC</v>
      </c>
      <c r="C9" s="110">
        <f t="shared" ref="C9:AA9" si="6">(C4)/1000</f>
        <v>144.30166193495046</v>
      </c>
      <c r="D9" s="110">
        <f t="shared" si="6"/>
        <v>145.92302430516048</v>
      </c>
      <c r="E9" s="110">
        <f t="shared" si="6"/>
        <v>142.21025360354705</v>
      </c>
      <c r="F9" s="110">
        <f t="shared" si="6"/>
        <v>140.0193605739365</v>
      </c>
      <c r="G9" s="110">
        <f t="shared" si="6"/>
        <v>137.55859149883099</v>
      </c>
      <c r="H9" s="110">
        <f t="shared" si="6"/>
        <v>136.20990640414152</v>
      </c>
      <c r="I9" s="110">
        <f t="shared" si="6"/>
        <v>137.1334947856167</v>
      </c>
      <c r="J9" s="110">
        <f t="shared" si="6"/>
        <v>134.81303016584741</v>
      </c>
      <c r="K9" s="110">
        <f t="shared" si="6"/>
        <v>137.37969947289272</v>
      </c>
      <c r="L9" s="110">
        <f t="shared" si="6"/>
        <v>128.94117972629894</v>
      </c>
      <c r="M9" s="110">
        <f t="shared" si="6"/>
        <v>122.49573714416397</v>
      </c>
      <c r="N9" s="110">
        <f t="shared" si="6"/>
        <v>122.54061419324317</v>
      </c>
      <c r="O9" s="110">
        <f t="shared" si="6"/>
        <v>122.67142851749524</v>
      </c>
      <c r="P9" s="110">
        <f t="shared" si="6"/>
        <v>121.03817618202358</v>
      </c>
      <c r="Q9" s="110">
        <f t="shared" si="6"/>
        <v>120.41869331200509</v>
      </c>
      <c r="R9" s="110">
        <f t="shared" si="6"/>
        <v>120.99814475768059</v>
      </c>
      <c r="S9" s="110">
        <f t="shared" si="6"/>
        <v>121.00110508047365</v>
      </c>
      <c r="T9" s="110">
        <f t="shared" si="6"/>
        <v>120.16218712090982</v>
      </c>
      <c r="U9" s="110">
        <f t="shared" si="6"/>
        <v>116.3600598058225</v>
      </c>
      <c r="V9" s="110">
        <f t="shared" si="6"/>
        <v>113.95954850532097</v>
      </c>
      <c r="W9" s="110">
        <f t="shared" si="6"/>
        <v>110.88661894311889</v>
      </c>
      <c r="X9" s="110">
        <f t="shared" si="6"/>
        <v>108.03751077590229</v>
      </c>
      <c r="Y9" s="110">
        <f t="shared" si="6"/>
        <v>109.16543857228655</v>
      </c>
      <c r="Z9" s="110">
        <f t="shared" si="6"/>
        <v>111.01448972143567</v>
      </c>
      <c r="AA9" s="110">
        <f t="shared" si="6"/>
        <v>108.05978188860264</v>
      </c>
      <c r="AB9" s="110">
        <f t="shared" ref="AB9:AD9" si="7">(AB4)/1000</f>
        <v>108.7293398066076</v>
      </c>
      <c r="AC9" s="110">
        <f t="shared" si="7"/>
        <v>109.80212342441658</v>
      </c>
      <c r="AD9" s="110">
        <f t="shared" si="7"/>
        <v>114.75791055177727</v>
      </c>
      <c r="AE9" s="110">
        <f t="shared" ref="AE9:AF9" si="8">(AE4)/1000</f>
        <v>114.97731644728034</v>
      </c>
      <c r="AF9" s="110">
        <f t="shared" si="8"/>
        <v>113.66605104802605</v>
      </c>
      <c r="AG9" s="110"/>
    </row>
    <row r="10" spans="1:39" x14ac:dyDescent="0.25">
      <c r="A10" s="106" t="s">
        <v>97</v>
      </c>
      <c r="B10" s="106" t="str">
        <f>B5</f>
        <v>CO</v>
      </c>
      <c r="C10" s="110">
        <f t="shared" ref="C10:AA10" si="9">(C5)/1000</f>
        <v>347.01081721298436</v>
      </c>
      <c r="D10" s="110">
        <f t="shared" si="9"/>
        <v>340.45335048310994</v>
      </c>
      <c r="E10" s="110">
        <f t="shared" si="9"/>
        <v>326.5892222355094</v>
      </c>
      <c r="F10" s="110">
        <f t="shared" si="9"/>
        <v>309.76946292233112</v>
      </c>
      <c r="G10" s="110">
        <f t="shared" si="9"/>
        <v>294.09777962849853</v>
      </c>
      <c r="H10" s="110">
        <f t="shared" si="9"/>
        <v>290.2935366362309</v>
      </c>
      <c r="I10" s="110">
        <f t="shared" si="9"/>
        <v>287.49974121733345</v>
      </c>
      <c r="J10" s="110">
        <f t="shared" si="9"/>
        <v>268.46003544175352</v>
      </c>
      <c r="K10" s="110">
        <f t="shared" si="9"/>
        <v>272.79121768261092</v>
      </c>
      <c r="L10" s="110">
        <f t="shared" si="9"/>
        <v>257.1304353719587</v>
      </c>
      <c r="M10" s="110">
        <f t="shared" si="9"/>
        <v>246.41957741695859</v>
      </c>
      <c r="N10" s="110">
        <f t="shared" si="9"/>
        <v>241.60513164502609</v>
      </c>
      <c r="O10" s="110">
        <f t="shared" si="9"/>
        <v>230.49493899813274</v>
      </c>
      <c r="P10" s="110">
        <f t="shared" si="9"/>
        <v>221.50501960472678</v>
      </c>
      <c r="Q10" s="110">
        <f t="shared" si="9"/>
        <v>217.94068743418148</v>
      </c>
      <c r="R10" s="110">
        <f t="shared" si="9"/>
        <v>216.45424620227323</v>
      </c>
      <c r="S10" s="110">
        <f t="shared" si="9"/>
        <v>199.58884378185158</v>
      </c>
      <c r="T10" s="110">
        <f t="shared" si="9"/>
        <v>186.6235739350945</v>
      </c>
      <c r="U10" s="110">
        <f t="shared" si="9"/>
        <v>178.41987468990428</v>
      </c>
      <c r="V10" s="110">
        <f t="shared" si="9"/>
        <v>157.55302294666657</v>
      </c>
      <c r="W10" s="110">
        <f t="shared" si="9"/>
        <v>144.52734370072946</v>
      </c>
      <c r="X10" s="110">
        <f t="shared" si="9"/>
        <v>133.36277773785423</v>
      </c>
      <c r="Y10" s="110">
        <f t="shared" si="9"/>
        <v>125.79356375526453</v>
      </c>
      <c r="Z10" s="110">
        <f t="shared" si="9"/>
        <v>119.11812853922898</v>
      </c>
      <c r="AA10" s="110">
        <f t="shared" si="9"/>
        <v>112.55952010390833</v>
      </c>
      <c r="AB10" s="110">
        <f t="shared" ref="AB10:AD10" si="10">(AB5)/1000</f>
        <v>110.18718629160652</v>
      </c>
      <c r="AC10" s="110">
        <f t="shared" si="10"/>
        <v>103.0406413286495</v>
      </c>
      <c r="AD10" s="110">
        <f t="shared" si="10"/>
        <v>90.62471677500298</v>
      </c>
      <c r="AE10" s="110">
        <f t="shared" ref="AE10:AF10" si="11">(AE5)/1000</f>
        <v>81.076104761634326</v>
      </c>
      <c r="AF10" s="110">
        <f t="shared" si="11"/>
        <v>66.988273819640852</v>
      </c>
      <c r="AG10" s="110"/>
    </row>
    <row r="11" spans="1:39" x14ac:dyDescent="0.25">
      <c r="C11" s="106"/>
      <c r="D11" s="106"/>
      <c r="E11" s="106"/>
    </row>
    <row r="12" spans="1:39" x14ac:dyDescent="0.25">
      <c r="C12" s="106"/>
      <c r="D12" s="106"/>
      <c r="E12" s="106"/>
      <c r="V12" s="111"/>
      <c r="X12" s="111"/>
      <c r="Y12" s="111"/>
      <c r="Z12" s="111"/>
    </row>
    <row r="13" spans="1:39" x14ac:dyDescent="0.25">
      <c r="AH13" s="111"/>
      <c r="AJ13" s="111"/>
    </row>
    <row r="14" spans="1:39" x14ac:dyDescent="0.25">
      <c r="C14" s="106"/>
      <c r="D14" s="106"/>
      <c r="E14" s="106"/>
      <c r="AH14" s="111"/>
      <c r="AJ14" s="111"/>
    </row>
    <row r="15" spans="1:39" x14ac:dyDescent="0.25">
      <c r="C15" s="106"/>
      <c r="D15" s="106"/>
      <c r="E15" s="106"/>
      <c r="AH15" s="111"/>
      <c r="AJ15" s="111"/>
    </row>
    <row r="16" spans="1:39" ht="16.5" x14ac:dyDescent="0.3">
      <c r="C16" s="106"/>
      <c r="D16" s="106"/>
      <c r="E16" s="106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</row>
    <row r="17" spans="3:36" x14ac:dyDescent="0.25">
      <c r="C17" s="106"/>
      <c r="D17" s="106"/>
      <c r="E17" s="106"/>
      <c r="AH17" s="14"/>
      <c r="AJ17" s="14"/>
    </row>
    <row r="18" spans="3:36" x14ac:dyDescent="0.25">
      <c r="C18" s="106"/>
      <c r="D18" s="106"/>
      <c r="E18" s="106"/>
      <c r="AH18" s="114"/>
      <c r="AJ18" s="114"/>
    </row>
    <row r="19" spans="3:36" x14ac:dyDescent="0.25">
      <c r="AH19" s="115"/>
      <c r="AJ19" s="115"/>
    </row>
    <row r="20" spans="3:36" x14ac:dyDescent="0.25">
      <c r="AH20" s="111"/>
      <c r="AJ20" s="111"/>
    </row>
    <row r="21" spans="3:36" x14ac:dyDescent="0.25">
      <c r="AH21" s="115"/>
      <c r="AJ21" s="115"/>
    </row>
    <row r="22" spans="3:36" x14ac:dyDescent="0.25">
      <c r="AH22" s="116"/>
      <c r="AJ22" s="116"/>
    </row>
    <row r="33" spans="2:8" x14ac:dyDescent="0.25">
      <c r="H33" s="117"/>
    </row>
    <row r="43" spans="2:8" x14ac:dyDescent="0.25">
      <c r="C43" s="106"/>
    </row>
    <row r="44" spans="2:8" x14ac:dyDescent="0.25">
      <c r="C44" s="106"/>
      <c r="H44" s="109"/>
    </row>
    <row r="45" spans="2:8" x14ac:dyDescent="0.25">
      <c r="C45" s="106"/>
      <c r="H45" s="109"/>
    </row>
    <row r="46" spans="2:8" x14ac:dyDescent="0.25">
      <c r="C46" s="106"/>
      <c r="H46" s="109"/>
    </row>
    <row r="47" spans="2:8" x14ac:dyDescent="0.25">
      <c r="C47" s="106"/>
      <c r="H47" s="109"/>
    </row>
    <row r="48" spans="2:8" x14ac:dyDescent="0.25">
      <c r="B48" s="118"/>
    </row>
  </sheetData>
  <pageMargins left="0.75" right="0.75" top="1" bottom="1" header="0.5" footer="0.5"/>
  <pageSetup paperSize="9" orientation="portrait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728050C-0019-4072-94AE-6C36F9AA8B31}"/>
</file>

<file path=customXml/itemProps2.xml><?xml version="1.0" encoding="utf-8"?>
<ds:datastoreItem xmlns:ds="http://schemas.openxmlformats.org/officeDocument/2006/customXml" ds:itemID="{54E2F6CA-0581-4D19-A9DC-0B9A30DE3574}"/>
</file>

<file path=customXml/itemProps3.xml><?xml version="1.0" encoding="utf-8"?>
<ds:datastoreItem xmlns:ds="http://schemas.openxmlformats.org/officeDocument/2006/customXml" ds:itemID="{A82A501C-6C6F-4483-9634-0302E1AB930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3</vt:i4>
      </vt:variant>
    </vt:vector>
  </HeadingPairs>
  <TitlesOfParts>
    <vt:vector size="21" baseType="lpstr">
      <vt:lpstr>Figure 2.1</vt:lpstr>
      <vt:lpstr>Figure 2.2</vt:lpstr>
      <vt:lpstr>Figure 2.2 (2)</vt:lpstr>
      <vt:lpstr>Table 2.1</vt:lpstr>
      <vt:lpstr>Figure 2.3</vt:lpstr>
      <vt:lpstr>Inter change</vt:lpstr>
      <vt:lpstr>Total from CRF</vt:lpstr>
      <vt:lpstr>Table 2.2</vt:lpstr>
      <vt:lpstr>Figure 2.12</vt:lpstr>
      <vt:lpstr>TPER Fuels (total)</vt:lpstr>
      <vt:lpstr>Energy</vt:lpstr>
      <vt:lpstr>Road Transport</vt:lpstr>
      <vt:lpstr>IPPU</vt:lpstr>
      <vt:lpstr>Agriculture</vt:lpstr>
      <vt:lpstr>Fig 2.10 LULUCF</vt:lpstr>
      <vt:lpstr>Waste</vt:lpstr>
      <vt:lpstr>Fig 9.1 Indirect CO2</vt:lpstr>
      <vt:lpstr>Trends</vt:lpstr>
      <vt:lpstr>'TPER Fuels (total)'!_Toc435105885</vt:lpstr>
      <vt:lpstr>'Road Transport'!Print_Area</vt:lpstr>
      <vt:lpstr>'TPER Fuels (total)'!Print_Titles</vt:lpstr>
    </vt:vector>
  </TitlesOfParts>
  <Company>EPA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Duffy</dc:creator>
  <cp:lastModifiedBy>Ann Marie Ryan</cp:lastModifiedBy>
  <cp:lastPrinted>2007-03-27T13:50:48Z</cp:lastPrinted>
  <dcterms:created xsi:type="dcterms:W3CDTF">2007-03-14T14:17:51Z</dcterms:created>
  <dcterms:modified xsi:type="dcterms:W3CDTF">2021-03-11T08:37:56Z</dcterms:modified>
</cp:coreProperties>
</file>