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theme/themeOverride1.xml" ContentType="application/vnd.openxmlformats-officedocument.themeOverride+xml"/>
  <Override PartName="/xl/charts/chart14.xml" ContentType="application/vnd.openxmlformats-officedocument.drawingml.chart+xml"/>
  <Override PartName="/xl/theme/themeOverride2.xml" ContentType="application/vnd.openxmlformats-officedocument.themeOverride+xml"/>
  <Override PartName="/xl/drawings/drawing9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2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3.xml" ContentType="application/vnd.openxmlformats-officedocument.drawing+xml"/>
  <Override PartName="/xl/charts/chart22.xml" ContentType="application/vnd.openxmlformats-officedocument.drawingml.chart+xml"/>
  <Override PartName="/xl/theme/themeOverride3.xml" ContentType="application/vnd.openxmlformats-officedocument.themeOverride+xml"/>
  <Override PartName="/xl/drawings/drawing14.xml" ContentType="application/vnd.openxmlformats-officedocument.drawing+xml"/>
  <Override PartName="/xl/charts/chart23.xml" ContentType="application/vnd.openxmlformats-officedocument.drawingml.chart+xml"/>
  <Override PartName="/xl/drawings/drawing15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ir Emissions\Annual Inventory Compilation\2018data\Outputs\UNFCCC Reports\NIR Report 2020\Annexes\Website annexes\"/>
    </mc:Choice>
  </mc:AlternateContent>
  <xr:revisionPtr revIDLastSave="0" documentId="13_ncr:1_{DCA65E06-0DF9-4D7D-B452-042898533E4B}" xr6:coauthVersionLast="36" xr6:coauthVersionMax="36" xr10:uidLastSave="{00000000-0000-0000-0000-000000000000}"/>
  <bookViews>
    <workbookView xWindow="-15" yWindow="45" windowWidth="21630" windowHeight="4980" tabRatio="843" firstSheet="2" activeTab="12" xr2:uid="{00000000-000D-0000-FFFF-FFFF00000000}"/>
  </bookViews>
  <sheets>
    <sheet name="Figure 2.1" sheetId="44" r:id="rId1"/>
    <sheet name="Figure 2.2" sheetId="45" r:id="rId2"/>
    <sheet name="Table 2.1" sheetId="38" r:id="rId3"/>
    <sheet name="Figure 2.3" sheetId="47" r:id="rId4"/>
    <sheet name="Inter change" sheetId="30" r:id="rId5"/>
    <sheet name="Total from CRF" sheetId="29" r:id="rId6"/>
    <sheet name="Table 2.2" sheetId="39" r:id="rId7"/>
    <sheet name="Figure 2.12" sheetId="40" r:id="rId8"/>
    <sheet name="TPER Fuels (total)" sheetId="31" r:id="rId9"/>
    <sheet name="Energy" sheetId="32" r:id="rId10"/>
    <sheet name="Road Transport" sheetId="33" r:id="rId11"/>
    <sheet name="IPPU" sheetId="34" r:id="rId12"/>
    <sheet name="Fig 9.1 Indirect CO2" sheetId="50" r:id="rId13"/>
    <sheet name="Agriculture" sheetId="35" r:id="rId14"/>
    <sheet name="Fig 2.10 LULUCF" sheetId="36" r:id="rId15"/>
    <sheet name="Waste" sheetId="37" r:id="rId16"/>
    <sheet name="Trends" sheetId="46" r:id="rId17"/>
  </sheets>
  <externalReferences>
    <externalReference r:id="rId18"/>
  </externalReferences>
  <definedNames>
    <definedName name="___INPUT_DATA___" localSheetId="0">#REF!</definedName>
    <definedName name="___INPUT_DATA___" localSheetId="1">#REF!</definedName>
    <definedName name="___INPUT_DATA___" localSheetId="3">#REF!</definedName>
    <definedName name="___INPUT_DATA___">#REF!</definedName>
    <definedName name="_Toc435105885" localSheetId="8">'TPER Fuels (total)'!$B$35</definedName>
    <definedName name="Population" localSheetId="3">#REF!</definedName>
    <definedName name="Population">#REF!</definedName>
    <definedName name="_xlnm.Print_Area" localSheetId="10">'Road Transport'!$A$1:$U$33,'Road Transport'!$X$32</definedName>
    <definedName name="_xlnm.Print_Titles" localSheetId="8">'TPER Fuels (total)'!$B:$C,'TPER Fuels (total)'!$1:$1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J4" i="30" l="1"/>
  <c r="AJ3" i="30"/>
  <c r="AJ2" i="30"/>
  <c r="AD27" i="50" l="1"/>
  <c r="AC27" i="50"/>
  <c r="AB27" i="50"/>
  <c r="AA27" i="50"/>
  <c r="Z27" i="50"/>
  <c r="Y27" i="50"/>
  <c r="X27" i="50"/>
  <c r="W27" i="50"/>
  <c r="V27" i="50"/>
  <c r="U27" i="50"/>
  <c r="T27" i="50"/>
  <c r="S27" i="50"/>
  <c r="R27" i="50"/>
  <c r="Q27" i="50"/>
  <c r="P27" i="50"/>
  <c r="O27" i="50"/>
  <c r="N27" i="50"/>
  <c r="M27" i="50"/>
  <c r="L27" i="50"/>
  <c r="K27" i="50"/>
  <c r="J27" i="50"/>
  <c r="I27" i="50"/>
  <c r="H27" i="50"/>
  <c r="G27" i="50"/>
  <c r="F27" i="50"/>
  <c r="E27" i="50"/>
  <c r="D27" i="50"/>
  <c r="C27" i="50"/>
  <c r="B27" i="50"/>
  <c r="AD26" i="50"/>
  <c r="AC26" i="50"/>
  <c r="AB26" i="50"/>
  <c r="AA26" i="50"/>
  <c r="Z26" i="50"/>
  <c r="Y26" i="50"/>
  <c r="X26" i="50"/>
  <c r="W26" i="50"/>
  <c r="V26" i="50"/>
  <c r="U26" i="50"/>
  <c r="T26" i="50"/>
  <c r="S26" i="50"/>
  <c r="R26" i="50"/>
  <c r="Q26" i="50"/>
  <c r="P26" i="50"/>
  <c r="O26" i="50"/>
  <c r="N26" i="50"/>
  <c r="M26" i="50"/>
  <c r="L26" i="50"/>
  <c r="K26" i="50"/>
  <c r="J26" i="50"/>
  <c r="I26" i="50"/>
  <c r="H26" i="50"/>
  <c r="G26" i="50"/>
  <c r="F26" i="50"/>
  <c r="E26" i="50"/>
  <c r="D26" i="50"/>
  <c r="C26" i="50"/>
  <c r="B26" i="50"/>
  <c r="AD25" i="50"/>
  <c r="AC25" i="50"/>
  <c r="AB25" i="50"/>
  <c r="AA25" i="50"/>
  <c r="Z25" i="50"/>
  <c r="Y25" i="50"/>
  <c r="X25" i="50"/>
  <c r="W25" i="50"/>
  <c r="V25" i="50"/>
  <c r="U25" i="50"/>
  <c r="T25" i="50"/>
  <c r="S25" i="50"/>
  <c r="R25" i="50"/>
  <c r="Q25" i="50"/>
  <c r="P25" i="50"/>
  <c r="O25" i="50"/>
  <c r="N25" i="50"/>
  <c r="M25" i="50"/>
  <c r="L25" i="50"/>
  <c r="K25" i="50"/>
  <c r="J25" i="50"/>
  <c r="I25" i="50"/>
  <c r="H25" i="50"/>
  <c r="G25" i="50"/>
  <c r="F25" i="50"/>
  <c r="E25" i="50"/>
  <c r="D25" i="50"/>
  <c r="C25" i="50"/>
  <c r="B25" i="50"/>
  <c r="AD24" i="50"/>
  <c r="AC24" i="50"/>
  <c r="AB24" i="50"/>
  <c r="AA24" i="50"/>
  <c r="Z24" i="50"/>
  <c r="Y24" i="50"/>
  <c r="X24" i="50"/>
  <c r="W24" i="50"/>
  <c r="V24" i="50"/>
  <c r="U24" i="50"/>
  <c r="T24" i="50"/>
  <c r="S24" i="50"/>
  <c r="R24" i="50"/>
  <c r="Q24" i="50"/>
  <c r="P24" i="50"/>
  <c r="O24" i="50"/>
  <c r="N24" i="50"/>
  <c r="M24" i="50"/>
  <c r="L24" i="50"/>
  <c r="K24" i="50"/>
  <c r="J24" i="50"/>
  <c r="I24" i="50"/>
  <c r="H24" i="50"/>
  <c r="G24" i="50"/>
  <c r="F24" i="50"/>
  <c r="E24" i="50"/>
  <c r="D24" i="50"/>
  <c r="C24" i="50"/>
  <c r="B24" i="50"/>
  <c r="AD23" i="50"/>
  <c r="AC23" i="50"/>
  <c r="AB23" i="50"/>
  <c r="AA23" i="50"/>
  <c r="Z23" i="50"/>
  <c r="Y23" i="50"/>
  <c r="X23" i="50"/>
  <c r="W23" i="50"/>
  <c r="V23" i="50"/>
  <c r="U23" i="50"/>
  <c r="T23" i="50"/>
  <c r="S23" i="50"/>
  <c r="R23" i="50"/>
  <c r="Q23" i="50"/>
  <c r="P23" i="50"/>
  <c r="O23" i="50"/>
  <c r="N23" i="50"/>
  <c r="M23" i="50"/>
  <c r="L23" i="50"/>
  <c r="K23" i="50"/>
  <c r="J23" i="50"/>
  <c r="I23" i="50"/>
  <c r="H23" i="50"/>
  <c r="G23" i="50"/>
  <c r="F23" i="50"/>
  <c r="E23" i="50"/>
  <c r="D23" i="50"/>
  <c r="C23" i="50"/>
  <c r="B23" i="50"/>
  <c r="AD22" i="50"/>
  <c r="AC22" i="50"/>
  <c r="AB22" i="50"/>
  <c r="AA22" i="50"/>
  <c r="Z22" i="50"/>
  <c r="Y22" i="50"/>
  <c r="X22" i="50"/>
  <c r="W22" i="50"/>
  <c r="V22" i="50"/>
  <c r="U22" i="50"/>
  <c r="T22" i="50"/>
  <c r="S22" i="50"/>
  <c r="R22" i="50"/>
  <c r="Q22" i="50"/>
  <c r="P22" i="50"/>
  <c r="O22" i="50"/>
  <c r="N22" i="50"/>
  <c r="M22" i="50"/>
  <c r="L22" i="50"/>
  <c r="K22" i="50"/>
  <c r="J22" i="50"/>
  <c r="I22" i="50"/>
  <c r="H22" i="50"/>
  <c r="G22" i="50"/>
  <c r="F22" i="50"/>
  <c r="E22" i="50"/>
  <c r="D22" i="50"/>
  <c r="C22" i="50"/>
  <c r="B22" i="50"/>
  <c r="AD21" i="50"/>
  <c r="AC21" i="50"/>
  <c r="AB21" i="50"/>
  <c r="AA21" i="50"/>
  <c r="Z21" i="50"/>
  <c r="Y21" i="50"/>
  <c r="X21" i="50"/>
  <c r="W21" i="50"/>
  <c r="V21" i="50"/>
  <c r="U21" i="50"/>
  <c r="T21" i="50"/>
  <c r="S21" i="50"/>
  <c r="R21" i="50"/>
  <c r="Q21" i="50"/>
  <c r="P21" i="50"/>
  <c r="O21" i="50"/>
  <c r="N21" i="50"/>
  <c r="M21" i="50"/>
  <c r="L21" i="50"/>
  <c r="K21" i="50"/>
  <c r="J21" i="50"/>
  <c r="I21" i="50"/>
  <c r="H21" i="50"/>
  <c r="G21" i="50"/>
  <c r="F21" i="50"/>
  <c r="E21" i="50"/>
  <c r="D21" i="50"/>
  <c r="C21" i="50"/>
  <c r="B21" i="50"/>
  <c r="AD20" i="50"/>
  <c r="AC20" i="50"/>
  <c r="AB20" i="50"/>
  <c r="AA20" i="50"/>
  <c r="Z20" i="50"/>
  <c r="Y20" i="50"/>
  <c r="X20" i="50"/>
  <c r="W20" i="50"/>
  <c r="V20" i="50"/>
  <c r="U20" i="50"/>
  <c r="T20" i="50"/>
  <c r="S20" i="50"/>
  <c r="R20" i="50"/>
  <c r="Q20" i="50"/>
  <c r="P20" i="50"/>
  <c r="O20" i="50"/>
  <c r="N20" i="50"/>
  <c r="M20" i="50"/>
  <c r="L20" i="50"/>
  <c r="K20" i="50"/>
  <c r="J20" i="50"/>
  <c r="I20" i="50"/>
  <c r="H20" i="50"/>
  <c r="G20" i="50"/>
  <c r="F20" i="50"/>
  <c r="E20" i="50"/>
  <c r="D20" i="50"/>
  <c r="C20" i="50"/>
  <c r="B20" i="50"/>
  <c r="AD19" i="50"/>
  <c r="AC19" i="50"/>
  <c r="AB19" i="50"/>
  <c r="AA19" i="50"/>
  <c r="Z19" i="50"/>
  <c r="Y19" i="50"/>
  <c r="X19" i="50"/>
  <c r="W19" i="50"/>
  <c r="V19" i="50"/>
  <c r="U19" i="50"/>
  <c r="T19" i="50"/>
  <c r="S19" i="50"/>
  <c r="R19" i="50"/>
  <c r="Q19" i="50"/>
  <c r="P19" i="50"/>
  <c r="O19" i="50"/>
  <c r="N19" i="50"/>
  <c r="M19" i="50"/>
  <c r="L19" i="50"/>
  <c r="K19" i="50"/>
  <c r="J19" i="50"/>
  <c r="I19" i="50"/>
  <c r="H19" i="50"/>
  <c r="G19" i="50"/>
  <c r="F19" i="50"/>
  <c r="E19" i="50"/>
  <c r="D19" i="50"/>
  <c r="C19" i="50"/>
  <c r="B19" i="50"/>
  <c r="AD18" i="50"/>
  <c r="AC18" i="50"/>
  <c r="AB14" i="50"/>
  <c r="AA14" i="50"/>
  <c r="Z18" i="50"/>
  <c r="Y18" i="50"/>
  <c r="X14" i="50"/>
  <c r="W14" i="50"/>
  <c r="V18" i="50"/>
  <c r="U18" i="50"/>
  <c r="T14" i="50"/>
  <c r="S14" i="50"/>
  <c r="R18" i="50"/>
  <c r="Q18" i="50"/>
  <c r="P14" i="50"/>
  <c r="O14" i="50"/>
  <c r="N18" i="50"/>
  <c r="M18" i="50"/>
  <c r="L14" i="50"/>
  <c r="K14" i="50"/>
  <c r="J18" i="50"/>
  <c r="I18" i="50"/>
  <c r="H14" i="50"/>
  <c r="G14" i="50"/>
  <c r="F18" i="50"/>
  <c r="E18" i="50"/>
  <c r="D14" i="50"/>
  <c r="C14" i="50"/>
  <c r="B18" i="50"/>
  <c r="E28" i="50" l="1"/>
  <c r="I28" i="50"/>
  <c r="M28" i="50"/>
  <c r="Q28" i="50"/>
  <c r="U28" i="50"/>
  <c r="Y28" i="50"/>
  <c r="AC28" i="50"/>
  <c r="B28" i="50"/>
  <c r="F28" i="50"/>
  <c r="J28" i="50"/>
  <c r="N28" i="50"/>
  <c r="R28" i="50"/>
  <c r="V28" i="50"/>
  <c r="Z28" i="50"/>
  <c r="AD28" i="50"/>
  <c r="E14" i="50"/>
  <c r="I14" i="50"/>
  <c r="M14" i="50"/>
  <c r="Q14" i="50"/>
  <c r="U14" i="50"/>
  <c r="Y14" i="50"/>
  <c r="AC14" i="50"/>
  <c r="C18" i="50"/>
  <c r="C28" i="50" s="1"/>
  <c r="G18" i="50"/>
  <c r="G28" i="50" s="1"/>
  <c r="K18" i="50"/>
  <c r="K28" i="50" s="1"/>
  <c r="O18" i="50"/>
  <c r="O28" i="50" s="1"/>
  <c r="S18" i="50"/>
  <c r="S28" i="50" s="1"/>
  <c r="W18" i="50"/>
  <c r="W28" i="50" s="1"/>
  <c r="AA18" i="50"/>
  <c r="AA28" i="50" s="1"/>
  <c r="B14" i="50"/>
  <c r="F14" i="50"/>
  <c r="J14" i="50"/>
  <c r="N14" i="50"/>
  <c r="R14" i="50"/>
  <c r="V14" i="50"/>
  <c r="Z14" i="50"/>
  <c r="AD14" i="50"/>
  <c r="D18" i="50"/>
  <c r="D28" i="50" s="1"/>
  <c r="H18" i="50"/>
  <c r="H28" i="50" s="1"/>
  <c r="L18" i="50"/>
  <c r="L28" i="50" s="1"/>
  <c r="P18" i="50"/>
  <c r="P28" i="50" s="1"/>
  <c r="T18" i="50"/>
  <c r="T28" i="50" s="1"/>
  <c r="X18" i="50"/>
  <c r="X28" i="50" s="1"/>
  <c r="AB18" i="50"/>
  <c r="AB28" i="50" s="1"/>
  <c r="AG19" i="32" l="1"/>
  <c r="AG26" i="32"/>
  <c r="AD25" i="34" l="1"/>
  <c r="AE25" i="34"/>
  <c r="AE7" i="37" l="1"/>
  <c r="AD7" i="37"/>
  <c r="AC7" i="37"/>
  <c r="AB7" i="37"/>
  <c r="AG29" i="32"/>
  <c r="AG28" i="32"/>
  <c r="AE26" i="34"/>
  <c r="AE21" i="34"/>
  <c r="AE8" i="35"/>
  <c r="AD28" i="34"/>
  <c r="AD21" i="34"/>
  <c r="AE24" i="34"/>
  <c r="AD8" i="35"/>
  <c r="AD26" i="34"/>
  <c r="AD24" i="34"/>
  <c r="AI23" i="46"/>
  <c r="AI13" i="46"/>
  <c r="AI11" i="46"/>
  <c r="AI7" i="46"/>
  <c r="AI5" i="46"/>
  <c r="AI3" i="46"/>
  <c r="AI2" i="46"/>
  <c r="AI24" i="46"/>
  <c r="AI22" i="46"/>
  <c r="AI20" i="46"/>
  <c r="AI18" i="46"/>
  <c r="AI16" i="46"/>
  <c r="AI14" i="46"/>
  <c r="AI12" i="46"/>
  <c r="AI8" i="46"/>
  <c r="AI6" i="46"/>
  <c r="AI4" i="46"/>
  <c r="AI21" i="46"/>
  <c r="AI17" i="46"/>
  <c r="AI19" i="46"/>
  <c r="AI15" i="46"/>
  <c r="AE28" i="34"/>
  <c r="AE30" i="34" l="1"/>
  <c r="AD30" i="34"/>
  <c r="AI4" i="30" l="1"/>
  <c r="AI3" i="30"/>
  <c r="AI1" i="30"/>
  <c r="AE2" i="30" l="1"/>
  <c r="AB7" i="40"/>
  <c r="AC7" i="40"/>
  <c r="AD7" i="40"/>
  <c r="AE7" i="40"/>
  <c r="AB8" i="40"/>
  <c r="AC8" i="40"/>
  <c r="AD8" i="40"/>
  <c r="AE8" i="40"/>
  <c r="AB9" i="40"/>
  <c r="AC9" i="40"/>
  <c r="AD9" i="40"/>
  <c r="AE9" i="40"/>
  <c r="AB10" i="40"/>
  <c r="AC10" i="40"/>
  <c r="AD10" i="40"/>
  <c r="AE10" i="40"/>
  <c r="AC2" i="30"/>
  <c r="AD2" i="30"/>
  <c r="AD37" i="29" l="1"/>
  <c r="AD35" i="29"/>
  <c r="AD33" i="29"/>
  <c r="AD31" i="29"/>
  <c r="AE36" i="29"/>
  <c r="AE32" i="29"/>
  <c r="AD36" i="29"/>
  <c r="AD34" i="29"/>
  <c r="AD32" i="29"/>
  <c r="AE34" i="29"/>
  <c r="AE37" i="29"/>
  <c r="AE35" i="29"/>
  <c r="AE33" i="29"/>
  <c r="AE31" i="29"/>
  <c r="AE5" i="45"/>
  <c r="AG11" i="29"/>
  <c r="AG7" i="29"/>
  <c r="AG5" i="29"/>
  <c r="AG3" i="29"/>
  <c r="AE9" i="35"/>
  <c r="AD9" i="35"/>
  <c r="AC8" i="31"/>
  <c r="AC9" i="31" s="1"/>
  <c r="AG8" i="29"/>
  <c r="AG6" i="29"/>
  <c r="AG4" i="29"/>
  <c r="AG2" i="29"/>
  <c r="AE8" i="37"/>
  <c r="AE31" i="34"/>
  <c r="AD8" i="37"/>
  <c r="AD31" i="34"/>
  <c r="AD8" i="31"/>
  <c r="AD9" i="31" s="1"/>
  <c r="AE3" i="30"/>
  <c r="AD3" i="30"/>
  <c r="AI4" i="47"/>
  <c r="AI7" i="47"/>
  <c r="AI6" i="47"/>
  <c r="I36" i="38"/>
  <c r="E36" i="38"/>
  <c r="AI5" i="47"/>
  <c r="AE8" i="31"/>
  <c r="AE9" i="31" s="1"/>
  <c r="AE11" i="32"/>
  <c r="AE12" i="32"/>
  <c r="AE16" i="32"/>
  <c r="AG21" i="29"/>
  <c r="AG17" i="29"/>
  <c r="AG22" i="29"/>
  <c r="AG19" i="29"/>
  <c r="AD9" i="29"/>
  <c r="AD38" i="29" s="1"/>
  <c r="AG18" i="29"/>
  <c r="AE25" i="29"/>
  <c r="AE9" i="29"/>
  <c r="AE38" i="29" s="1"/>
  <c r="AE27" i="29"/>
  <c r="AE36" i="38"/>
  <c r="J36" i="38"/>
  <c r="F36" i="38"/>
  <c r="L36" i="38"/>
  <c r="H36" i="38"/>
  <c r="D36" i="38"/>
  <c r="K36" i="38"/>
  <c r="G36" i="38"/>
  <c r="AG4" i="40"/>
  <c r="AG5" i="40"/>
  <c r="AG3" i="40"/>
  <c r="AF30" i="38"/>
  <c r="AF28" i="38"/>
  <c r="AF27" i="38"/>
  <c r="AF26" i="38"/>
  <c r="AF25" i="38"/>
  <c r="AF24" i="38"/>
  <c r="AF18" i="38"/>
  <c r="AF17" i="38"/>
  <c r="AF16" i="38"/>
  <c r="AF14" i="38"/>
  <c r="AF13" i="38"/>
  <c r="AF12" i="38"/>
  <c r="AF11" i="38"/>
  <c r="AF10" i="38"/>
  <c r="AF9" i="38"/>
  <c r="AF8" i="38"/>
  <c r="AF7" i="38"/>
  <c r="AF6" i="38"/>
  <c r="AF5" i="38"/>
  <c r="AD5" i="45"/>
  <c r="AG24" i="46"/>
  <c r="AK24" i="46"/>
  <c r="AG23" i="46"/>
  <c r="AK23" i="46"/>
  <c r="AG22" i="46"/>
  <c r="AG21" i="46"/>
  <c r="AK21" i="46"/>
  <c r="AG20" i="46"/>
  <c r="AK20" i="46"/>
  <c r="AG19" i="46"/>
  <c r="AK19" i="46"/>
  <c r="AG18" i="46"/>
  <c r="AK18" i="46"/>
  <c r="AG17" i="46"/>
  <c r="AK17" i="46"/>
  <c r="AG16" i="46"/>
  <c r="AK16" i="46"/>
  <c r="AG15" i="46"/>
  <c r="AK15" i="46"/>
  <c r="AG14" i="46"/>
  <c r="AK14" i="46"/>
  <c r="AG13" i="46"/>
  <c r="AG12" i="46"/>
  <c r="AK12" i="46"/>
  <c r="AG11" i="46"/>
  <c r="AK11" i="46"/>
  <c r="AG8" i="46"/>
  <c r="AK8" i="46"/>
  <c r="AG7" i="46"/>
  <c r="AK7" i="46"/>
  <c r="AG6" i="46"/>
  <c r="AK6" i="46"/>
  <c r="AG5" i="46"/>
  <c r="AK5" i="46"/>
  <c r="AG4" i="46"/>
  <c r="AK4" i="46"/>
  <c r="AG3" i="46"/>
  <c r="AK3" i="46"/>
  <c r="AG2" i="46"/>
  <c r="AC34" i="29"/>
  <c r="AB34" i="29"/>
  <c r="AA34" i="29"/>
  <c r="Z34" i="29"/>
  <c r="Y34" i="29"/>
  <c r="X34" i="29"/>
  <c r="W34" i="29"/>
  <c r="V34" i="29"/>
  <c r="U34" i="29"/>
  <c r="T34" i="29"/>
  <c r="S34" i="29"/>
  <c r="R34" i="29"/>
  <c r="Q34" i="29"/>
  <c r="P34" i="29"/>
  <c r="O34" i="29"/>
  <c r="N34" i="29"/>
  <c r="M34" i="29"/>
  <c r="L34" i="29"/>
  <c r="K34" i="29"/>
  <c r="J34" i="29"/>
  <c r="I34" i="29"/>
  <c r="H34" i="29"/>
  <c r="G34" i="29"/>
  <c r="F34" i="29"/>
  <c r="E34" i="29"/>
  <c r="D34" i="29"/>
  <c r="C34" i="29"/>
  <c r="AG7" i="44"/>
  <c r="AG6" i="44"/>
  <c r="AG5" i="44"/>
  <c r="AG4" i="44"/>
  <c r="AG14" i="32"/>
  <c r="AG9" i="32"/>
  <c r="AG8" i="32"/>
  <c r="AG7" i="32"/>
  <c r="AG6" i="32"/>
  <c r="AG5" i="32"/>
  <c r="AG4" i="32"/>
  <c r="AG3" i="32"/>
  <c r="AG2" i="32"/>
  <c r="AC3" i="30" l="1"/>
  <c r="AD5" i="30" s="1"/>
  <c r="C31" i="29"/>
  <c r="G31" i="29"/>
  <c r="K31" i="29"/>
  <c r="O31" i="29"/>
  <c r="S31" i="29"/>
  <c r="W31" i="29"/>
  <c r="AA31" i="29"/>
  <c r="C35" i="29"/>
  <c r="G35" i="29"/>
  <c r="K35" i="29"/>
  <c r="O35" i="29"/>
  <c r="S35" i="29"/>
  <c r="W35" i="29"/>
  <c r="AA35" i="29"/>
  <c r="E31" i="29"/>
  <c r="I31" i="29"/>
  <c r="M31" i="29"/>
  <c r="Q31" i="29"/>
  <c r="U31" i="29"/>
  <c r="Y31" i="29"/>
  <c r="AC31" i="29"/>
  <c r="E35" i="29"/>
  <c r="I35" i="29"/>
  <c r="M35" i="29"/>
  <c r="Q35" i="29"/>
  <c r="U35" i="29"/>
  <c r="Y35" i="29"/>
  <c r="AC35" i="29"/>
  <c r="D33" i="29"/>
  <c r="H33" i="29"/>
  <c r="L33" i="29"/>
  <c r="P33" i="29"/>
  <c r="T33" i="29"/>
  <c r="X33" i="29"/>
  <c r="AB33" i="29"/>
  <c r="D37" i="29"/>
  <c r="H37" i="29"/>
  <c r="L37" i="29"/>
  <c r="P37" i="29"/>
  <c r="T37" i="29"/>
  <c r="X37" i="29"/>
  <c r="AB37" i="29"/>
  <c r="D32" i="29"/>
  <c r="H32" i="29"/>
  <c r="L32" i="29"/>
  <c r="P32" i="29"/>
  <c r="T32" i="29"/>
  <c r="X32" i="29"/>
  <c r="AB32" i="29"/>
  <c r="E33" i="29"/>
  <c r="I33" i="29"/>
  <c r="M33" i="29"/>
  <c r="Q33" i="29"/>
  <c r="U33" i="29"/>
  <c r="Y33" i="29"/>
  <c r="AC33" i="29"/>
  <c r="D36" i="29"/>
  <c r="H36" i="29"/>
  <c r="L36" i="29"/>
  <c r="P36" i="29"/>
  <c r="T36" i="29"/>
  <c r="X36" i="29"/>
  <c r="AB36" i="29"/>
  <c r="E37" i="29"/>
  <c r="I37" i="29"/>
  <c r="M37" i="29"/>
  <c r="Q37" i="29"/>
  <c r="U37" i="29"/>
  <c r="Y37" i="29"/>
  <c r="AC37" i="29"/>
  <c r="D31" i="29"/>
  <c r="H31" i="29"/>
  <c r="L31" i="29"/>
  <c r="P31" i="29"/>
  <c r="T31" i="29"/>
  <c r="X31" i="29"/>
  <c r="AB31" i="29"/>
  <c r="E32" i="29"/>
  <c r="I32" i="29"/>
  <c r="M32" i="29"/>
  <c r="Q32" i="29"/>
  <c r="U32" i="29"/>
  <c r="Y32" i="29"/>
  <c r="AC32" i="29"/>
  <c r="D35" i="29"/>
  <c r="H35" i="29"/>
  <c r="L35" i="29"/>
  <c r="P35" i="29"/>
  <c r="T35" i="29"/>
  <c r="X35" i="29"/>
  <c r="AB35" i="29"/>
  <c r="E36" i="29"/>
  <c r="I36" i="29"/>
  <c r="M36" i="29"/>
  <c r="Q36" i="29"/>
  <c r="U36" i="29"/>
  <c r="Y36" i="29"/>
  <c r="AC36" i="29"/>
  <c r="N33" i="29"/>
  <c r="J37" i="29"/>
  <c r="R37" i="29"/>
  <c r="Z37" i="29"/>
  <c r="F31" i="29"/>
  <c r="J31" i="29"/>
  <c r="N31" i="29"/>
  <c r="R31" i="29"/>
  <c r="V31" i="29"/>
  <c r="Z31" i="29"/>
  <c r="C32" i="29"/>
  <c r="G32" i="29"/>
  <c r="K32" i="29"/>
  <c r="O32" i="29"/>
  <c r="S32" i="29"/>
  <c r="W32" i="29"/>
  <c r="AA32" i="29"/>
  <c r="F35" i="29"/>
  <c r="J35" i="29"/>
  <c r="N35" i="29"/>
  <c r="R35" i="29"/>
  <c r="V35" i="29"/>
  <c r="Z35" i="29"/>
  <c r="C36" i="29"/>
  <c r="G36" i="29"/>
  <c r="K36" i="29"/>
  <c r="O36" i="29"/>
  <c r="S36" i="29"/>
  <c r="W36" i="29"/>
  <c r="AA36" i="29"/>
  <c r="F33" i="29"/>
  <c r="J33" i="29"/>
  <c r="R33" i="29"/>
  <c r="V33" i="29"/>
  <c r="Z33" i="29"/>
  <c r="F37" i="29"/>
  <c r="N37" i="29"/>
  <c r="V37" i="29"/>
  <c r="F32" i="29"/>
  <c r="J32" i="29"/>
  <c r="N32" i="29"/>
  <c r="R32" i="29"/>
  <c r="V32" i="29"/>
  <c r="Z32" i="29"/>
  <c r="C33" i="29"/>
  <c r="G33" i="29"/>
  <c r="K33" i="29"/>
  <c r="O33" i="29"/>
  <c r="S33" i="29"/>
  <c r="W33" i="29"/>
  <c r="AA33" i="29"/>
  <c r="F36" i="29"/>
  <c r="J36" i="29"/>
  <c r="N36" i="29"/>
  <c r="R36" i="29"/>
  <c r="V36" i="29"/>
  <c r="Z36" i="29"/>
  <c r="C37" i="29"/>
  <c r="G37" i="29"/>
  <c r="K37" i="29"/>
  <c r="O37" i="29"/>
  <c r="S37" i="29"/>
  <c r="W37" i="29"/>
  <c r="AA37" i="29"/>
  <c r="AG27" i="32"/>
  <c r="AC8" i="37"/>
  <c r="AG9" i="29"/>
  <c r="AE5" i="30"/>
  <c r="AB8" i="37"/>
  <c r="AK2" i="46"/>
  <c r="C4" i="39" a="1"/>
  <c r="AF15" i="38"/>
  <c r="AG8" i="44"/>
  <c r="AG2" i="40"/>
  <c r="AD27" i="29"/>
  <c r="L27" i="29"/>
  <c r="T27" i="29"/>
  <c r="X27" i="29"/>
  <c r="G27" i="29"/>
  <c r="K27" i="29"/>
  <c r="O27" i="29"/>
  <c r="S27" i="29"/>
  <c r="W27" i="29"/>
  <c r="D27" i="29"/>
  <c r="H27" i="29"/>
  <c r="P27" i="29"/>
  <c r="E27" i="29"/>
  <c r="I27" i="29"/>
  <c r="M27" i="29"/>
  <c r="Q27" i="29"/>
  <c r="U27" i="29"/>
  <c r="F27" i="29"/>
  <c r="J27" i="29"/>
  <c r="N27" i="29"/>
  <c r="R27" i="29"/>
  <c r="V27" i="29"/>
  <c r="AD25" i="29"/>
  <c r="AF29" i="38"/>
  <c r="M36" i="38"/>
  <c r="F4" i="39" l="1"/>
  <c r="E32" i="39"/>
  <c r="E28" i="39"/>
  <c r="E24" i="39"/>
  <c r="E20" i="39"/>
  <c r="E16" i="39"/>
  <c r="E12" i="39"/>
  <c r="E8" i="39"/>
  <c r="E4" i="39"/>
  <c r="D29" i="39"/>
  <c r="D25" i="39"/>
  <c r="D21" i="39"/>
  <c r="D17" i="39"/>
  <c r="D13" i="39"/>
  <c r="D9" i="39"/>
  <c r="D5" i="39"/>
  <c r="C30" i="39"/>
  <c r="C26" i="39"/>
  <c r="C22" i="39"/>
  <c r="C18" i="39"/>
  <c r="C14" i="39"/>
  <c r="C10" i="39"/>
  <c r="C6" i="39"/>
  <c r="F31" i="39"/>
  <c r="F27" i="39"/>
  <c r="F23" i="39"/>
  <c r="F19" i="39"/>
  <c r="F15" i="39"/>
  <c r="F11" i="39"/>
  <c r="F7" i="39"/>
  <c r="E31" i="39"/>
  <c r="E27" i="39"/>
  <c r="E23" i="39"/>
  <c r="E19" i="39"/>
  <c r="E15" i="39"/>
  <c r="E11" i="39"/>
  <c r="E7" i="39"/>
  <c r="D32" i="39"/>
  <c r="D28" i="39"/>
  <c r="D24" i="39"/>
  <c r="D20" i="39"/>
  <c r="D16" i="39"/>
  <c r="D12" i="39"/>
  <c r="D8" i="39"/>
  <c r="D4" i="39"/>
  <c r="C29" i="39"/>
  <c r="C25" i="39"/>
  <c r="C21" i="39"/>
  <c r="C17" i="39"/>
  <c r="C13" i="39"/>
  <c r="C9" i="39"/>
  <c r="C5" i="39"/>
  <c r="F30" i="39"/>
  <c r="F26" i="39"/>
  <c r="F22" i="39"/>
  <c r="F18" i="39"/>
  <c r="F14" i="39"/>
  <c r="F10" i="39"/>
  <c r="F6" i="39"/>
  <c r="E30" i="39"/>
  <c r="E26" i="39"/>
  <c r="E22" i="39"/>
  <c r="E18" i="39"/>
  <c r="E14" i="39"/>
  <c r="E10" i="39"/>
  <c r="E6" i="39"/>
  <c r="D31" i="39"/>
  <c r="D27" i="39"/>
  <c r="D23" i="39"/>
  <c r="D19" i="39"/>
  <c r="D15" i="39"/>
  <c r="D11" i="39"/>
  <c r="D7" i="39"/>
  <c r="C32" i="39"/>
  <c r="C28" i="39"/>
  <c r="C24" i="39"/>
  <c r="C20" i="39"/>
  <c r="C16" i="39"/>
  <c r="C12" i="39"/>
  <c r="C8" i="39"/>
  <c r="C4" i="39"/>
  <c r="F29" i="39"/>
  <c r="F25" i="39"/>
  <c r="F21" i="39"/>
  <c r="F17" i="39"/>
  <c r="F13" i="39"/>
  <c r="F9" i="39"/>
  <c r="F5" i="39"/>
  <c r="E29" i="39"/>
  <c r="E25" i="39"/>
  <c r="E21" i="39"/>
  <c r="E17" i="39"/>
  <c r="E13" i="39"/>
  <c r="E9" i="39"/>
  <c r="E5" i="39"/>
  <c r="D30" i="39"/>
  <c r="D26" i="39"/>
  <c r="D22" i="39"/>
  <c r="D18" i="39"/>
  <c r="D14" i="39"/>
  <c r="D10" i="39"/>
  <c r="D6" i="39"/>
  <c r="C31" i="39"/>
  <c r="C27" i="39"/>
  <c r="C23" i="39"/>
  <c r="C19" i="39"/>
  <c r="C15" i="39"/>
  <c r="C11" i="39"/>
  <c r="C7" i="39"/>
  <c r="F32" i="39"/>
  <c r="F28" i="39"/>
  <c r="F24" i="39"/>
  <c r="F20" i="39"/>
  <c r="F16" i="39"/>
  <c r="F12" i="39"/>
  <c r="F8" i="39"/>
  <c r="AA27" i="29" l="1"/>
  <c r="AB27" i="29"/>
  <c r="Z27" i="29"/>
  <c r="Y27" i="29"/>
  <c r="AC27" i="29"/>
  <c r="AB36" i="38" l="1"/>
  <c r="X36" i="38"/>
  <c r="T36" i="38"/>
  <c r="P36" i="38"/>
  <c r="Q36" i="38" l="1"/>
  <c r="U36" i="38"/>
  <c r="Y36" i="38"/>
  <c r="AC36" i="38"/>
  <c r="AD36" i="38"/>
  <c r="N36" i="38"/>
  <c r="R36" i="38"/>
  <c r="V36" i="38"/>
  <c r="Z36" i="38"/>
  <c r="C36" i="38"/>
  <c r="O36" i="38"/>
  <c r="S36" i="38"/>
  <c r="W36" i="38"/>
  <c r="AA36" i="38"/>
  <c r="AD11" i="32"/>
  <c r="AD16" i="32"/>
  <c r="AD12" i="32"/>
  <c r="AE10" i="30" l="1"/>
  <c r="AC5" i="45" l="1"/>
  <c r="C8" i="35" l="1"/>
  <c r="AH4" i="47"/>
  <c r="AC8" i="35"/>
  <c r="AC9" i="35"/>
  <c r="AC24" i="34"/>
  <c r="AC26" i="34"/>
  <c r="AC25" i="34"/>
  <c r="AC21" i="34"/>
  <c r="AC28" i="34"/>
  <c r="AC31" i="34"/>
  <c r="AC12" i="32"/>
  <c r="AC11" i="32"/>
  <c r="AC16" i="32"/>
  <c r="AC25" i="29"/>
  <c r="AC9" i="29"/>
  <c r="AC38" i="29" s="1"/>
  <c r="AD10" i="30"/>
  <c r="AC30" i="34" l="1"/>
  <c r="AH3" i="47" l="1"/>
  <c r="AH5" i="47" l="1"/>
  <c r="AH6" i="47"/>
  <c r="AH7" i="47"/>
  <c r="AA5" i="45" l="1"/>
  <c r="S5" i="45"/>
  <c r="G5" i="45"/>
  <c r="Y5" i="45"/>
  <c r="U5" i="45"/>
  <c r="Q5" i="45"/>
  <c r="M5" i="45"/>
  <c r="I5" i="45"/>
  <c r="E5" i="45"/>
  <c r="D5" i="45"/>
  <c r="X5" i="45"/>
  <c r="P5" i="45"/>
  <c r="L5" i="45"/>
  <c r="Z5" i="45"/>
  <c r="V5" i="45"/>
  <c r="R5" i="45"/>
  <c r="N5" i="45"/>
  <c r="J5" i="45"/>
  <c r="F5" i="45"/>
  <c r="AB5" i="45"/>
  <c r="T5" i="45"/>
  <c r="H5" i="45"/>
  <c r="W5" i="45"/>
  <c r="O5" i="45"/>
  <c r="K5" i="45"/>
  <c r="C7" i="40"/>
  <c r="D7" i="40"/>
  <c r="E7" i="40"/>
  <c r="F7" i="40"/>
  <c r="G7" i="40"/>
  <c r="H7" i="40"/>
  <c r="I7" i="40"/>
  <c r="J7" i="40"/>
  <c r="K7" i="40"/>
  <c r="L7" i="40"/>
  <c r="M7" i="40"/>
  <c r="N7" i="40"/>
  <c r="O7" i="40"/>
  <c r="P7" i="40"/>
  <c r="Q7" i="40"/>
  <c r="R7" i="40"/>
  <c r="S7" i="40"/>
  <c r="T7" i="40"/>
  <c r="U7" i="40"/>
  <c r="V7" i="40"/>
  <c r="W7" i="40"/>
  <c r="Y7" i="40"/>
  <c r="Z7" i="40"/>
  <c r="AA7" i="40"/>
  <c r="D8" i="40"/>
  <c r="E8" i="40"/>
  <c r="F8" i="40"/>
  <c r="G8" i="40"/>
  <c r="H8" i="40"/>
  <c r="I8" i="40"/>
  <c r="J8" i="40"/>
  <c r="K8" i="40"/>
  <c r="L8" i="40"/>
  <c r="M8" i="40"/>
  <c r="N8" i="40"/>
  <c r="O8" i="40"/>
  <c r="P8" i="40"/>
  <c r="Q8" i="40"/>
  <c r="R8" i="40"/>
  <c r="S8" i="40"/>
  <c r="T8" i="40"/>
  <c r="U8" i="40"/>
  <c r="V8" i="40"/>
  <c r="W8" i="40"/>
  <c r="X8" i="40"/>
  <c r="Y8" i="40"/>
  <c r="Z8" i="40"/>
  <c r="AA8" i="40"/>
  <c r="C9" i="40"/>
  <c r="D9" i="40"/>
  <c r="E9" i="40"/>
  <c r="F9" i="40"/>
  <c r="G9" i="40"/>
  <c r="H9" i="40"/>
  <c r="I9" i="40"/>
  <c r="J9" i="40"/>
  <c r="K9" i="40"/>
  <c r="L9" i="40"/>
  <c r="M9" i="40"/>
  <c r="N9" i="40"/>
  <c r="O9" i="40"/>
  <c r="P9" i="40"/>
  <c r="Q9" i="40"/>
  <c r="R9" i="40"/>
  <c r="S9" i="40"/>
  <c r="T9" i="40"/>
  <c r="U9" i="40"/>
  <c r="V9" i="40"/>
  <c r="W9" i="40"/>
  <c r="X9" i="40"/>
  <c r="Y9" i="40"/>
  <c r="Z9" i="40"/>
  <c r="AA9" i="40"/>
  <c r="C10" i="40"/>
  <c r="D10" i="40"/>
  <c r="E10" i="40"/>
  <c r="F10" i="40"/>
  <c r="G10" i="40"/>
  <c r="H10" i="40"/>
  <c r="I10" i="40"/>
  <c r="J10" i="40"/>
  <c r="K10" i="40"/>
  <c r="L10" i="40"/>
  <c r="M10" i="40"/>
  <c r="N10" i="40"/>
  <c r="O10" i="40"/>
  <c r="P10" i="40"/>
  <c r="Q10" i="40"/>
  <c r="R10" i="40"/>
  <c r="S10" i="40"/>
  <c r="T10" i="40"/>
  <c r="U10" i="40"/>
  <c r="V10" i="40"/>
  <c r="W10" i="40"/>
  <c r="X10" i="40"/>
  <c r="Y10" i="40"/>
  <c r="Z10" i="40"/>
  <c r="AA10" i="40"/>
  <c r="B7" i="40"/>
  <c r="X7" i="40"/>
  <c r="B8" i="40"/>
  <c r="B9" i="40"/>
  <c r="B10" i="40"/>
  <c r="C8" i="40" l="1"/>
  <c r="C2" i="30" l="1"/>
  <c r="D2" i="30"/>
  <c r="E2" i="30"/>
  <c r="F2" i="30"/>
  <c r="G2" i="30"/>
  <c r="H2" i="30"/>
  <c r="I2" i="30"/>
  <c r="J2" i="30"/>
  <c r="K2" i="30"/>
  <c r="L2" i="30"/>
  <c r="M2" i="30"/>
  <c r="N2" i="30"/>
  <c r="O2" i="30"/>
  <c r="P2" i="30"/>
  <c r="Q2" i="30"/>
  <c r="R2" i="30"/>
  <c r="S2" i="30"/>
  <c r="T2" i="30"/>
  <c r="U2" i="30"/>
  <c r="V2" i="30"/>
  <c r="W2" i="30"/>
  <c r="X2" i="30"/>
  <c r="Y2" i="30"/>
  <c r="Z2" i="30"/>
  <c r="AA2" i="30"/>
  <c r="AB2" i="30"/>
  <c r="Q8" i="31" l="1"/>
  <c r="Q9" i="31" s="1"/>
  <c r="I8" i="31"/>
  <c r="I9" i="31" s="1"/>
  <c r="Y8" i="31"/>
  <c r="Y9" i="31" s="1"/>
  <c r="N8" i="31"/>
  <c r="N9" i="31" s="1"/>
  <c r="Z8" i="31"/>
  <c r="Z9" i="31" s="1"/>
  <c r="R8" i="31"/>
  <c r="R9" i="31" s="1"/>
  <c r="J8" i="31"/>
  <c r="J9" i="31" s="1"/>
  <c r="V8" i="31"/>
  <c r="V9" i="31" s="1"/>
  <c r="U8" i="31"/>
  <c r="U9" i="31" s="1"/>
  <c r="M8" i="31"/>
  <c r="M9" i="31" s="1"/>
  <c r="F8" i="31"/>
  <c r="F9" i="31" s="1"/>
  <c r="AA8" i="31"/>
  <c r="AA9" i="31" s="1"/>
  <c r="W8" i="31"/>
  <c r="W9" i="31" s="1"/>
  <c r="S8" i="31"/>
  <c r="S9" i="31" s="1"/>
  <c r="O8" i="31"/>
  <c r="O9" i="31" s="1"/>
  <c r="K8" i="31"/>
  <c r="K9" i="31" s="1"/>
  <c r="G8" i="31"/>
  <c r="G9" i="31" s="1"/>
  <c r="D8" i="31"/>
  <c r="D9" i="31" s="1"/>
  <c r="AB8" i="31"/>
  <c r="AB9" i="31" s="1"/>
  <c r="X8" i="31"/>
  <c r="X9" i="31" s="1"/>
  <c r="T8" i="31"/>
  <c r="T9" i="31" s="1"/>
  <c r="P8" i="31"/>
  <c r="P9" i="31" s="1"/>
  <c r="L8" i="31"/>
  <c r="L9" i="31" s="1"/>
  <c r="H8" i="31"/>
  <c r="H9" i="31" s="1"/>
  <c r="E8" i="31"/>
  <c r="E9" i="31" s="1"/>
  <c r="I9" i="29" l="1"/>
  <c r="I38" i="29" s="1"/>
  <c r="P9" i="29"/>
  <c r="P38" i="29" s="1"/>
  <c r="O9" i="29"/>
  <c r="O38" i="29" s="1"/>
  <c r="Q9" i="29"/>
  <c r="Q38" i="29" s="1"/>
  <c r="F9" i="29"/>
  <c r="F38" i="29" s="1"/>
  <c r="E9" i="29"/>
  <c r="E38" i="29" s="1"/>
  <c r="G9" i="29"/>
  <c r="G38" i="29" s="1"/>
  <c r="Y9" i="29"/>
  <c r="Y38" i="29" s="1"/>
  <c r="K9" i="29"/>
  <c r="K38" i="29" s="1"/>
  <c r="R9" i="29"/>
  <c r="R38" i="29" s="1"/>
  <c r="N9" i="29"/>
  <c r="N38" i="29" s="1"/>
  <c r="H9" i="29"/>
  <c r="H38" i="29" s="1"/>
  <c r="J9" i="29"/>
  <c r="J38" i="29" s="1"/>
  <c r="L9" i="29"/>
  <c r="L38" i="29" s="1"/>
  <c r="D9" i="29"/>
  <c r="D38" i="29" s="1"/>
  <c r="Z9" i="29"/>
  <c r="Z38" i="29" s="1"/>
  <c r="T9" i="29"/>
  <c r="T38" i="29" s="1"/>
  <c r="W9" i="29"/>
  <c r="W38" i="29" s="1"/>
  <c r="U9" i="29"/>
  <c r="U38" i="29" s="1"/>
  <c r="M9" i="29"/>
  <c r="M38" i="29" s="1"/>
  <c r="AA9" i="29"/>
  <c r="AA38" i="29" s="1"/>
  <c r="S9" i="29"/>
  <c r="S38" i="29" s="1"/>
  <c r="C9" i="29"/>
  <c r="C38" i="29" s="1"/>
  <c r="AB9" i="29"/>
  <c r="AB38" i="29" s="1"/>
  <c r="X9" i="29"/>
  <c r="X38" i="29" s="1"/>
  <c r="V9" i="29"/>
  <c r="V38" i="29" s="1"/>
  <c r="N23" i="34" l="1"/>
  <c r="L23" i="34"/>
  <c r="K23" i="34"/>
  <c r="J23" i="34"/>
  <c r="I23" i="34"/>
  <c r="G23" i="34"/>
  <c r="F23" i="34"/>
  <c r="E23" i="34"/>
  <c r="D23" i="34"/>
  <c r="P22" i="34"/>
  <c r="O22" i="34"/>
  <c r="N22" i="34"/>
  <c r="L22" i="34"/>
  <c r="K22" i="34"/>
  <c r="J22" i="34"/>
  <c r="I22" i="34"/>
  <c r="G22" i="34"/>
  <c r="F22" i="34"/>
  <c r="E22" i="34"/>
  <c r="D22" i="34"/>
  <c r="G21" i="34" l="1"/>
  <c r="K21" i="34"/>
  <c r="O21" i="34"/>
  <c r="F21" i="34"/>
  <c r="J21" i="34"/>
  <c r="N21" i="34"/>
  <c r="D21" i="34"/>
  <c r="L21" i="34"/>
  <c r="P21" i="34"/>
  <c r="H23" i="34"/>
  <c r="M23" i="34"/>
  <c r="C23" i="34"/>
  <c r="M22" i="34"/>
  <c r="H22" i="34"/>
  <c r="C22" i="34"/>
  <c r="C21" i="34"/>
  <c r="AA21" i="34"/>
  <c r="R21" i="34"/>
  <c r="V21" i="34"/>
  <c r="Z21" i="34"/>
  <c r="S21" i="34"/>
  <c r="H21" i="34"/>
  <c r="T21" i="34"/>
  <c r="X21" i="34"/>
  <c r="AB21" i="34"/>
  <c r="W21" i="34"/>
  <c r="E21" i="34"/>
  <c r="I21" i="34"/>
  <c r="M21" i="34"/>
  <c r="Q21" i="34"/>
  <c r="U21" i="34"/>
  <c r="Y21" i="34"/>
  <c r="AB26" i="34" l="1"/>
  <c r="AB8" i="35" l="1"/>
  <c r="AB25" i="34" l="1"/>
  <c r="AB11" i="32"/>
  <c r="AB12" i="32" l="1"/>
  <c r="AB16" i="32" l="1"/>
  <c r="AB9" i="35"/>
  <c r="AA8" i="35" l="1"/>
  <c r="AA25" i="34" l="1"/>
  <c r="AA24" i="34"/>
  <c r="AB24" i="34" l="1"/>
  <c r="AB28" i="34"/>
  <c r="AB30" i="34" l="1"/>
  <c r="AB31" i="34"/>
  <c r="AA26" i="34" l="1"/>
  <c r="AA28" i="34"/>
  <c r="AA30" i="34" l="1"/>
  <c r="Q8" i="35"/>
  <c r="P8" i="35"/>
  <c r="O8" i="35"/>
  <c r="N8" i="35"/>
  <c r="L8" i="35"/>
  <c r="K8" i="35"/>
  <c r="J8" i="35"/>
  <c r="I8" i="35"/>
  <c r="G8" i="35"/>
  <c r="F8" i="35"/>
  <c r="E8" i="35"/>
  <c r="D8" i="35"/>
  <c r="V26" i="34" l="1"/>
  <c r="W8" i="35"/>
  <c r="X8" i="35"/>
  <c r="H8" i="35"/>
  <c r="T8" i="35"/>
  <c r="Y8" i="35"/>
  <c r="M8" i="35"/>
  <c r="U8" i="35"/>
  <c r="S8" i="35"/>
  <c r="Z8" i="35"/>
  <c r="R8" i="35"/>
  <c r="V8" i="35"/>
  <c r="N26" i="34"/>
  <c r="D26" i="34"/>
  <c r="L26" i="34"/>
  <c r="P26" i="34"/>
  <c r="E26" i="34"/>
  <c r="I26" i="34"/>
  <c r="Q26" i="34"/>
  <c r="J26" i="34"/>
  <c r="F26" i="34"/>
  <c r="G26" i="34"/>
  <c r="K26" i="34"/>
  <c r="O26" i="34"/>
  <c r="U26" i="34" l="1"/>
  <c r="H26" i="34"/>
  <c r="C26" i="34"/>
  <c r="Z26" i="34"/>
  <c r="T26" i="34"/>
  <c r="X26" i="34"/>
  <c r="Y26" i="34"/>
  <c r="W26" i="34"/>
  <c r="S26" i="34"/>
  <c r="R26" i="34"/>
  <c r="M26" i="34"/>
  <c r="O25" i="34"/>
  <c r="K25" i="34"/>
  <c r="Q25" i="34"/>
  <c r="I25" i="34"/>
  <c r="P25" i="34"/>
  <c r="N25" i="34"/>
  <c r="L25" i="34"/>
  <c r="F25" i="34"/>
  <c r="E25" i="34"/>
  <c r="D25" i="34"/>
  <c r="G25" i="34"/>
  <c r="T25" i="34" l="1"/>
  <c r="R25" i="34"/>
  <c r="S25" i="34"/>
  <c r="W25" i="34"/>
  <c r="Z25" i="34"/>
  <c r="U25" i="34"/>
  <c r="M25" i="34"/>
  <c r="Y25" i="34"/>
  <c r="H28" i="34"/>
  <c r="X25" i="34"/>
  <c r="J25" i="34"/>
  <c r="V25" i="34"/>
  <c r="Z28" i="34"/>
  <c r="Z24" i="34"/>
  <c r="U24" i="34"/>
  <c r="U28" i="34"/>
  <c r="R28" i="34"/>
  <c r="R24" i="34"/>
  <c r="D24" i="34"/>
  <c r="D28" i="34"/>
  <c r="E24" i="34"/>
  <c r="E28" i="34"/>
  <c r="S24" i="34"/>
  <c r="S28" i="34"/>
  <c r="F28" i="34"/>
  <c r="F24" i="34"/>
  <c r="G24" i="34"/>
  <c r="G28" i="34"/>
  <c r="Y24" i="34"/>
  <c r="Y28" i="34"/>
  <c r="H24" i="34"/>
  <c r="J24" i="34"/>
  <c r="K28" i="34"/>
  <c r="K24" i="34"/>
  <c r="N24" i="34"/>
  <c r="N28" i="34"/>
  <c r="I24" i="34"/>
  <c r="I28" i="34"/>
  <c r="O24" i="34"/>
  <c r="O28" i="34"/>
  <c r="T24" i="34"/>
  <c r="T28" i="34"/>
  <c r="L24" i="34"/>
  <c r="L28" i="34"/>
  <c r="C24" i="34"/>
  <c r="X28" i="34"/>
  <c r="X24" i="34"/>
  <c r="V24" i="34"/>
  <c r="V28" i="34"/>
  <c r="W24" i="34"/>
  <c r="W28" i="34"/>
  <c r="Q24" i="34"/>
  <c r="Q28" i="34"/>
  <c r="P24" i="34"/>
  <c r="P28" i="34"/>
  <c r="M24" i="34"/>
  <c r="M28" i="34"/>
  <c r="U30" i="34" l="1"/>
  <c r="H30" i="34"/>
  <c r="P30" i="34"/>
  <c r="W30" i="34"/>
  <c r="I30" i="34"/>
  <c r="E30" i="34"/>
  <c r="Y30" i="34"/>
  <c r="X30" i="34"/>
  <c r="Q30" i="34"/>
  <c r="V30" i="34"/>
  <c r="K30" i="34"/>
  <c r="F30" i="34"/>
  <c r="M30" i="34"/>
  <c r="T30" i="34"/>
  <c r="R30" i="34"/>
  <c r="L30" i="34"/>
  <c r="O30" i="34"/>
  <c r="N30" i="34"/>
  <c r="G30" i="34"/>
  <c r="D30" i="34"/>
  <c r="Z30" i="34"/>
  <c r="S30" i="34"/>
  <c r="H25" i="34"/>
  <c r="C25" i="34"/>
  <c r="C28" i="34"/>
  <c r="J28" i="34"/>
  <c r="J30" i="34" l="1"/>
  <c r="C30" i="34"/>
  <c r="D31" i="34" l="1"/>
  <c r="E31" i="34"/>
  <c r="C31" i="34" l="1"/>
  <c r="F31" i="34"/>
  <c r="G31" i="34" l="1"/>
  <c r="I31" i="34" l="1"/>
  <c r="H31" i="34" l="1"/>
  <c r="J31" i="34"/>
  <c r="AA31" i="34" l="1"/>
  <c r="K31" i="34" l="1"/>
  <c r="L31" i="34" l="1"/>
  <c r="M31" i="34" l="1"/>
  <c r="N31" i="34" l="1"/>
  <c r="O31" i="34" l="1"/>
  <c r="P31" i="34" l="1"/>
  <c r="Q31" i="34" l="1"/>
  <c r="R31" i="34" l="1"/>
  <c r="S31" i="34" l="1"/>
  <c r="T31" i="34" l="1"/>
  <c r="U31" i="34" l="1"/>
  <c r="V31" i="34" l="1"/>
  <c r="W31" i="34" l="1"/>
  <c r="X31" i="34" l="1"/>
  <c r="Y31" i="34" l="1"/>
  <c r="Z31" i="34" l="1"/>
  <c r="AA9" i="35" l="1"/>
  <c r="Z9" i="35" l="1"/>
  <c r="Y9" i="35" l="1"/>
  <c r="X9" i="35" l="1"/>
  <c r="W9" i="35" l="1"/>
  <c r="O9" i="35" l="1"/>
  <c r="F9" i="35"/>
  <c r="G9" i="35"/>
  <c r="D9" i="35"/>
  <c r="I9" i="35"/>
  <c r="Q9" i="35"/>
  <c r="N9" i="35"/>
  <c r="L9" i="35"/>
  <c r="K9" i="35"/>
  <c r="J9" i="35"/>
  <c r="E9" i="35"/>
  <c r="P9" i="35"/>
  <c r="S9" i="35" l="1"/>
  <c r="R9" i="35"/>
  <c r="T9" i="35"/>
  <c r="U9" i="35"/>
  <c r="C9" i="35"/>
  <c r="H9" i="35"/>
  <c r="V9" i="35"/>
  <c r="M9" i="35"/>
  <c r="X16" i="32" l="1"/>
  <c r="X11" i="32"/>
  <c r="X12" i="32"/>
  <c r="N16" i="32" l="1"/>
  <c r="O16" i="32"/>
  <c r="Q16" i="32"/>
  <c r="AA11" i="32" l="1"/>
  <c r="AA12" i="32"/>
  <c r="P16" i="32"/>
  <c r="Z11" i="32"/>
  <c r="Z12" i="32"/>
  <c r="Q12" i="32" l="1"/>
  <c r="Q11" i="32"/>
  <c r="S16" i="32"/>
  <c r="O11" i="32"/>
  <c r="O12" i="32"/>
  <c r="P12" i="32"/>
  <c r="P11" i="32"/>
  <c r="W12" i="32"/>
  <c r="W11" i="32"/>
  <c r="V11" i="32"/>
  <c r="V12" i="32"/>
  <c r="R16" i="32"/>
  <c r="Y16" i="32"/>
  <c r="N12" i="32"/>
  <c r="N11" i="32"/>
  <c r="U16" i="32"/>
  <c r="S11" i="32"/>
  <c r="S12" i="32"/>
  <c r="Y11" i="32"/>
  <c r="Y12" i="32"/>
  <c r="W16" i="32"/>
  <c r="T11" i="32"/>
  <c r="T12" i="32"/>
  <c r="Z16" i="32"/>
  <c r="U11" i="32"/>
  <c r="U12" i="32"/>
  <c r="R12" i="32"/>
  <c r="R11" i="32"/>
  <c r="T16" i="32"/>
  <c r="V16" i="32"/>
  <c r="AA16" i="32"/>
  <c r="J16" i="32"/>
  <c r="D16" i="32"/>
  <c r="G16" i="32"/>
  <c r="E16" i="32"/>
  <c r="K16" i="32"/>
  <c r="F16" i="32"/>
  <c r="L16" i="32"/>
  <c r="I16" i="32"/>
  <c r="M11" i="32" l="1"/>
  <c r="M12" i="32"/>
  <c r="M16" i="32"/>
  <c r="K12" i="32" l="1"/>
  <c r="K11" i="32"/>
  <c r="F11" i="32"/>
  <c r="F12" i="32"/>
  <c r="D12" i="32"/>
  <c r="D11" i="32"/>
  <c r="E11" i="32"/>
  <c r="E12" i="32"/>
  <c r="H16" i="32"/>
  <c r="C16" i="32"/>
  <c r="AG16" i="32" s="1"/>
  <c r="L12" i="32"/>
  <c r="L11" i="32"/>
  <c r="J11" i="32"/>
  <c r="J12" i="32"/>
  <c r="I12" i="32"/>
  <c r="I11" i="32"/>
  <c r="C12" i="32"/>
  <c r="C11" i="32"/>
  <c r="G11" i="32"/>
  <c r="G12" i="32"/>
  <c r="H12" i="32"/>
  <c r="H11" i="32"/>
  <c r="AG11" i="32" l="1"/>
  <c r="AG12" i="32"/>
  <c r="D7" i="37" l="1"/>
  <c r="C7" i="37"/>
  <c r="E7" i="37" l="1"/>
  <c r="F7" i="37" l="1"/>
  <c r="D8" i="37"/>
  <c r="G7" i="37" l="1"/>
  <c r="C8" i="37"/>
  <c r="E8" i="37"/>
  <c r="C3" i="30" l="1"/>
  <c r="AJ1" i="30" s="1"/>
  <c r="F8" i="37"/>
  <c r="H7" i="37" l="1"/>
  <c r="I7" i="37"/>
  <c r="D25" i="29"/>
  <c r="D3" i="30"/>
  <c r="D10" i="30" s="1"/>
  <c r="G8" i="37"/>
  <c r="J7" i="37" l="1"/>
  <c r="E3" i="30"/>
  <c r="E25" i="29"/>
  <c r="D5" i="30"/>
  <c r="E5" i="30" l="1"/>
  <c r="E10" i="30"/>
  <c r="F3" i="30"/>
  <c r="K7" i="37"/>
  <c r="F25" i="29"/>
  <c r="I8" i="37"/>
  <c r="H8" i="37" l="1"/>
  <c r="G3" i="30"/>
  <c r="L7" i="37"/>
  <c r="G25" i="29"/>
  <c r="F5" i="30"/>
  <c r="F10" i="30"/>
  <c r="J8" i="37"/>
  <c r="G5" i="30" l="1"/>
  <c r="G10" i="30"/>
  <c r="H25" i="29"/>
  <c r="H3" i="30"/>
  <c r="H10" i="30" s="1"/>
  <c r="K8" i="37"/>
  <c r="H5" i="30" l="1"/>
  <c r="I3" i="30"/>
  <c r="M7" i="37"/>
  <c r="N7" i="37"/>
  <c r="I25" i="29"/>
  <c r="L8" i="37"/>
  <c r="J3" i="30" l="1"/>
  <c r="O7" i="37"/>
  <c r="I10" i="30"/>
  <c r="I5" i="30"/>
  <c r="J25" i="29"/>
  <c r="P7" i="37" l="1"/>
  <c r="J10" i="30"/>
  <c r="J5" i="30"/>
  <c r="K25" i="29"/>
  <c r="K3" i="30"/>
  <c r="N8" i="37"/>
  <c r="L3" i="30" l="1"/>
  <c r="Q7" i="37"/>
  <c r="K5" i="30"/>
  <c r="K10" i="30"/>
  <c r="L25" i="29"/>
  <c r="M8" i="37"/>
  <c r="O8" i="37"/>
  <c r="M25" i="29" l="1"/>
  <c r="M3" i="30"/>
  <c r="L5" i="30"/>
  <c r="L10" i="30"/>
  <c r="P8" i="37"/>
  <c r="N25" i="29" l="1"/>
  <c r="M10" i="30"/>
  <c r="M5" i="30"/>
  <c r="N3" i="30"/>
  <c r="R7" i="37"/>
  <c r="Q8" i="37"/>
  <c r="N10" i="30" l="1"/>
  <c r="O25" i="29"/>
  <c r="S7" i="37"/>
  <c r="O3" i="30"/>
  <c r="N5" i="30"/>
  <c r="O5" i="30" l="1"/>
  <c r="O10" i="30"/>
  <c r="P25" i="29"/>
  <c r="P3" i="30"/>
  <c r="T7" i="37"/>
  <c r="P5" i="30" l="1"/>
  <c r="P10" i="30"/>
  <c r="R8" i="37"/>
  <c r="U7" i="37"/>
  <c r="Q25" i="29"/>
  <c r="Q3" i="30"/>
  <c r="V7" i="37" l="1"/>
  <c r="R3" i="30"/>
  <c r="Q5" i="30"/>
  <c r="Q10" i="30"/>
  <c r="R25" i="29"/>
  <c r="S8" i="37"/>
  <c r="R5" i="30" l="1"/>
  <c r="R10" i="30"/>
  <c r="S3" i="30"/>
  <c r="W7" i="37"/>
  <c r="T8" i="37"/>
  <c r="S25" i="29"/>
  <c r="X7" i="37" l="1"/>
  <c r="S5" i="30"/>
  <c r="S10" i="30"/>
  <c r="U8" i="37"/>
  <c r="T25" i="29"/>
  <c r="T3" i="30"/>
  <c r="Z7" i="37" l="1"/>
  <c r="T10" i="30"/>
  <c r="T5" i="30"/>
  <c r="U25" i="29"/>
  <c r="V8" i="37"/>
  <c r="U3" i="30"/>
  <c r="Y7" i="37"/>
  <c r="U5" i="30" l="1"/>
  <c r="U10" i="30"/>
  <c r="W8" i="37"/>
  <c r="V25" i="29"/>
  <c r="V3" i="30"/>
  <c r="V5" i="30" l="1"/>
  <c r="V10" i="30"/>
  <c r="W25" i="29"/>
  <c r="W3" i="30"/>
  <c r="AA7" i="37"/>
  <c r="X8" i="37"/>
  <c r="W5" i="30" l="1"/>
  <c r="W10" i="30"/>
  <c r="X25" i="29"/>
  <c r="Y8" i="37"/>
  <c r="X3" i="30"/>
  <c r="Z8" i="37" l="1"/>
  <c r="Y3" i="30"/>
  <c r="Y25" i="29"/>
  <c r="X10" i="30"/>
  <c r="X5" i="30"/>
  <c r="AA8" i="37" l="1"/>
  <c r="Z3" i="30"/>
  <c r="Z25" i="29"/>
  <c r="Y5" i="30"/>
  <c r="Y10" i="30"/>
  <c r="AA3" i="30" l="1"/>
  <c r="AA25" i="29"/>
  <c r="Z10" i="30"/>
  <c r="Z5" i="30"/>
  <c r="AB25" i="29" l="1"/>
  <c r="AB3" i="30"/>
  <c r="AA5" i="30"/>
  <c r="AA10" i="30"/>
  <c r="AC10" i="30" l="1"/>
  <c r="AB10" i="30"/>
  <c r="AC5" i="30"/>
  <c r="AB5" i="30"/>
  <c r="AG22" i="32" l="1"/>
  <c r="AG21" i="32"/>
  <c r="AG23" i="32" l="1"/>
  <c r="G24" i="32"/>
  <c r="K24" i="32"/>
  <c r="O24" i="32"/>
  <c r="S24" i="32"/>
  <c r="W24" i="32"/>
  <c r="AA24" i="32"/>
  <c r="AE24" i="32"/>
  <c r="E24" i="32"/>
  <c r="I24" i="32"/>
  <c r="M24" i="32"/>
  <c r="Q24" i="32"/>
  <c r="U24" i="32"/>
  <c r="Y24" i="32"/>
  <c r="AC24" i="32"/>
  <c r="AG20" i="32"/>
  <c r="C24" i="32"/>
  <c r="D24" i="32"/>
  <c r="H24" i="32"/>
  <c r="L24" i="32"/>
  <c r="P24" i="32"/>
  <c r="T24" i="32"/>
  <c r="X24" i="32"/>
  <c r="AB24" i="32"/>
  <c r="F24" i="32"/>
  <c r="J24" i="32"/>
  <c r="N24" i="32"/>
  <c r="R24" i="32"/>
  <c r="V24" i="32"/>
  <c r="Z24" i="32"/>
  <c r="AD24" i="32"/>
  <c r="AG24" i="32" l="1"/>
</calcChain>
</file>

<file path=xl/sharedStrings.xml><?xml version="1.0" encoding="utf-8"?>
<sst xmlns="http://schemas.openxmlformats.org/spreadsheetml/2006/main" count="1201" uniqueCount="225">
  <si>
    <t>Gas</t>
  </si>
  <si>
    <t>1.A.3 Transport</t>
  </si>
  <si>
    <t>Oil</t>
  </si>
  <si>
    <t>Coal</t>
  </si>
  <si>
    <t>Peat</t>
  </si>
  <si>
    <t>Total</t>
  </si>
  <si>
    <t>LPG</t>
  </si>
  <si>
    <t>IPCC Category</t>
  </si>
  <si>
    <t>Inter-annual change</t>
  </si>
  <si>
    <t>Total (excluding LULUCF)</t>
  </si>
  <si>
    <t xml:space="preserve">Waste </t>
  </si>
  <si>
    <t>LULUCF</t>
  </si>
  <si>
    <t xml:space="preserve">Agriculture </t>
  </si>
  <si>
    <t>IPPU</t>
  </si>
  <si>
    <t>Energy</t>
  </si>
  <si>
    <t>Total (including LULUCF)</t>
  </si>
  <si>
    <t>HFCs, PFCs, SF₆, NF₃</t>
  </si>
  <si>
    <t>PFCs</t>
  </si>
  <si>
    <t>HFCs</t>
  </si>
  <si>
    <t>Figure with Complete Time series</t>
  </si>
  <si>
    <t>lower than the peak level in 2001</t>
  </si>
  <si>
    <t>Inter Annual change</t>
  </si>
  <si>
    <t>Total (without LULUCF)</t>
  </si>
  <si>
    <t>Total (with LULUCF)</t>
  </si>
  <si>
    <t>total</t>
  </si>
  <si>
    <t xml:space="preserve">Renewables </t>
  </si>
  <si>
    <t>TPER (kTOE)</t>
  </si>
  <si>
    <t>Biofuels</t>
  </si>
  <si>
    <t>Road Transport fuel use (ktonnes)</t>
  </si>
  <si>
    <t>Residential Fuel Use (ktoe)</t>
  </si>
  <si>
    <t>total energy from CRF</t>
  </si>
  <si>
    <t>1.B Fugitive emissions</t>
  </si>
  <si>
    <t>1.A Energy combustion</t>
  </si>
  <si>
    <t>1.A4 Other (total)</t>
  </si>
  <si>
    <t>1.A.4.c Agriculture</t>
  </si>
  <si>
    <t>1.A.4.b Residential</t>
  </si>
  <si>
    <t>1.A.4.a Commercial/Instit</t>
  </si>
  <si>
    <t>1.A.3.b Road transport</t>
  </si>
  <si>
    <t>1.A.3.a Domestic aviation</t>
  </si>
  <si>
    <t>1.A.2 Manufacturing</t>
  </si>
  <si>
    <t>1.A.1  Energy Industries</t>
  </si>
  <si>
    <t>Energy (Combustion)</t>
  </si>
  <si>
    <t>Population ('000s)</t>
  </si>
  <si>
    <t>Diesel</t>
  </si>
  <si>
    <t>Petrol</t>
  </si>
  <si>
    <t>Goods vehicles</t>
  </si>
  <si>
    <t>Private cars</t>
  </si>
  <si>
    <t>total IP from CRF</t>
  </si>
  <si>
    <t>Total sector 2</t>
  </si>
  <si>
    <t>HFC, PFC, SF6, NF3 total</t>
  </si>
  <si>
    <t>2.G (less F gases)</t>
  </si>
  <si>
    <t>2.D (total)</t>
  </si>
  <si>
    <t>2.C (total)</t>
  </si>
  <si>
    <t>2.B (total)</t>
  </si>
  <si>
    <t>2.A (total)</t>
  </si>
  <si>
    <t>2.G.3 N2O from Product Uses</t>
  </si>
  <si>
    <t>2.G.2 SF6 and PFCs from Other Product Uses</t>
  </si>
  <si>
    <t>2.G.1 Electrical Equipment</t>
  </si>
  <si>
    <t>2.F.4 Aerosols</t>
  </si>
  <si>
    <t>2.F.3 Fire Protection</t>
  </si>
  <si>
    <t>2.F.1 Refrigeration and Air Conditioning</t>
  </si>
  <si>
    <t>2.E.1 Integrated Circuit or Semiconductor</t>
  </si>
  <si>
    <t>2.D.3 Solvent Use</t>
  </si>
  <si>
    <t>2.D.2 Paraffin Wax Use</t>
  </si>
  <si>
    <t>2.D.1 Lubricant Use</t>
  </si>
  <si>
    <t>2.C.1 Iron and Steel Production</t>
  </si>
  <si>
    <t>2.B.2 Nitric Acid Production</t>
  </si>
  <si>
    <t>2.B.1 Ammonia Production</t>
  </si>
  <si>
    <t>2.A.4 Other Process Uses of Carbonates</t>
  </si>
  <si>
    <t>2.A.3 Glass Production</t>
  </si>
  <si>
    <t>2.A.2 Lime Production</t>
  </si>
  <si>
    <t>2.A.1 Cement Production</t>
  </si>
  <si>
    <t>CO2</t>
  </si>
  <si>
    <t>N2O</t>
  </si>
  <si>
    <t>CH4</t>
  </si>
  <si>
    <t>Agriculture emissions by gas</t>
  </si>
  <si>
    <t>total agriculture from crf</t>
  </si>
  <si>
    <t>3.H Urea Application</t>
  </si>
  <si>
    <t>3.G Liming</t>
  </si>
  <si>
    <t>3.D Agricultural Soils</t>
  </si>
  <si>
    <t>3.B Manure Management</t>
  </si>
  <si>
    <t>3.A Enteric Fermentation</t>
  </si>
  <si>
    <t>5.D Wastewater Treatment and Discharge</t>
  </si>
  <si>
    <t>5.C Incineration and Open Burning of Waste</t>
  </si>
  <si>
    <t>5.B Biological Treatment of Solid Waste</t>
  </si>
  <si>
    <t>5.A Solid Waste Disposal</t>
  </si>
  <si>
    <t>6.  Other</t>
  </si>
  <si>
    <t xml:space="preserve">5.  Waste </t>
  </si>
  <si>
    <t>4.  LULUCF</t>
  </si>
  <si>
    <t xml:space="preserve">3.  Agriculture </t>
  </si>
  <si>
    <t>2.  Industrial Processes</t>
  </si>
  <si>
    <t xml:space="preserve">1.  Energy </t>
  </si>
  <si>
    <t>(b) Emissions by IPCC Category</t>
  </si>
  <si>
    <t>(a) Emissions by Gas</t>
  </si>
  <si>
    <t>CO</t>
  </si>
  <si>
    <t>NMVOC</t>
  </si>
  <si>
    <t>NOx</t>
  </si>
  <si>
    <t>kt</t>
  </si>
  <si>
    <t>tonnes</t>
  </si>
  <si>
    <t>SO2</t>
  </si>
  <si>
    <t>% change</t>
  </si>
  <si>
    <t>CO₂ emissions with net CO₂ from LULUCF</t>
  </si>
  <si>
    <t>CH₄ emissions with CH₄ from LULUCF</t>
  </si>
  <si>
    <t>N₂O emissions with N₂O from LULUCF</t>
  </si>
  <si>
    <t>Greenhouse Gas Emissions</t>
  </si>
  <si>
    <t>Greenhouse Gas Source and Sink Categories</t>
  </si>
  <si>
    <t>Figure 2.2 Inter annual changes</t>
  </si>
  <si>
    <t>1.A.1  Energy industries</t>
  </si>
  <si>
    <t>1.A.2  Manufacturing industries and construction</t>
  </si>
  <si>
    <t>1.A.3  Transport</t>
  </si>
  <si>
    <t>1.A.4  Other sectors</t>
  </si>
  <si>
    <t>1.B.1  Solid fuels</t>
  </si>
  <si>
    <t>1.B.2  Oil and natural gas and other emissions from energy production</t>
  </si>
  <si>
    <t>2.A  Mineral industry</t>
  </si>
  <si>
    <t>2.B  Chemical industry</t>
  </si>
  <si>
    <t>2.C  Metal industry</t>
  </si>
  <si>
    <t>2.D  Non-energy products from fuels and solvent use</t>
  </si>
  <si>
    <t>2.E  Electronic industry</t>
  </si>
  <si>
    <t>2.F  Product uses as ODS substitutes</t>
  </si>
  <si>
    <t xml:space="preserve">2.G  Other product manufacture and use </t>
  </si>
  <si>
    <t>3.A  Enteric fermentation</t>
  </si>
  <si>
    <t>3.B  Manure management</t>
  </si>
  <si>
    <t>3.D  Agricultural soils</t>
  </si>
  <si>
    <t>3.H Urea application</t>
  </si>
  <si>
    <t xml:space="preserve">5.A  Solid waste disposal </t>
  </si>
  <si>
    <t>5.B  Biological treatment of solid waste</t>
  </si>
  <si>
    <t>5.C  Incineration and open burning of waste</t>
  </si>
  <si>
    <t>5.D  Waste water treatment and discharge</t>
  </si>
  <si>
    <t>Total exc LULUCF</t>
  </si>
  <si>
    <t>Gas Trends</t>
  </si>
  <si>
    <t>Methane</t>
  </si>
  <si>
    <t>Nitrous oxide</t>
  </si>
  <si>
    <t>SF6</t>
  </si>
  <si>
    <t>NF3</t>
  </si>
  <si>
    <t>Total GHG emissions by sector (kt CO2e)</t>
  </si>
  <si>
    <t>Agriculture share</t>
  </si>
  <si>
    <t>2.H Other</t>
  </si>
  <si>
    <t xml:space="preserve">2.G Other product manufacture and use </t>
  </si>
  <si>
    <t>Table 2.1. Greenhouse Gas Emissions 1990-2018 (kt CO2 equivalent)</t>
  </si>
  <si>
    <t>Percentage change
(1990-2018)</t>
  </si>
  <si>
    <r>
      <t>CO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 xml:space="preserve"> emissions without net CO₂ from LULUCF</t>
    </r>
  </si>
  <si>
    <r>
      <t>CH</t>
    </r>
    <r>
      <rPr>
        <sz val="11"/>
        <rFont val="Calibri"/>
        <family val="2"/>
      </rPr>
      <t>₄</t>
    </r>
    <r>
      <rPr>
        <sz val="11"/>
        <rFont val="Calibri"/>
        <family val="2"/>
        <scheme val="minor"/>
      </rPr>
      <t xml:space="preserve"> emissions without CH₄ from LULUCF</t>
    </r>
  </si>
  <si>
    <r>
      <t>N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>O emissions without N₂O from LULUCF</t>
    </r>
  </si>
  <si>
    <r>
      <t>SF</t>
    </r>
    <r>
      <rPr>
        <sz val="11"/>
        <rFont val="Calibri"/>
        <family val="2"/>
      </rPr>
      <t>₆</t>
    </r>
  </si>
  <si>
    <r>
      <t>NF</t>
    </r>
    <r>
      <rPr>
        <sz val="11"/>
        <rFont val="Calibri"/>
        <family val="2"/>
      </rPr>
      <t>₃</t>
    </r>
  </si>
  <si>
    <r>
      <t>CO</t>
    </r>
    <r>
      <rPr>
        <sz val="11"/>
        <rFont val="Calibri"/>
        <family val="2"/>
      </rPr>
      <t>₂</t>
    </r>
  </si>
  <si>
    <r>
      <t>CH</t>
    </r>
    <r>
      <rPr>
        <sz val="11"/>
        <rFont val="Calibri"/>
        <family val="2"/>
      </rPr>
      <t>₄</t>
    </r>
  </si>
  <si>
    <r>
      <t>N</t>
    </r>
    <r>
      <rPr>
        <sz val="11"/>
        <rFont val="Calibri"/>
        <family val="2"/>
      </rPr>
      <t>₂</t>
    </r>
    <r>
      <rPr>
        <sz val="11"/>
        <rFont val="Calibri"/>
        <family val="2"/>
        <scheme val="minor"/>
      </rPr>
      <t>O</t>
    </r>
  </si>
  <si>
    <t>Figure 2.3 Greenhouse Gas emissions-by Gas 1990-2018</t>
  </si>
  <si>
    <t>2020 Submission (kt CO2e)</t>
  </si>
  <si>
    <t>CO₂</t>
  </si>
  <si>
    <t>CH₄</t>
  </si>
  <si>
    <t>N₂O</t>
  </si>
  <si>
    <t>SF₆</t>
  </si>
  <si>
    <t>NF₃</t>
  </si>
  <si>
    <t>Table 2.2: Emissions of NOx, SO2, NMVOC and CO 1990-2018 (Tonnes)</t>
  </si>
  <si>
    <r>
      <t>SO</t>
    </r>
    <r>
      <rPr>
        <b/>
        <vertAlign val="subscript"/>
        <sz val="11"/>
        <rFont val="Calibri"/>
        <family val="2"/>
        <scheme val="minor"/>
      </rPr>
      <t>2</t>
    </r>
  </si>
  <si>
    <t>2.D.3 Urea Used as a Catalyst</t>
  </si>
  <si>
    <t>Agriculture emissions (kt CO2e)</t>
  </si>
  <si>
    <t>2017-2018 trend</t>
  </si>
  <si>
    <t>1990-2018 trend</t>
  </si>
  <si>
    <t xml:space="preserve">Total LULUCF </t>
  </si>
  <si>
    <t>A.  Forest land</t>
  </si>
  <si>
    <t>B.  Cropland</t>
  </si>
  <si>
    <t>C.  Grassland</t>
  </si>
  <si>
    <t>D.  Wetlands</t>
  </si>
  <si>
    <t xml:space="preserve">E.  Settlements </t>
  </si>
  <si>
    <t>F.  Other land</t>
  </si>
  <si>
    <t>G.  Harvested wood products</t>
  </si>
  <si>
    <t>Total from CRF</t>
  </si>
  <si>
    <t>2005-2018 trend</t>
  </si>
  <si>
    <t>Figure 2.4 Total Primary Energy Requirement (TPER) 1990-2018</t>
  </si>
  <si>
    <t>NMVOC (kt)</t>
  </si>
  <si>
    <t>2D3a</t>
  </si>
  <si>
    <t>2D3b</t>
  </si>
  <si>
    <t>2D3d</t>
  </si>
  <si>
    <t>2D3e</t>
  </si>
  <si>
    <t>2D3f</t>
  </si>
  <si>
    <t>2D3g</t>
  </si>
  <si>
    <t>2D3h</t>
  </si>
  <si>
    <t>2D3i</t>
  </si>
  <si>
    <t>2G4</t>
  </si>
  <si>
    <t xml:space="preserve">2H2 </t>
  </si>
  <si>
    <t>CO2 (kt)</t>
  </si>
  <si>
    <t>% of national emissions</t>
  </si>
  <si>
    <t>Natural Gas</t>
  </si>
  <si>
    <t>Gasoline</t>
  </si>
  <si>
    <t>2018</t>
  </si>
  <si>
    <t>NO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</si>
  <si>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</si>
  <si>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</si>
  <si>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</si>
  <si>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</si>
  <si>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</si>
  <si>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</si>
  <si>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</si>
  <si>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</si>
  <si>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</si>
  <si>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</si>
  <si>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</si>
  <si>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</si>
  <si>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</si>
  <si>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</si>
  <si>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</si>
  <si>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</si>
  <si>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</si>
  <si>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</si>
  <si>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</si>
  <si>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</si>
  <si>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</si>
  <si>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</si>
  <si>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</si>
  <si>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</si>
  <si>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</si>
  <si>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</si>
  <si>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</si>
  <si>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</si>
  <si>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Total (without LULUCF, with indirect)</t>
  </si>
  <si>
    <t>NA</t>
  </si>
  <si>
    <t>Total (with LULUCF, with indirect)</t>
  </si>
  <si>
    <t/>
  </si>
  <si>
    <t>NE</t>
  </si>
  <si>
    <t xml:space="preserve">Emissions of PFCs -  (kt CO2 equivalent) </t>
  </si>
  <si>
    <t>Emissions of  SF6 -  (kt CO2 equivalent)</t>
  </si>
  <si>
    <t>Emissions of NF3 - (kt CO2 equivalent)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</si>
</sst>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#,##0.0000"/>
    <numFmt numFmtId="168" formatCode="#,##0.0"/>
    <numFmt numFmtId="169" formatCode="_-* #,##0.0000_-;\-* #,##0.0000_-;_-* &quot;-&quot;??_-;_-@_-"/>
    <numFmt numFmtId="170" formatCode="0.000"/>
    <numFmt numFmtId="171" formatCode="_-* #,##0.00000_-;\-* #,##0.00000_-;_-* &quot;-&quot;??_-;_-@_-"/>
    <numFmt numFmtId="172" formatCode="_-* #,##0.0_-;\-* #,##0.0_-;_-* &quot;-&quot;??_-;_-@_-"/>
    <numFmt numFmtId="173" formatCode="0.0000"/>
    <numFmt numFmtId="174" formatCode="_-* #,##0.0_-;\-* #,##0.0_-;_-* &quot;-&quot;?_-;_-@_-"/>
    <numFmt numFmtId="175" formatCode="#,##0.000"/>
    <numFmt numFmtId="176" formatCode="_-* #,##0.00\ _F_-;\-* #,##0.00\ _F_-;_-* &quot;-&quot;??\ _F_-;_-@_-"/>
    <numFmt numFmtId="177" formatCode="_-* #,##0.000_-;\-* #,##0.000_-;_-* &quot;-&quot;?_-;_-@_-"/>
    <numFmt numFmtId="178" formatCode="0.0_ ;\-0.0\ "/>
    <numFmt numFmtId="179" formatCode="#,##0.00_ ;\-#,##0.00\ "/>
    <numFmt numFmtId="180" formatCode="_-* #,##0.000_-;\-* #,##0.000_-;_-* &quot;-&quot;??_-;_-@_-"/>
  </numFmts>
  <fonts count="88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Times New Roman"/>
      <family val="1"/>
    </font>
    <font>
      <u/>
      <sz val="10"/>
      <color indexed="12"/>
      <name val="Times New Roman"/>
      <family val="1"/>
    </font>
    <font>
      <sz val="8"/>
      <name val="Arial"/>
      <family val="2"/>
    </font>
    <font>
      <sz val="11"/>
      <name val="Calibri"/>
      <family val="2"/>
    </font>
    <font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b/>
      <sz val="11"/>
      <color indexed="63"/>
      <name val="Calibri"/>
      <family val="2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8"/>
      <name val="Helvetica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b/>
      <sz val="11"/>
      <color indexed="63"/>
      <name val="Calibri"/>
      <family val="2"/>
      <charset val="186"/>
    </font>
    <font>
      <sz val="11"/>
      <color indexed="20"/>
      <name val="Calibri"/>
      <family val="2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0"/>
      <name val="Calibri"/>
      <family val="2"/>
      <charset val="186"/>
    </font>
    <font>
      <b/>
      <sz val="11"/>
      <color indexed="9"/>
      <name val="Calibri"/>
      <family val="2"/>
    </font>
    <font>
      <u/>
      <sz val="10"/>
      <color indexed="12"/>
      <name val="Times New Roman"/>
      <family val="1"/>
      <charset val="186"/>
    </font>
    <font>
      <sz val="10"/>
      <name val="Arial"/>
      <family val="2"/>
      <charset val="204"/>
    </font>
    <font>
      <b/>
      <sz val="11"/>
      <color indexed="12"/>
      <name val="Arial"/>
      <family val="2"/>
      <charset val="204"/>
    </font>
    <font>
      <sz val="8"/>
      <name val="Helvetic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Arial Narrow"/>
      <family val="2"/>
    </font>
    <font>
      <i/>
      <sz val="11"/>
      <name val="Calibri"/>
      <family val="2"/>
      <scheme val="minor"/>
    </font>
    <font>
      <b/>
      <i/>
      <sz val="11"/>
      <color indexed="50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darkTrellis"/>
    </fill>
    <fill>
      <patternFill patternType="solid">
        <fgColor theme="0" tint="-0.14999847407452621"/>
        <bgColor indexed="64"/>
      </patternFill>
    </fill>
    <fill>
      <patternFill patternType="lightUp">
        <bgColor indexed="9"/>
      </patternFill>
    </fill>
    <fill>
      <patternFill patternType="solid">
        <f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19">
    <xf numFmtId="0" fontId="0" fillId="0" borderId="0"/>
    <xf numFmtId="43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9" fontId="11" fillId="0" borderId="5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5"/>
    </xf>
    <xf numFmtId="0" fontId="12" fillId="2" borderId="0" applyBorder="0" applyAlignment="0"/>
    <xf numFmtId="0" fontId="11" fillId="2" borderId="0" applyBorder="0">
      <alignment horizontal="right" vertical="center"/>
    </xf>
    <xf numFmtId="4" fontId="11" fillId="3" borderId="0" applyBorder="0">
      <alignment horizontal="right" vertical="center"/>
    </xf>
    <xf numFmtId="4" fontId="11" fillId="3" borderId="0" applyBorder="0">
      <alignment horizontal="right" vertical="center"/>
    </xf>
    <xf numFmtId="0" fontId="13" fillId="3" borderId="5">
      <alignment horizontal="right" vertical="center"/>
    </xf>
    <xf numFmtId="0" fontId="14" fillId="3" borderId="5">
      <alignment horizontal="right" vertical="center"/>
    </xf>
    <xf numFmtId="0" fontId="13" fillId="4" borderId="5">
      <alignment horizontal="right" vertical="center"/>
    </xf>
    <xf numFmtId="0" fontId="13" fillId="4" borderId="5">
      <alignment horizontal="right" vertical="center"/>
    </xf>
    <xf numFmtId="0" fontId="13" fillId="4" borderId="6">
      <alignment horizontal="right" vertical="center"/>
    </xf>
    <xf numFmtId="0" fontId="13" fillId="4" borderId="4">
      <alignment horizontal="right" vertical="center"/>
    </xf>
    <xf numFmtId="0" fontId="13" fillId="4" borderId="8">
      <alignment horizontal="right" vertical="center"/>
    </xf>
    <xf numFmtId="4" fontId="12" fillId="0" borderId="3" applyFill="0" applyBorder="0" applyProtection="0">
      <alignment horizontal="right" vertical="center"/>
    </xf>
    <xf numFmtId="0" fontId="13" fillId="0" borderId="0" applyNumberFormat="0">
      <alignment horizontal="right"/>
    </xf>
    <xf numFmtId="0" fontId="11" fillId="4" borderId="9">
      <alignment horizontal="left" vertical="center" wrapText="1" indent="2"/>
    </xf>
    <xf numFmtId="0" fontId="11" fillId="0" borderId="9">
      <alignment horizontal="left" vertical="center" wrapText="1" indent="2"/>
    </xf>
    <xf numFmtId="0" fontId="11" fillId="3" borderId="4">
      <alignment horizontal="left" vertical="center"/>
    </xf>
    <xf numFmtId="0" fontId="13" fillId="0" borderId="10">
      <alignment horizontal="left" vertical="top" wrapText="1"/>
    </xf>
    <xf numFmtId="0" fontId="8" fillId="0" borderId="11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" fontId="11" fillId="0" borderId="0" applyBorder="0">
      <alignment horizontal="right" vertical="center"/>
    </xf>
    <xf numFmtId="0" fontId="11" fillId="0" borderId="5">
      <alignment horizontal="right" vertical="center"/>
    </xf>
    <xf numFmtId="1" fontId="17" fillId="3" borderId="0" applyBorder="0">
      <alignment horizontal="right" vertical="center"/>
    </xf>
    <xf numFmtId="0" fontId="8" fillId="5" borderId="5"/>
    <xf numFmtId="4" fontId="11" fillId="0" borderId="0" applyFill="0" applyBorder="0" applyProtection="0">
      <alignment horizontal="right" vertical="center"/>
    </xf>
    <xf numFmtId="0" fontId="12" fillId="0" borderId="0" applyNumberFormat="0" applyFill="0" applyBorder="0" applyProtection="0">
      <alignment horizontal="left" vertical="center"/>
    </xf>
    <xf numFmtId="0" fontId="11" fillId="0" borderId="5" applyNumberFormat="0" applyFill="0" applyAlignment="0" applyProtection="0"/>
    <xf numFmtId="0" fontId="8" fillId="6" borderId="0" applyNumberFormat="0" applyFont="0" applyBorder="0" applyAlignment="0" applyProtection="0"/>
    <xf numFmtId="4" fontId="8" fillId="0" borderId="0"/>
    <xf numFmtId="167" fontId="11" fillId="7" borderId="5" applyNumberFormat="0" applyFont="0" applyBorder="0" applyAlignment="0" applyProtection="0">
      <alignment horizontal="right" vertical="center"/>
    </xf>
    <xf numFmtId="0" fontId="11" fillId="6" borderId="5"/>
    <xf numFmtId="0" fontId="18" fillId="0" borderId="0" applyNumberFormat="0" applyFill="0" applyBorder="0" applyAlignment="0" applyProtection="0"/>
    <xf numFmtId="0" fontId="11" fillId="0" borderId="0"/>
    <xf numFmtId="0" fontId="7" fillId="0" borderId="0"/>
    <xf numFmtId="9" fontId="7" fillId="0" borderId="0" applyFont="0" applyFill="0" applyBorder="0" applyAlignment="0" applyProtection="0"/>
    <xf numFmtId="0" fontId="21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3" fillId="0" borderId="0"/>
    <xf numFmtId="0" fontId="19" fillId="0" borderId="0"/>
    <xf numFmtId="0" fontId="21" fillId="0" borderId="0"/>
    <xf numFmtId="0" fontId="24" fillId="0" borderId="0"/>
    <xf numFmtId="0" fontId="8" fillId="0" borderId="0"/>
    <xf numFmtId="175" fontId="11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4" fillId="0" borderId="0"/>
    <xf numFmtId="0" fontId="11" fillId="3" borderId="0" applyBorder="0">
      <alignment horizontal="right" vertical="center"/>
    </xf>
    <xf numFmtId="0" fontId="11" fillId="3" borderId="20">
      <alignment horizontal="right" vertical="center"/>
    </xf>
    <xf numFmtId="0" fontId="11" fillId="3" borderId="0" applyBorder="0">
      <alignment horizontal="right" vertical="center"/>
    </xf>
    <xf numFmtId="0" fontId="11" fillId="0" borderId="0" applyBorder="0">
      <alignment horizontal="right" vertical="center"/>
    </xf>
    <xf numFmtId="0" fontId="13" fillId="3" borderId="21">
      <alignment horizontal="right" vertical="center"/>
    </xf>
    <xf numFmtId="0" fontId="11" fillId="0" borderId="21">
      <alignment horizontal="right" vertical="center"/>
    </xf>
    <xf numFmtId="0" fontId="13" fillId="4" borderId="21">
      <alignment horizontal="right" vertical="center"/>
    </xf>
    <xf numFmtId="4" fontId="13" fillId="4" borderId="8">
      <alignment horizontal="right" vertical="center"/>
    </xf>
    <xf numFmtId="0" fontId="11" fillId="2" borderId="5">
      <alignment horizontal="right" vertical="center"/>
    </xf>
    <xf numFmtId="0" fontId="8" fillId="0" borderId="0"/>
    <xf numFmtId="4" fontId="8" fillId="0" borderId="0"/>
    <xf numFmtId="4" fontId="11" fillId="0" borderId="5" applyFill="0" applyBorder="0" applyProtection="0">
      <alignment horizontal="right" vertical="center"/>
    </xf>
    <xf numFmtId="0" fontId="18" fillId="0" borderId="0" applyNumberFormat="0" applyFill="0" applyBorder="0" applyAlignment="0" applyProtection="0"/>
    <xf numFmtId="0" fontId="11" fillId="0" borderId="0"/>
    <xf numFmtId="4" fontId="8" fillId="0" borderId="0"/>
    <xf numFmtId="4" fontId="8" fillId="0" borderId="0"/>
    <xf numFmtId="0" fontId="4" fillId="0" borderId="0"/>
    <xf numFmtId="0" fontId="11" fillId="6" borderId="5"/>
    <xf numFmtId="0" fontId="13" fillId="4" borderId="8">
      <alignment horizontal="right" vertical="center"/>
    </xf>
    <xf numFmtId="0" fontId="11" fillId="0" borderId="5" applyNumberFormat="0" applyFill="0" applyAlignment="0" applyProtection="0"/>
    <xf numFmtId="0" fontId="13" fillId="4" borderId="5">
      <alignment horizontal="right" vertical="center"/>
    </xf>
    <xf numFmtId="0" fontId="13" fillId="4" borderId="5">
      <alignment horizontal="right" vertical="center"/>
    </xf>
    <xf numFmtId="0" fontId="11" fillId="0" borderId="9">
      <alignment horizontal="left" vertical="center" wrapText="1" indent="2"/>
    </xf>
    <xf numFmtId="0" fontId="13" fillId="4" borderId="8">
      <alignment horizontal="right" vertical="center"/>
    </xf>
    <xf numFmtId="0" fontId="11" fillId="0" borderId="5">
      <alignment horizontal="right" vertical="center"/>
    </xf>
    <xf numFmtId="0" fontId="14" fillId="3" borderId="5">
      <alignment horizontal="right" vertical="center"/>
    </xf>
    <xf numFmtId="0" fontId="11" fillId="6" borderId="5"/>
    <xf numFmtId="0" fontId="13" fillId="3" borderId="5">
      <alignment horizontal="right" vertical="center"/>
    </xf>
    <xf numFmtId="0" fontId="13" fillId="4" borderId="4">
      <alignment horizontal="right" vertical="center"/>
    </xf>
    <xf numFmtId="0" fontId="29" fillId="0" borderId="0" applyNumberFormat="0" applyFill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2"/>
    </xf>
    <xf numFmtId="49" fontId="11" fillId="0" borderId="5" applyNumberFormat="0" applyFont="0" applyFill="0" applyBorder="0" applyProtection="0">
      <alignment horizontal="left" vertical="center" indent="2"/>
    </xf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15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 indent="5"/>
    </xf>
    <xf numFmtId="49" fontId="11" fillId="0" borderId="4" applyNumberFormat="0" applyFont="0" applyFill="0" applyBorder="0" applyProtection="0">
      <alignment horizontal="left" vertical="center" indent="5"/>
    </xf>
    <xf numFmtId="0" fontId="31" fillId="22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2" fillId="22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9" borderId="0" applyNumberFormat="0" applyBorder="0" applyAlignment="0" applyProtection="0"/>
    <xf numFmtId="4" fontId="12" fillId="2" borderId="0" applyBorder="0" applyAlignment="0"/>
    <xf numFmtId="4" fontId="11" fillId="2" borderId="0" applyBorder="0">
      <alignment horizontal="right" vertical="center"/>
    </xf>
    <xf numFmtId="4" fontId="11" fillId="3" borderId="0" applyBorder="0">
      <alignment horizontal="right" vertical="center"/>
    </xf>
    <xf numFmtId="4" fontId="11" fillId="3" borderId="0" applyBorder="0">
      <alignment horizontal="right" vertical="center"/>
    </xf>
    <xf numFmtId="4" fontId="13" fillId="3" borderId="5">
      <alignment horizontal="right" vertical="center"/>
    </xf>
    <xf numFmtId="4" fontId="14" fillId="3" borderId="5">
      <alignment horizontal="right" vertical="center"/>
    </xf>
    <xf numFmtId="4" fontId="13" fillId="4" borderId="5">
      <alignment horizontal="right" vertical="center"/>
    </xf>
    <xf numFmtId="4" fontId="13" fillId="4" borderId="5">
      <alignment horizontal="right" vertical="center"/>
    </xf>
    <xf numFmtId="4" fontId="13" fillId="4" borderId="4">
      <alignment horizontal="right" vertical="center"/>
    </xf>
    <xf numFmtId="4" fontId="13" fillId="4" borderId="8">
      <alignment horizontal="right" vertical="center"/>
    </xf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9" borderId="0" applyNumberFormat="0" applyBorder="0" applyAlignment="0" applyProtection="0"/>
    <xf numFmtId="0" fontId="33" fillId="30" borderId="22" applyNumberFormat="0" applyAlignment="0" applyProtection="0"/>
    <xf numFmtId="0" fontId="34" fillId="13" borderId="0" applyNumberFormat="0" applyBorder="0" applyAlignment="0" applyProtection="0"/>
    <xf numFmtId="0" fontId="35" fillId="30" borderId="23" applyNumberFormat="0" applyAlignment="0" applyProtection="0"/>
    <xf numFmtId="0" fontId="36" fillId="30" borderId="23" applyNumberFormat="0" applyAlignment="0" applyProtection="0"/>
    <xf numFmtId="0" fontId="37" fillId="31" borderId="24" applyNumberFormat="0" applyAlignment="0" applyProtection="0"/>
    <xf numFmtId="43" fontId="28" fillId="0" borderId="0" applyFont="0" applyFill="0" applyBorder="0" applyAlignment="0" applyProtection="0"/>
    <xf numFmtId="176" fontId="3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9" fillId="17" borderId="23" applyNumberFormat="0" applyAlignment="0" applyProtection="0"/>
    <xf numFmtId="0" fontId="40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14" borderId="0" applyNumberFormat="0" applyBorder="0" applyAlignment="0" applyProtection="0"/>
    <xf numFmtId="0" fontId="44" fillId="14" borderId="0" applyNumberFormat="0" applyBorder="0" applyAlignment="0" applyProtection="0"/>
    <xf numFmtId="0" fontId="45" fillId="0" borderId="26" applyNumberFormat="0" applyFill="0" applyAlignment="0" applyProtection="0"/>
    <xf numFmtId="0" fontId="46" fillId="0" borderId="27" applyNumberFormat="0" applyFill="0" applyAlignment="0" applyProtection="0"/>
    <xf numFmtId="0" fontId="47" fillId="0" borderId="28" applyNumberFormat="0" applyFill="0" applyAlignment="0" applyProtection="0"/>
    <xf numFmtId="0" fontId="47" fillId="0" borderId="0" applyNumberFormat="0" applyFill="0" applyBorder="0" applyAlignment="0" applyProtection="0"/>
    <xf numFmtId="0" fontId="48" fillId="17" borderId="23" applyNumberFormat="0" applyAlignment="0" applyProtection="0"/>
    <xf numFmtId="4" fontId="11" fillId="0" borderId="0" applyBorder="0">
      <alignment horizontal="right" vertical="center"/>
    </xf>
    <xf numFmtId="0" fontId="11" fillId="0" borderId="1">
      <alignment horizontal="right" vertical="center"/>
    </xf>
    <xf numFmtId="4" fontId="11" fillId="0" borderId="5">
      <alignment horizontal="right" vertical="center"/>
    </xf>
    <xf numFmtId="0" fontId="49" fillId="0" borderId="29" applyNumberFormat="0" applyFill="0" applyAlignment="0" applyProtection="0"/>
    <xf numFmtId="0" fontId="50" fillId="3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/>
    <xf numFmtId="4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4" fontId="11" fillId="0" borderId="0" applyFill="0" applyBorder="0" applyProtection="0">
      <alignment horizontal="right" vertical="center"/>
    </xf>
    <xf numFmtId="4" fontId="11" fillId="0" borderId="5" applyFill="0" applyBorder="0" applyProtection="0">
      <alignment horizontal="right" vertical="center"/>
    </xf>
    <xf numFmtId="0" fontId="12" fillId="0" borderId="0" applyNumberFormat="0" applyFill="0" applyBorder="0" applyProtection="0">
      <alignment horizontal="left" vertical="center"/>
    </xf>
    <xf numFmtId="49" fontId="12" fillId="0" borderId="5" applyNumberFormat="0" applyFill="0" applyBorder="0" applyProtection="0">
      <alignment horizontal="left" vertical="center"/>
    </xf>
    <xf numFmtId="0" fontId="8" fillId="6" borderId="0" applyNumberFormat="0" applyFont="0" applyBorder="0" applyAlignment="0" applyProtection="0"/>
    <xf numFmtId="4" fontId="8" fillId="6" borderId="0" applyNumberFormat="0" applyFont="0" applyBorder="0" applyAlignment="0" applyProtection="0"/>
    <xf numFmtId="4" fontId="8" fillId="6" borderId="0" applyNumberFormat="0" applyFont="0" applyBorder="0" applyAlignment="0" applyProtection="0"/>
    <xf numFmtId="0" fontId="8" fillId="6" borderId="0" applyNumberFormat="0" applyFont="0" applyBorder="0" applyAlignment="0" applyProtection="0"/>
    <xf numFmtId="0" fontId="8" fillId="6" borderId="0" applyNumberFormat="0" applyFont="0" applyBorder="0" applyAlignment="0" applyProtection="0"/>
    <xf numFmtId="0" fontId="38" fillId="11" borderId="0" applyNumberFormat="0" applyFont="0" applyBorder="0" applyAlignment="0" applyProtection="0"/>
    <xf numFmtId="0" fontId="30" fillId="33" borderId="30" applyNumberFormat="0" applyFont="0" applyAlignment="0" applyProtection="0"/>
    <xf numFmtId="0" fontId="8" fillId="33" borderId="30" applyNumberFormat="0" applyFont="0" applyAlignment="0" applyProtection="0"/>
    <xf numFmtId="0" fontId="52" fillId="30" borderId="22" applyNumberFormat="0" applyAlignment="0" applyProtection="0"/>
    <xf numFmtId="9" fontId="38" fillId="0" borderId="0" applyFont="0" applyFill="0" applyBorder="0" applyAlignment="0" applyProtection="0"/>
    <xf numFmtId="0" fontId="53" fillId="13" borderId="0" applyNumberFormat="0" applyBorder="0" applyAlignment="0" applyProtection="0"/>
    <xf numFmtId="4" fontId="11" fillId="6" borderId="5"/>
    <xf numFmtId="0" fontId="11" fillId="6" borderId="21"/>
    <xf numFmtId="0" fontId="54" fillId="0" borderId="0" applyNumberFormat="0" applyFill="0" applyBorder="0" applyAlignment="0" applyProtection="0"/>
    <xf numFmtId="0" fontId="55" fillId="0" borderId="25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26" applyNumberFormat="0" applyFill="0" applyAlignment="0" applyProtection="0"/>
    <xf numFmtId="0" fontId="58" fillId="0" borderId="27" applyNumberFormat="0" applyFill="0" applyAlignment="0" applyProtection="0"/>
    <xf numFmtId="0" fontId="59" fillId="0" borderId="28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29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31" borderId="24" applyNumberFormat="0" applyAlignment="0" applyProtection="0"/>
    <xf numFmtId="0" fontId="64" fillId="0" borderId="0" applyNumberFormat="0" applyFill="0" applyBorder="0" applyAlignment="0" applyProtection="0"/>
    <xf numFmtId="0" fontId="8" fillId="0" borderId="0" applyNumberFormat="0" applyFont="0" applyFill="0" applyBorder="0" applyProtection="0">
      <alignment horizontal="left" vertical="center"/>
    </xf>
    <xf numFmtId="0" fontId="11" fillId="3" borderId="0" applyBorder="0">
      <alignment horizontal="right" vertical="center"/>
    </xf>
    <xf numFmtId="0" fontId="11" fillId="3" borderId="0" applyBorder="0">
      <alignment horizontal="right" vertical="center"/>
    </xf>
    <xf numFmtId="0" fontId="11" fillId="0" borderId="0" applyBorder="0">
      <alignment horizontal="right" vertical="center"/>
    </xf>
    <xf numFmtId="4" fontId="8" fillId="0" borderId="0"/>
    <xf numFmtId="0" fontId="65" fillId="0" borderId="0"/>
    <xf numFmtId="0" fontId="8" fillId="6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9" borderId="0" applyNumberFormat="0" applyBorder="0" applyAlignment="0" applyProtection="0"/>
    <xf numFmtId="0" fontId="34" fillId="13" borderId="0" applyNumberFormat="0" applyBorder="0" applyAlignment="0" applyProtection="0"/>
    <xf numFmtId="0" fontId="36" fillId="30" borderId="23" applyNumberFormat="0" applyAlignment="0" applyProtection="0"/>
    <xf numFmtId="0" fontId="37" fillId="31" borderId="24" applyNumberFormat="0" applyAlignment="0" applyProtection="0"/>
    <xf numFmtId="0" fontId="42" fillId="0" borderId="0" applyNumberFormat="0" applyFill="0" applyBorder="0" applyAlignment="0" applyProtection="0"/>
    <xf numFmtId="0" fontId="43" fillId="14" borderId="0" applyNumberFormat="0" applyBorder="0" applyAlignment="0" applyProtection="0"/>
    <xf numFmtId="0" fontId="45" fillId="0" borderId="26" applyNumberFormat="0" applyFill="0" applyAlignment="0" applyProtection="0"/>
    <xf numFmtId="0" fontId="46" fillId="0" borderId="27" applyNumberFormat="0" applyFill="0" applyAlignment="0" applyProtection="0"/>
    <xf numFmtId="0" fontId="47" fillId="0" borderId="28" applyNumberFormat="0" applyFill="0" applyAlignment="0" applyProtection="0"/>
    <xf numFmtId="0" fontId="47" fillId="0" borderId="0" applyNumberFormat="0" applyFill="0" applyBorder="0" applyAlignment="0" applyProtection="0"/>
    <xf numFmtId="0" fontId="48" fillId="17" borderId="23" applyNumberFormat="0" applyAlignment="0" applyProtection="0"/>
    <xf numFmtId="0" fontId="49" fillId="0" borderId="29" applyNumberFormat="0" applyFill="0" applyAlignment="0" applyProtection="0"/>
    <xf numFmtId="0" fontId="50" fillId="32" borderId="0" applyNumberFormat="0" applyBorder="0" applyAlignment="0" applyProtection="0"/>
    <xf numFmtId="0" fontId="8" fillId="0" borderId="0"/>
    <xf numFmtId="0" fontId="30" fillId="33" borderId="30" applyNumberFormat="0" applyFont="0" applyAlignment="0" applyProtection="0"/>
    <xf numFmtId="0" fontId="52" fillId="30" borderId="22" applyNumberFormat="0" applyAlignment="0" applyProtection="0"/>
    <xf numFmtId="0" fontId="54" fillId="0" borderId="0" applyNumberFormat="0" applyFill="0" applyBorder="0" applyAlignment="0" applyProtection="0"/>
    <xf numFmtId="0" fontId="55" fillId="0" borderId="25" applyNumberFormat="0" applyFill="0" applyAlignment="0" applyProtection="0"/>
    <xf numFmtId="0" fontId="62" fillId="0" borderId="0" applyNumberFormat="0" applyFill="0" applyBorder="0" applyAlignment="0" applyProtection="0"/>
    <xf numFmtId="0" fontId="66" fillId="0" borderId="0">
      <alignment horizontal="left" vertical="center" indent="1"/>
    </xf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13" fillId="3" borderId="31">
      <alignment horizontal="right" vertical="center"/>
    </xf>
    <xf numFmtId="4" fontId="13" fillId="3" borderId="31">
      <alignment horizontal="right" vertical="center"/>
    </xf>
    <xf numFmtId="0" fontId="14" fillId="3" borderId="31">
      <alignment horizontal="right" vertical="center"/>
    </xf>
    <xf numFmtId="4" fontId="14" fillId="3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2">
      <alignment horizontal="right" vertical="center"/>
    </xf>
    <xf numFmtId="4" fontId="13" fillId="4" borderId="32">
      <alignment horizontal="right" vertical="center"/>
    </xf>
    <xf numFmtId="0" fontId="13" fillId="4" borderId="33">
      <alignment horizontal="right" vertical="center"/>
    </xf>
    <xf numFmtId="4" fontId="13" fillId="4" borderId="33">
      <alignment horizontal="right" vertical="center"/>
    </xf>
    <xf numFmtId="0" fontId="36" fillId="30" borderId="23" applyNumberFormat="0" applyAlignment="0" applyProtection="0"/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11" fillId="3" borderId="32">
      <alignment horizontal="left" vertical="center"/>
    </xf>
    <xf numFmtId="0" fontId="42" fillId="0" borderId="0" applyNumberFormat="0" applyFill="0" applyBorder="0" applyAlignment="0" applyProtection="0"/>
    <xf numFmtId="0" fontId="48" fillId="17" borderId="23" applyNumberFormat="0" applyAlignment="0" applyProtection="0"/>
    <xf numFmtId="0" fontId="11" fillId="0" borderId="31">
      <alignment horizontal="right" vertical="center"/>
    </xf>
    <xf numFmtId="4" fontId="11" fillId="0" borderId="31">
      <alignment horizontal="right" vertical="center"/>
    </xf>
    <xf numFmtId="0" fontId="4" fillId="0" borderId="0"/>
    <xf numFmtId="0" fontId="11" fillId="0" borderId="31" applyNumberFormat="0" applyFill="0" applyAlignment="0" applyProtection="0"/>
    <xf numFmtId="0" fontId="52" fillId="30" borderId="22" applyNumberFormat="0" applyAlignment="0" applyProtection="0"/>
    <xf numFmtId="167" fontId="11" fillId="7" borderId="31" applyNumberFormat="0" applyFont="0" applyBorder="0" applyAlignment="0" applyProtection="0">
      <alignment horizontal="right" vertical="center"/>
    </xf>
    <xf numFmtId="0" fontId="11" fillId="6" borderId="31"/>
    <xf numFmtId="4" fontId="11" fillId="6" borderId="31"/>
    <xf numFmtId="0" fontId="55" fillId="0" borderId="25" applyNumberFormat="0" applyFill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0" borderId="19" applyNumberFormat="0" applyAlignment="0" applyProtection="0"/>
    <xf numFmtId="0" fontId="11" fillId="3" borderId="0" applyBorder="0">
      <alignment horizontal="right" vertical="center"/>
    </xf>
    <xf numFmtId="0" fontId="11" fillId="3" borderId="0" applyBorder="0">
      <alignment horizontal="right" vertical="center"/>
    </xf>
    <xf numFmtId="0" fontId="11" fillId="0" borderId="0" applyBorder="0">
      <alignment horizontal="right" vertical="center"/>
    </xf>
    <xf numFmtId="0" fontId="8" fillId="0" borderId="0"/>
    <xf numFmtId="49" fontId="11" fillId="0" borderId="31" applyNumberFormat="0" applyFont="0" applyFill="0" applyBorder="0" applyProtection="0">
      <alignment horizontal="left" vertical="center" indent="2"/>
    </xf>
    <xf numFmtId="49" fontId="11" fillId="0" borderId="32" applyNumberFormat="0" applyFont="0" applyFill="0" applyBorder="0" applyProtection="0">
      <alignment horizontal="left" vertical="center" indent="5"/>
    </xf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9" borderId="0" applyNumberFormat="0" applyBorder="0" applyAlignment="0" applyProtection="0"/>
    <xf numFmtId="0" fontId="44" fillId="14" borderId="0" applyNumberFormat="0" applyBorder="0" applyAlignment="0" applyProtection="0"/>
    <xf numFmtId="4" fontId="8" fillId="0" borderId="0"/>
    <xf numFmtId="0" fontId="8" fillId="0" borderId="0"/>
    <xf numFmtId="0" fontId="4" fillId="0" borderId="0"/>
    <xf numFmtId="4" fontId="11" fillId="0" borderId="31" applyFill="0" applyBorder="0" applyProtection="0">
      <alignment horizontal="right" vertical="center"/>
    </xf>
    <xf numFmtId="49" fontId="12" fillId="0" borderId="31" applyNumberFormat="0" applyFill="0" applyBorder="0" applyProtection="0">
      <alignment horizontal="left" vertical="center"/>
    </xf>
    <xf numFmtId="0" fontId="8" fillId="6" borderId="0" applyNumberFormat="0" applyFont="0" applyBorder="0" applyAlignment="0" applyProtection="0"/>
    <xf numFmtId="0" fontId="53" fillId="13" borderId="0" applyNumberFormat="0" applyBorder="0" applyAlignment="0" applyProtection="0"/>
    <xf numFmtId="0" fontId="57" fillId="0" borderId="26" applyNumberFormat="0" applyFill="0" applyAlignment="0" applyProtection="0"/>
    <xf numFmtId="0" fontId="58" fillId="0" borderId="27" applyNumberFormat="0" applyFill="0" applyAlignment="0" applyProtection="0"/>
    <xf numFmtId="0" fontId="59" fillId="0" borderId="28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29" applyNumberFormat="0" applyFill="0" applyAlignment="0" applyProtection="0"/>
    <xf numFmtId="0" fontId="63" fillId="31" borderId="24" applyNumberFormat="0" applyAlignment="0" applyProtection="0"/>
    <xf numFmtId="0" fontId="18" fillId="0" borderId="0" applyNumberFormat="0" applyFill="0" applyBorder="0" applyAlignment="0" applyProtection="0"/>
    <xf numFmtId="0" fontId="4" fillId="0" borderId="0"/>
    <xf numFmtId="0" fontId="27" fillId="10" borderId="19" applyNumberForma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15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3" fillId="30" borderId="22" applyNumberFormat="0" applyAlignment="0" applyProtection="0"/>
    <xf numFmtId="0" fontId="35" fillId="30" borderId="23" applyNumberFormat="0" applyAlignment="0" applyProtection="0"/>
    <xf numFmtId="0" fontId="40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" fillId="0" borderId="0"/>
    <xf numFmtId="0" fontId="61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9" fontId="11" fillId="0" borderId="5" applyNumberFormat="0" applyFont="0" applyFill="0" applyBorder="0" applyProtection="0">
      <alignment horizontal="left" vertical="center" indent="2"/>
    </xf>
    <xf numFmtId="49" fontId="11" fillId="0" borderId="4" applyNumberFormat="0" applyFont="0" applyFill="0" applyBorder="0" applyProtection="0">
      <alignment horizontal="left" vertical="center" indent="5"/>
    </xf>
    <xf numFmtId="0" fontId="13" fillId="3" borderId="5">
      <alignment horizontal="right" vertical="center"/>
    </xf>
    <xf numFmtId="4" fontId="13" fillId="3" borderId="5">
      <alignment horizontal="right" vertical="center"/>
    </xf>
    <xf numFmtId="0" fontId="14" fillId="3" borderId="5">
      <alignment horizontal="right" vertical="center"/>
    </xf>
    <xf numFmtId="4" fontId="14" fillId="3" borderId="5">
      <alignment horizontal="right" vertical="center"/>
    </xf>
    <xf numFmtId="0" fontId="13" fillId="4" borderId="5">
      <alignment horizontal="right" vertical="center"/>
    </xf>
    <xf numFmtId="4" fontId="13" fillId="4" borderId="5">
      <alignment horizontal="right" vertical="center"/>
    </xf>
    <xf numFmtId="0" fontId="13" fillId="4" borderId="5">
      <alignment horizontal="right" vertical="center"/>
    </xf>
    <xf numFmtId="4" fontId="13" fillId="4" borderId="5">
      <alignment horizontal="right" vertical="center"/>
    </xf>
    <xf numFmtId="0" fontId="13" fillId="4" borderId="4">
      <alignment horizontal="right" vertical="center"/>
    </xf>
    <xf numFmtId="4" fontId="13" fillId="4" borderId="4">
      <alignment horizontal="right" vertical="center"/>
    </xf>
    <xf numFmtId="0" fontId="13" fillId="4" borderId="8">
      <alignment horizontal="right" vertical="center"/>
    </xf>
    <xf numFmtId="4" fontId="13" fillId="4" borderId="8">
      <alignment horizontal="right" vertical="center"/>
    </xf>
    <xf numFmtId="176" fontId="67" fillId="0" borderId="0" applyFont="0" applyFill="0" applyBorder="0" applyAlignment="0" applyProtection="0"/>
    <xf numFmtId="0" fontId="11" fillId="4" borderId="9">
      <alignment horizontal="left" vertical="center" wrapText="1" indent="2"/>
    </xf>
    <xf numFmtId="0" fontId="11" fillId="0" borderId="9">
      <alignment horizontal="left" vertical="center" wrapText="1" indent="2"/>
    </xf>
    <xf numFmtId="0" fontId="11" fillId="3" borderId="4">
      <alignment horizontal="left" vertical="center"/>
    </xf>
    <xf numFmtId="0" fontId="39" fillId="17" borderId="23" applyNumberFormat="0" applyAlignment="0" applyProtection="0"/>
    <xf numFmtId="0" fontId="11" fillId="0" borderId="5">
      <alignment horizontal="right" vertical="center"/>
    </xf>
    <xf numFmtId="4" fontId="11" fillId="0" borderId="5">
      <alignment horizontal="right" vertical="center"/>
    </xf>
    <xf numFmtId="0" fontId="67" fillId="0" borderId="0"/>
    <xf numFmtId="0" fontId="65" fillId="0" borderId="0"/>
    <xf numFmtId="0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0" borderId="0"/>
    <xf numFmtId="0" fontId="8" fillId="0" borderId="0"/>
    <xf numFmtId="4" fontId="11" fillId="0" borderId="5" applyFill="0" applyBorder="0" applyProtection="0">
      <alignment horizontal="right" vertical="center"/>
    </xf>
    <xf numFmtId="49" fontId="12" fillId="0" borderId="5" applyNumberFormat="0" applyFill="0" applyBorder="0" applyProtection="0">
      <alignment horizontal="left" vertical="center"/>
    </xf>
    <xf numFmtId="0" fontId="11" fillId="0" borderId="5" applyNumberFormat="0" applyFill="0" applyAlignment="0" applyProtection="0"/>
    <xf numFmtId="0" fontId="67" fillId="11" borderId="0" applyNumberFormat="0" applyFont="0" applyBorder="0" applyAlignment="0" applyProtection="0"/>
    <xf numFmtId="167" fontId="11" fillId="7" borderId="5" applyNumberFormat="0" applyFont="0" applyBorder="0" applyAlignment="0" applyProtection="0">
      <alignment horizontal="right" vertical="center"/>
    </xf>
    <xf numFmtId="9" fontId="67" fillId="0" borderId="0" applyFont="0" applyFill="0" applyBorder="0" applyAlignment="0" applyProtection="0"/>
    <xf numFmtId="0" fontId="11" fillId="6" borderId="5"/>
    <xf numFmtId="4" fontId="11" fillId="6" borderId="5"/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4" borderId="9">
      <alignment horizontal="left" vertical="center" wrapText="1" indent="2"/>
    </xf>
    <xf numFmtId="0" fontId="11" fillId="0" borderId="9">
      <alignment horizontal="left" vertical="center" wrapText="1" indent="2"/>
    </xf>
    <xf numFmtId="0" fontId="8" fillId="0" borderId="0"/>
    <xf numFmtId="4" fontId="13" fillId="4" borderId="31">
      <alignment horizontal="right" vertical="center"/>
    </xf>
    <xf numFmtId="0" fontId="11" fillId="6" borderId="31"/>
    <xf numFmtId="0" fontId="35" fillId="30" borderId="23" applyNumberFormat="0" applyAlignment="0" applyProtection="0"/>
    <xf numFmtId="0" fontId="13" fillId="3" borderId="31">
      <alignment horizontal="right" vertical="center"/>
    </xf>
    <xf numFmtId="0" fontId="11" fillId="0" borderId="31">
      <alignment horizontal="right" vertical="center"/>
    </xf>
    <xf numFmtId="0" fontId="55" fillId="0" borderId="25" applyNumberFormat="0" applyFill="0" applyAlignment="0" applyProtection="0"/>
    <xf numFmtId="0" fontId="11" fillId="3" borderId="32">
      <alignment horizontal="left" vertical="center"/>
    </xf>
    <xf numFmtId="0" fontId="48" fillId="17" borderId="23" applyNumberFormat="0" applyAlignment="0" applyProtection="0"/>
    <xf numFmtId="167" fontId="11" fillId="7" borderId="31" applyNumberFormat="0" applyFont="0" applyBorder="0" applyAlignment="0" applyProtection="0">
      <alignment horizontal="right" vertical="center"/>
    </xf>
    <xf numFmtId="0" fontId="30" fillId="33" borderId="30" applyNumberFormat="0" applyFont="0" applyAlignment="0" applyProtection="0"/>
    <xf numFmtId="0" fontId="11" fillId="0" borderId="34">
      <alignment horizontal="left" vertical="center" wrapText="1" indent="2"/>
    </xf>
    <xf numFmtId="4" fontId="11" fillId="6" borderId="31"/>
    <xf numFmtId="49" fontId="12" fillId="0" borderId="31" applyNumberFormat="0" applyFill="0" applyBorder="0" applyProtection="0">
      <alignment horizontal="left" vertical="center"/>
    </xf>
    <xf numFmtId="0" fontId="11" fillId="0" borderId="31">
      <alignment horizontal="right" vertical="center"/>
    </xf>
    <xf numFmtId="4" fontId="13" fillId="4" borderId="33">
      <alignment horizontal="right" vertical="center"/>
    </xf>
    <xf numFmtId="4" fontId="13" fillId="4" borderId="31">
      <alignment horizontal="right" vertical="center"/>
    </xf>
    <xf numFmtId="4" fontId="13" fillId="4" borderId="31">
      <alignment horizontal="right" vertical="center"/>
    </xf>
    <xf numFmtId="0" fontId="14" fillId="3" borderId="31">
      <alignment horizontal="right" vertical="center"/>
    </xf>
    <xf numFmtId="0" fontId="13" fillId="3" borderId="31">
      <alignment horizontal="right" vertical="center"/>
    </xf>
    <xf numFmtId="49" fontId="11" fillId="0" borderId="31" applyNumberFormat="0" applyFont="0" applyFill="0" applyBorder="0" applyProtection="0">
      <alignment horizontal="left" vertical="center" indent="2"/>
    </xf>
    <xf numFmtId="0" fontId="48" fillId="17" borderId="23" applyNumberFormat="0" applyAlignment="0" applyProtection="0"/>
    <xf numFmtId="0" fontId="33" fillId="30" borderId="22" applyNumberFormat="0" applyAlignment="0" applyProtection="0"/>
    <xf numFmtId="49" fontId="11" fillId="0" borderId="31" applyNumberFormat="0" applyFont="0" applyFill="0" applyBorder="0" applyProtection="0">
      <alignment horizontal="left" vertical="center" indent="2"/>
    </xf>
    <xf numFmtId="0" fontId="39" fillId="17" borderId="23" applyNumberFormat="0" applyAlignment="0" applyProtection="0"/>
    <xf numFmtId="4" fontId="11" fillId="0" borderId="31" applyFill="0" applyBorder="0" applyProtection="0">
      <alignment horizontal="right" vertical="center"/>
    </xf>
    <xf numFmtId="0" fontId="36" fillId="30" borderId="23" applyNumberFormat="0" applyAlignment="0" applyProtection="0"/>
    <xf numFmtId="0" fontId="55" fillId="0" borderId="25" applyNumberFormat="0" applyFill="0" applyAlignment="0" applyProtection="0"/>
    <xf numFmtId="0" fontId="52" fillId="30" borderId="22" applyNumberFormat="0" applyAlignment="0" applyProtection="0"/>
    <xf numFmtId="0" fontId="11" fillId="0" borderId="31" applyNumberFormat="0" applyFill="0" applyAlignment="0" applyProtection="0"/>
    <xf numFmtId="4" fontId="11" fillId="0" borderId="31">
      <alignment horizontal="right" vertical="center"/>
    </xf>
    <xf numFmtId="0" fontId="11" fillId="0" borderId="31">
      <alignment horizontal="right" vertical="center"/>
    </xf>
    <xf numFmtId="0" fontId="48" fillId="17" borderId="23" applyNumberFormat="0" applyAlignment="0" applyProtection="0"/>
    <xf numFmtId="0" fontId="33" fillId="30" borderId="22" applyNumberFormat="0" applyAlignment="0" applyProtection="0"/>
    <xf numFmtId="0" fontId="35" fillId="30" borderId="23" applyNumberFormat="0" applyAlignment="0" applyProtection="0"/>
    <xf numFmtId="0" fontId="11" fillId="4" borderId="34">
      <alignment horizontal="left" vertical="center" wrapText="1" indent="2"/>
    </xf>
    <xf numFmtId="0" fontId="36" fillId="30" borderId="23" applyNumberFormat="0" applyAlignment="0" applyProtection="0"/>
    <xf numFmtId="0" fontId="36" fillId="30" borderId="23" applyNumberFormat="0" applyAlignment="0" applyProtection="0"/>
    <xf numFmtId="4" fontId="13" fillId="4" borderId="32">
      <alignment horizontal="right" vertical="center"/>
    </xf>
    <xf numFmtId="0" fontId="13" fillId="4" borderId="32">
      <alignment horizontal="right" vertical="center"/>
    </xf>
    <xf numFmtId="0" fontId="13" fillId="4" borderId="31">
      <alignment horizontal="right" vertical="center"/>
    </xf>
    <xf numFmtId="4" fontId="14" fillId="3" borderId="31">
      <alignment horizontal="right" vertical="center"/>
    </xf>
    <xf numFmtId="0" fontId="39" fillId="17" borderId="23" applyNumberFormat="0" applyAlignment="0" applyProtection="0"/>
    <xf numFmtId="0" fontId="40" fillId="0" borderId="25" applyNumberFormat="0" applyFill="0" applyAlignment="0" applyProtection="0"/>
    <xf numFmtId="0" fontId="55" fillId="0" borderId="25" applyNumberFormat="0" applyFill="0" applyAlignment="0" applyProtection="0"/>
    <xf numFmtId="0" fontId="30" fillId="33" borderId="30" applyNumberFormat="0" applyFont="0" applyAlignment="0" applyProtection="0"/>
    <xf numFmtId="0" fontId="48" fillId="17" borderId="23" applyNumberFormat="0" applyAlignment="0" applyProtection="0"/>
    <xf numFmtId="49" fontId="12" fillId="0" borderId="31" applyNumberFormat="0" applyFill="0" applyBorder="0" applyProtection="0">
      <alignment horizontal="left" vertical="center"/>
    </xf>
    <xf numFmtId="0" fontId="11" fillId="4" borderId="34">
      <alignment horizontal="left" vertical="center" wrapText="1" indent="2"/>
    </xf>
    <xf numFmtId="0" fontId="36" fillId="30" borderId="23" applyNumberFormat="0" applyAlignment="0" applyProtection="0"/>
    <xf numFmtId="0" fontId="11" fillId="0" borderId="34">
      <alignment horizontal="left" vertical="center" wrapText="1" indent="2"/>
    </xf>
    <xf numFmtId="0" fontId="30" fillId="33" borderId="30" applyNumberFormat="0" applyFont="0" applyAlignment="0" applyProtection="0"/>
    <xf numFmtId="0" fontId="8" fillId="33" borderId="30" applyNumberFormat="0" applyFon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4" fontId="11" fillId="6" borderId="31"/>
    <xf numFmtId="0" fontId="13" fillId="4" borderId="31">
      <alignment horizontal="right" vertical="center"/>
    </xf>
    <xf numFmtId="0" fontId="55" fillId="0" borderId="25" applyNumberFormat="0" applyFill="0" applyAlignment="0" applyProtection="0"/>
    <xf numFmtId="4" fontId="13" fillId="4" borderId="33">
      <alignment horizontal="right" vertical="center"/>
    </xf>
    <xf numFmtId="0" fontId="35" fillId="30" borderId="23" applyNumberFormat="0" applyAlignment="0" applyProtection="0"/>
    <xf numFmtId="0" fontId="13" fillId="4" borderId="32">
      <alignment horizontal="right" vertical="center"/>
    </xf>
    <xf numFmtId="0" fontId="36" fillId="30" borderId="23" applyNumberFormat="0" applyAlignment="0" applyProtection="0"/>
    <xf numFmtId="0" fontId="40" fillId="0" borderId="25" applyNumberFormat="0" applyFill="0" applyAlignment="0" applyProtection="0"/>
    <xf numFmtId="0" fontId="30" fillId="33" borderId="30" applyNumberFormat="0" applyFont="0" applyAlignment="0" applyProtection="0"/>
    <xf numFmtId="4" fontId="13" fillId="4" borderId="32">
      <alignment horizontal="right" vertical="center"/>
    </xf>
    <xf numFmtId="0" fontId="11" fillId="4" borderId="34">
      <alignment horizontal="left" vertical="center" wrapText="1" indent="2"/>
    </xf>
    <xf numFmtId="0" fontId="11" fillId="6" borderId="31"/>
    <xf numFmtId="167" fontId="11" fillId="7" borderId="31" applyNumberFormat="0" applyFont="0" applyBorder="0" applyAlignment="0" applyProtection="0">
      <alignment horizontal="right" vertical="center"/>
    </xf>
    <xf numFmtId="0" fontId="11" fillId="0" borderId="31" applyNumberFormat="0" applyFill="0" applyAlignment="0" applyProtection="0"/>
    <xf numFmtId="4" fontId="11" fillId="0" borderId="31" applyFill="0" applyBorder="0" applyProtection="0">
      <alignment horizontal="right" vertical="center"/>
    </xf>
    <xf numFmtId="4" fontId="13" fillId="3" borderId="31">
      <alignment horizontal="right" vertical="center"/>
    </xf>
    <xf numFmtId="0" fontId="40" fillId="0" borderId="25" applyNumberFormat="0" applyFill="0" applyAlignment="0" applyProtection="0"/>
    <xf numFmtId="49" fontId="12" fillId="0" borderId="31" applyNumberFormat="0" applyFill="0" applyBorder="0" applyProtection="0">
      <alignment horizontal="left" vertical="center"/>
    </xf>
    <xf numFmtId="49" fontId="11" fillId="0" borderId="32" applyNumberFormat="0" applyFont="0" applyFill="0" applyBorder="0" applyProtection="0">
      <alignment horizontal="left" vertical="center" indent="5"/>
    </xf>
    <xf numFmtId="0" fontId="11" fillId="3" borderId="32">
      <alignment horizontal="left" vertical="center"/>
    </xf>
    <xf numFmtId="0" fontId="36" fillId="30" borderId="23" applyNumberFormat="0" applyAlignment="0" applyProtection="0"/>
    <xf numFmtId="4" fontId="13" fillId="4" borderId="33">
      <alignment horizontal="right" vertical="center"/>
    </xf>
    <xf numFmtId="0" fontId="48" fillId="17" borderId="23" applyNumberFormat="0" applyAlignment="0" applyProtection="0"/>
    <xf numFmtId="0" fontId="48" fillId="17" borderId="23" applyNumberFormat="0" applyAlignment="0" applyProtection="0"/>
    <xf numFmtId="0" fontId="30" fillId="33" borderId="30" applyNumberFormat="0" applyFon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0" fontId="13" fillId="4" borderId="31">
      <alignment horizontal="right" vertical="center"/>
    </xf>
    <xf numFmtId="0" fontId="8" fillId="33" borderId="30" applyNumberFormat="0" applyFont="0" applyAlignment="0" applyProtection="0"/>
    <xf numFmtId="4" fontId="11" fillId="0" borderId="31">
      <alignment horizontal="right" vertical="center"/>
    </xf>
    <xf numFmtId="0" fontId="55" fillId="0" borderId="25" applyNumberFormat="0" applyFill="0" applyAlignment="0" applyProtection="0"/>
    <xf numFmtId="0" fontId="13" fillId="4" borderId="31">
      <alignment horizontal="right" vertical="center"/>
    </xf>
    <xf numFmtId="0" fontId="13" fillId="4" borderId="31">
      <alignment horizontal="right" vertical="center"/>
    </xf>
    <xf numFmtId="4" fontId="14" fillId="3" borderId="31">
      <alignment horizontal="right" vertical="center"/>
    </xf>
    <xf numFmtId="0" fontId="13" fillId="3" borderId="31">
      <alignment horizontal="right" vertical="center"/>
    </xf>
    <xf numFmtId="4" fontId="13" fillId="3" borderId="31">
      <alignment horizontal="right" vertical="center"/>
    </xf>
    <xf numFmtId="0" fontId="14" fillId="3" borderId="31">
      <alignment horizontal="right" vertical="center"/>
    </xf>
    <xf numFmtId="4" fontId="14" fillId="3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2">
      <alignment horizontal="right" vertical="center"/>
    </xf>
    <xf numFmtId="4" fontId="13" fillId="4" borderId="32">
      <alignment horizontal="right" vertical="center"/>
    </xf>
    <xf numFmtId="0" fontId="13" fillId="4" borderId="33">
      <alignment horizontal="right" vertical="center"/>
    </xf>
    <xf numFmtId="4" fontId="13" fillId="4" borderId="33">
      <alignment horizontal="right" vertical="center"/>
    </xf>
    <xf numFmtId="0" fontId="36" fillId="30" borderId="23" applyNumberFormat="0" applyAlignment="0" applyProtection="0"/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11" fillId="3" borderId="32">
      <alignment horizontal="left" vertical="center"/>
    </xf>
    <xf numFmtId="0" fontId="48" fillId="17" borderId="23" applyNumberFormat="0" applyAlignment="0" applyProtection="0"/>
    <xf numFmtId="0" fontId="11" fillId="0" borderId="31">
      <alignment horizontal="right" vertical="center"/>
    </xf>
    <xf numFmtId="4" fontId="11" fillId="0" borderId="31">
      <alignment horizontal="right" vertical="center"/>
    </xf>
    <xf numFmtId="0" fontId="11" fillId="0" borderId="31" applyNumberFormat="0" applyFill="0" applyAlignment="0" applyProtection="0"/>
    <xf numFmtId="0" fontId="52" fillId="30" borderId="22" applyNumberFormat="0" applyAlignment="0" applyProtection="0"/>
    <xf numFmtId="167" fontId="11" fillId="7" borderId="31" applyNumberFormat="0" applyFont="0" applyBorder="0" applyAlignment="0" applyProtection="0">
      <alignment horizontal="right" vertical="center"/>
    </xf>
    <xf numFmtId="0" fontId="11" fillId="6" borderId="31"/>
    <xf numFmtId="4" fontId="11" fillId="6" borderId="31"/>
    <xf numFmtId="0" fontId="55" fillId="0" borderId="25" applyNumberFormat="0" applyFill="0" applyAlignment="0" applyProtection="0"/>
    <xf numFmtId="0" fontId="8" fillId="33" borderId="30" applyNumberFormat="0" applyFont="0" applyAlignment="0" applyProtection="0"/>
    <xf numFmtId="0" fontId="30" fillId="33" borderId="30" applyNumberFormat="0" applyFont="0" applyAlignment="0" applyProtection="0"/>
    <xf numFmtId="0" fontId="11" fillId="0" borderId="31" applyNumberFormat="0" applyFill="0" applyAlignment="0" applyProtection="0"/>
    <xf numFmtId="0" fontId="40" fillId="0" borderId="25" applyNumberFormat="0" applyFill="0" applyAlignment="0" applyProtection="0"/>
    <xf numFmtId="0" fontId="55" fillId="0" borderId="25" applyNumberFormat="0" applyFill="0" applyAlignment="0" applyProtection="0"/>
    <xf numFmtId="0" fontId="39" fillId="17" borderId="23" applyNumberFormat="0" applyAlignment="0" applyProtection="0"/>
    <xf numFmtId="0" fontId="36" fillId="30" borderId="23" applyNumberFormat="0" applyAlignment="0" applyProtection="0"/>
    <xf numFmtId="4" fontId="14" fillId="3" borderId="31">
      <alignment horizontal="right" vertical="center"/>
    </xf>
    <xf numFmtId="0" fontId="13" fillId="3" borderId="31">
      <alignment horizontal="right" vertical="center"/>
    </xf>
    <xf numFmtId="167" fontId="11" fillId="7" borderId="31" applyNumberFormat="0" applyFont="0" applyBorder="0" applyAlignment="0" applyProtection="0">
      <alignment horizontal="right" vertical="center"/>
    </xf>
    <xf numFmtId="0" fontId="40" fillId="0" borderId="25" applyNumberFormat="0" applyFill="0" applyAlignment="0" applyProtection="0"/>
    <xf numFmtId="49" fontId="11" fillId="0" borderId="31" applyNumberFormat="0" applyFont="0" applyFill="0" applyBorder="0" applyProtection="0">
      <alignment horizontal="left" vertical="center" indent="2"/>
    </xf>
    <xf numFmtId="49" fontId="11" fillId="0" borderId="32" applyNumberFormat="0" applyFont="0" applyFill="0" applyBorder="0" applyProtection="0">
      <alignment horizontal="left" vertical="center" indent="5"/>
    </xf>
    <xf numFmtId="49" fontId="11" fillId="0" borderId="31" applyNumberFormat="0" applyFont="0" applyFill="0" applyBorder="0" applyProtection="0">
      <alignment horizontal="left" vertical="center" indent="2"/>
    </xf>
    <xf numFmtId="4" fontId="11" fillId="0" borderId="31" applyFill="0" applyBorder="0" applyProtection="0">
      <alignment horizontal="right" vertical="center"/>
    </xf>
    <xf numFmtId="49" fontId="12" fillId="0" borderId="31" applyNumberFormat="0" applyFill="0" applyBorder="0" applyProtection="0">
      <alignment horizontal="left" vertical="center"/>
    </xf>
    <xf numFmtId="0" fontId="11" fillId="0" borderId="34">
      <alignment horizontal="left" vertical="center" wrapText="1" indent="2"/>
    </xf>
    <xf numFmtId="0" fontId="52" fillId="30" borderId="22" applyNumberFormat="0" applyAlignment="0" applyProtection="0"/>
    <xf numFmtId="0" fontId="13" fillId="4" borderId="33">
      <alignment horizontal="right" vertical="center"/>
    </xf>
    <xf numFmtId="0" fontId="39" fillId="17" borderId="23" applyNumberFormat="0" applyAlignment="0" applyProtection="0"/>
    <xf numFmtId="0" fontId="13" fillId="4" borderId="33">
      <alignment horizontal="right" vertical="center"/>
    </xf>
    <xf numFmtId="4" fontId="13" fillId="4" borderId="31">
      <alignment horizontal="right" vertical="center"/>
    </xf>
    <xf numFmtId="0" fontId="13" fillId="4" borderId="31">
      <alignment horizontal="right" vertical="center"/>
    </xf>
    <xf numFmtId="0" fontId="33" fillId="30" borderId="22" applyNumberFormat="0" applyAlignment="0" applyProtection="0"/>
    <xf numFmtId="0" fontId="35" fillId="30" borderId="23" applyNumberFormat="0" applyAlignment="0" applyProtection="0"/>
    <xf numFmtId="0" fontId="40" fillId="0" borderId="25" applyNumberFormat="0" applyFill="0" applyAlignment="0" applyProtection="0"/>
    <xf numFmtId="0" fontId="11" fillId="6" borderId="31"/>
    <xf numFmtId="4" fontId="11" fillId="6" borderId="31"/>
    <xf numFmtId="4" fontId="13" fillId="4" borderId="31">
      <alignment horizontal="right" vertical="center"/>
    </xf>
    <xf numFmtId="0" fontId="14" fillId="3" borderId="31">
      <alignment horizontal="right" vertical="center"/>
    </xf>
    <xf numFmtId="0" fontId="39" fillId="17" borderId="23" applyNumberFormat="0" applyAlignment="0" applyProtection="0"/>
    <xf numFmtId="0" fontId="36" fillId="30" borderId="23" applyNumberFormat="0" applyAlignment="0" applyProtection="0"/>
    <xf numFmtId="4" fontId="11" fillId="0" borderId="31">
      <alignment horizontal="right" vertical="center"/>
    </xf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52" fillId="30" borderId="22" applyNumberFormat="0" applyAlignment="0" applyProtection="0"/>
    <xf numFmtId="0" fontId="48" fillId="17" borderId="23" applyNumberFormat="0" applyAlignment="0" applyProtection="0"/>
    <xf numFmtId="0" fontId="35" fillId="30" borderId="23" applyNumberFormat="0" applyAlignment="0" applyProtection="0"/>
    <xf numFmtId="0" fontId="33" fillId="30" borderId="22" applyNumberFormat="0" applyAlignment="0" applyProtection="0"/>
    <xf numFmtId="0" fontId="13" fillId="4" borderId="33">
      <alignment horizontal="right" vertical="center"/>
    </xf>
    <xf numFmtId="0" fontId="14" fillId="3" borderId="31">
      <alignment horizontal="right" vertical="center"/>
    </xf>
    <xf numFmtId="4" fontId="13" fillId="3" borderId="31">
      <alignment horizontal="right" vertical="center"/>
    </xf>
    <xf numFmtId="4" fontId="13" fillId="4" borderId="31">
      <alignment horizontal="right" vertical="center"/>
    </xf>
    <xf numFmtId="49" fontId="11" fillId="0" borderId="32" applyNumberFormat="0" applyFont="0" applyFill="0" applyBorder="0" applyProtection="0">
      <alignment horizontal="left" vertical="center" indent="5"/>
    </xf>
    <xf numFmtId="4" fontId="11" fillId="0" borderId="31" applyFill="0" applyBorder="0" applyProtection="0">
      <alignment horizontal="right" vertical="center"/>
    </xf>
    <xf numFmtId="4" fontId="13" fillId="3" borderId="31">
      <alignment horizontal="right" vertical="center"/>
    </xf>
    <xf numFmtId="0" fontId="8" fillId="0" borderId="0"/>
    <xf numFmtId="0" fontId="48" fillId="17" borderId="23" applyNumberFormat="0" applyAlignment="0" applyProtection="0"/>
    <xf numFmtId="0" fontId="39" fillId="17" borderId="23" applyNumberFormat="0" applyAlignment="0" applyProtection="0"/>
    <xf numFmtId="0" fontId="35" fillId="30" borderId="23" applyNumberFormat="0" applyAlignment="0" applyProtection="0"/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33" fillId="30" borderId="22" applyNumberFormat="0" applyAlignment="0" applyProtection="0"/>
    <xf numFmtId="0" fontId="35" fillId="30" borderId="23" applyNumberFormat="0" applyAlignment="0" applyProtection="0"/>
    <xf numFmtId="0" fontId="36" fillId="30" borderId="23" applyNumberFormat="0" applyAlignment="0" applyProtection="0"/>
    <xf numFmtId="0" fontId="39" fillId="17" borderId="23" applyNumberFormat="0" applyAlignment="0" applyProtection="0"/>
    <xf numFmtId="0" fontId="40" fillId="0" borderId="25" applyNumberFormat="0" applyFill="0" applyAlignment="0" applyProtection="0"/>
    <xf numFmtId="0" fontId="48" fillId="17" borderId="23" applyNumberFormat="0" applyAlignment="0" applyProtection="0"/>
    <xf numFmtId="0" fontId="30" fillId="33" borderId="30" applyNumberFormat="0" applyFont="0" applyAlignment="0" applyProtection="0"/>
    <xf numFmtId="0" fontId="8" fillId="33" borderId="30" applyNumberFormat="0" applyFon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0" fontId="36" fillId="30" borderId="23" applyNumberFormat="0" applyAlignment="0" applyProtection="0"/>
    <xf numFmtId="0" fontId="48" fillId="17" borderId="23" applyNumberFormat="0" applyAlignment="0" applyProtection="0"/>
    <xf numFmtId="0" fontId="30" fillId="33" borderId="30" applyNumberFormat="0" applyFon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0" fontId="13" fillId="4" borderId="4">
      <alignment horizontal="right" vertical="center"/>
    </xf>
    <xf numFmtId="4" fontId="13" fillId="4" borderId="4">
      <alignment horizontal="right" vertical="center"/>
    </xf>
    <xf numFmtId="0" fontId="13" fillId="4" borderId="8">
      <alignment horizontal="right" vertical="center"/>
    </xf>
    <xf numFmtId="4" fontId="13" fillId="4" borderId="8">
      <alignment horizontal="right" vertical="center"/>
    </xf>
    <xf numFmtId="0" fontId="36" fillId="30" borderId="23" applyNumberFormat="0" applyAlignment="0" applyProtection="0"/>
    <xf numFmtId="0" fontId="11" fillId="4" borderId="9">
      <alignment horizontal="left" vertical="center" wrapText="1" indent="2"/>
    </xf>
    <xf numFmtId="0" fontId="11" fillId="0" borderId="9">
      <alignment horizontal="left" vertical="center" wrapText="1" indent="2"/>
    </xf>
    <xf numFmtId="0" fontId="11" fillId="3" borderId="4">
      <alignment horizontal="left" vertical="center"/>
    </xf>
    <xf numFmtId="0" fontId="48" fillId="17" borderId="23" applyNumberForma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49" fontId="11" fillId="0" borderId="4" applyNumberFormat="0" applyFont="0" applyFill="0" applyBorder="0" applyProtection="0">
      <alignment horizontal="left" vertical="center" indent="5"/>
    </xf>
    <xf numFmtId="0" fontId="33" fillId="30" borderId="22" applyNumberFormat="0" applyAlignment="0" applyProtection="0"/>
    <xf numFmtId="0" fontId="35" fillId="30" borderId="23" applyNumberFormat="0" applyAlignment="0" applyProtection="0"/>
    <xf numFmtId="0" fontId="40" fillId="0" borderId="25" applyNumberFormat="0" applyFill="0" applyAlignment="0" applyProtection="0"/>
    <xf numFmtId="49" fontId="11" fillId="0" borderId="31" applyNumberFormat="0" applyFont="0" applyFill="0" applyBorder="0" applyProtection="0">
      <alignment horizontal="left" vertical="center" indent="2"/>
    </xf>
    <xf numFmtId="0" fontId="13" fillId="3" borderId="31">
      <alignment horizontal="right" vertical="center"/>
    </xf>
    <xf numFmtId="4" fontId="13" fillId="3" borderId="31">
      <alignment horizontal="right" vertical="center"/>
    </xf>
    <xf numFmtId="0" fontId="14" fillId="3" borderId="31">
      <alignment horizontal="right" vertical="center"/>
    </xf>
    <xf numFmtId="4" fontId="14" fillId="3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39" fillId="17" borderId="23" applyNumberFormat="0" applyAlignment="0" applyProtection="0"/>
    <xf numFmtId="0" fontId="11" fillId="0" borderId="31">
      <alignment horizontal="right" vertical="center"/>
    </xf>
    <xf numFmtId="4" fontId="11" fillId="0" borderId="31">
      <alignment horizontal="right" vertical="center"/>
    </xf>
    <xf numFmtId="4" fontId="11" fillId="0" borderId="31" applyFill="0" applyBorder="0" applyProtection="0">
      <alignment horizontal="right" vertical="center"/>
    </xf>
    <xf numFmtId="49" fontId="12" fillId="0" borderId="31" applyNumberFormat="0" applyFill="0" applyBorder="0" applyProtection="0">
      <alignment horizontal="left" vertical="center"/>
    </xf>
    <xf numFmtId="0" fontId="11" fillId="0" borderId="31" applyNumberFormat="0" applyFill="0" applyAlignment="0" applyProtection="0"/>
    <xf numFmtId="167" fontId="11" fillId="7" borderId="31" applyNumberFormat="0" applyFont="0" applyBorder="0" applyAlignment="0" applyProtection="0">
      <alignment horizontal="right" vertical="center"/>
    </xf>
    <xf numFmtId="0" fontId="11" fillId="6" borderId="31"/>
    <xf numFmtId="4" fontId="11" fillId="6" borderId="31"/>
    <xf numFmtId="4" fontId="13" fillId="4" borderId="31">
      <alignment horizontal="right" vertical="center"/>
    </xf>
    <xf numFmtId="0" fontId="11" fillId="6" borderId="31"/>
    <xf numFmtId="0" fontId="35" fillId="30" borderId="23" applyNumberFormat="0" applyAlignment="0" applyProtection="0"/>
    <xf numFmtId="0" fontId="13" fillId="3" borderId="31">
      <alignment horizontal="right" vertical="center"/>
    </xf>
    <xf numFmtId="0" fontId="11" fillId="0" borderId="31">
      <alignment horizontal="right" vertical="center"/>
    </xf>
    <xf numFmtId="0" fontId="55" fillId="0" borderId="25" applyNumberFormat="0" applyFill="0" applyAlignment="0" applyProtection="0"/>
    <xf numFmtId="0" fontId="11" fillId="3" borderId="32">
      <alignment horizontal="left" vertical="center"/>
    </xf>
    <xf numFmtId="0" fontId="48" fillId="17" borderId="23" applyNumberFormat="0" applyAlignment="0" applyProtection="0"/>
    <xf numFmtId="167" fontId="11" fillId="7" borderId="31" applyNumberFormat="0" applyFont="0" applyBorder="0" applyAlignment="0" applyProtection="0">
      <alignment horizontal="right" vertical="center"/>
    </xf>
    <xf numFmtId="0" fontId="30" fillId="33" borderId="30" applyNumberFormat="0" applyFont="0" applyAlignment="0" applyProtection="0"/>
    <xf numFmtId="0" fontId="11" fillId="0" borderId="34">
      <alignment horizontal="left" vertical="center" wrapText="1" indent="2"/>
    </xf>
    <xf numFmtId="4" fontId="11" fillId="6" borderId="31"/>
    <xf numFmtId="49" fontId="12" fillId="0" borderId="31" applyNumberFormat="0" applyFill="0" applyBorder="0" applyProtection="0">
      <alignment horizontal="left" vertical="center"/>
    </xf>
    <xf numFmtId="0" fontId="11" fillId="0" borderId="31">
      <alignment horizontal="right" vertical="center"/>
    </xf>
    <xf numFmtId="4" fontId="13" fillId="4" borderId="33">
      <alignment horizontal="right" vertical="center"/>
    </xf>
    <xf numFmtId="4" fontId="13" fillId="4" borderId="31">
      <alignment horizontal="right" vertical="center"/>
    </xf>
    <xf numFmtId="4" fontId="13" fillId="4" borderId="31">
      <alignment horizontal="right" vertical="center"/>
    </xf>
    <xf numFmtId="0" fontId="14" fillId="3" borderId="31">
      <alignment horizontal="right" vertical="center"/>
    </xf>
    <xf numFmtId="0" fontId="13" fillId="3" borderId="31">
      <alignment horizontal="right" vertical="center"/>
    </xf>
    <xf numFmtId="49" fontId="11" fillId="0" borderId="31" applyNumberFormat="0" applyFont="0" applyFill="0" applyBorder="0" applyProtection="0">
      <alignment horizontal="left" vertical="center" indent="2"/>
    </xf>
    <xf numFmtId="0" fontId="48" fillId="17" borderId="23" applyNumberFormat="0" applyAlignment="0" applyProtection="0"/>
    <xf numFmtId="0" fontId="33" fillId="30" borderId="22" applyNumberFormat="0" applyAlignment="0" applyProtection="0"/>
    <xf numFmtId="49" fontId="11" fillId="0" borderId="31" applyNumberFormat="0" applyFont="0" applyFill="0" applyBorder="0" applyProtection="0">
      <alignment horizontal="left" vertical="center" indent="2"/>
    </xf>
    <xf numFmtId="0" fontId="39" fillId="17" borderId="23" applyNumberFormat="0" applyAlignment="0" applyProtection="0"/>
    <xf numFmtId="4" fontId="11" fillId="0" borderId="31" applyFill="0" applyBorder="0" applyProtection="0">
      <alignment horizontal="right" vertical="center"/>
    </xf>
    <xf numFmtId="0" fontId="36" fillId="30" borderId="23" applyNumberFormat="0" applyAlignment="0" applyProtection="0"/>
    <xf numFmtId="0" fontId="55" fillId="0" borderId="25" applyNumberFormat="0" applyFill="0" applyAlignment="0" applyProtection="0"/>
    <xf numFmtId="0" fontId="52" fillId="30" borderId="22" applyNumberFormat="0" applyAlignment="0" applyProtection="0"/>
    <xf numFmtId="0" fontId="11" fillId="0" borderId="31" applyNumberFormat="0" applyFill="0" applyAlignment="0" applyProtection="0"/>
    <xf numFmtId="4" fontId="11" fillId="0" borderId="31">
      <alignment horizontal="right" vertical="center"/>
    </xf>
    <xf numFmtId="0" fontId="11" fillId="0" borderId="31">
      <alignment horizontal="right" vertical="center"/>
    </xf>
    <xf numFmtId="0" fontId="48" fillId="17" borderId="23" applyNumberFormat="0" applyAlignment="0" applyProtection="0"/>
    <xf numFmtId="0" fontId="33" fillId="30" borderId="22" applyNumberFormat="0" applyAlignment="0" applyProtection="0"/>
    <xf numFmtId="0" fontId="35" fillId="30" borderId="23" applyNumberFormat="0" applyAlignment="0" applyProtection="0"/>
    <xf numFmtId="0" fontId="11" fillId="4" borderId="34">
      <alignment horizontal="left" vertical="center" wrapText="1" indent="2"/>
    </xf>
    <xf numFmtId="0" fontId="36" fillId="30" borderId="23" applyNumberFormat="0" applyAlignment="0" applyProtection="0"/>
    <xf numFmtId="0" fontId="36" fillId="30" borderId="23" applyNumberFormat="0" applyAlignment="0" applyProtection="0"/>
    <xf numFmtId="4" fontId="13" fillId="4" borderId="32">
      <alignment horizontal="right" vertical="center"/>
    </xf>
    <xf numFmtId="0" fontId="13" fillId="4" borderId="32">
      <alignment horizontal="right" vertical="center"/>
    </xf>
    <xf numFmtId="0" fontId="13" fillId="4" borderId="31">
      <alignment horizontal="right" vertical="center"/>
    </xf>
    <xf numFmtId="4" fontId="14" fillId="3" borderId="31">
      <alignment horizontal="right" vertical="center"/>
    </xf>
    <xf numFmtId="0" fontId="39" fillId="17" borderId="23" applyNumberFormat="0" applyAlignment="0" applyProtection="0"/>
    <xf numFmtId="0" fontId="40" fillId="0" borderId="25" applyNumberFormat="0" applyFill="0" applyAlignment="0" applyProtection="0"/>
    <xf numFmtId="0" fontId="55" fillId="0" borderId="25" applyNumberFormat="0" applyFill="0" applyAlignment="0" applyProtection="0"/>
    <xf numFmtId="0" fontId="30" fillId="33" borderId="30" applyNumberFormat="0" applyFont="0" applyAlignment="0" applyProtection="0"/>
    <xf numFmtId="0" fontId="48" fillId="17" borderId="23" applyNumberFormat="0" applyAlignment="0" applyProtection="0"/>
    <xf numFmtId="49" fontId="12" fillId="0" borderId="31" applyNumberFormat="0" applyFill="0" applyBorder="0" applyProtection="0">
      <alignment horizontal="left" vertical="center"/>
    </xf>
    <xf numFmtId="0" fontId="11" fillId="4" borderId="34">
      <alignment horizontal="left" vertical="center" wrapText="1" indent="2"/>
    </xf>
    <xf numFmtId="0" fontId="36" fillId="30" borderId="23" applyNumberFormat="0" applyAlignment="0" applyProtection="0"/>
    <xf numFmtId="0" fontId="11" fillId="0" borderId="34">
      <alignment horizontal="left" vertical="center" wrapText="1" indent="2"/>
    </xf>
    <xf numFmtId="0" fontId="30" fillId="33" borderId="30" applyNumberFormat="0" applyFont="0" applyAlignment="0" applyProtection="0"/>
    <xf numFmtId="0" fontId="8" fillId="33" borderId="30" applyNumberFormat="0" applyFon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4" fontId="11" fillId="6" borderId="31"/>
    <xf numFmtId="0" fontId="13" fillId="4" borderId="31">
      <alignment horizontal="right" vertical="center"/>
    </xf>
    <xf numFmtId="0" fontId="55" fillId="0" borderId="25" applyNumberFormat="0" applyFill="0" applyAlignment="0" applyProtection="0"/>
    <xf numFmtId="4" fontId="13" fillId="4" borderId="33">
      <alignment horizontal="right" vertical="center"/>
    </xf>
    <xf numFmtId="0" fontId="35" fillId="30" borderId="23" applyNumberFormat="0" applyAlignment="0" applyProtection="0"/>
    <xf numFmtId="0" fontId="13" fillId="4" borderId="32">
      <alignment horizontal="right" vertical="center"/>
    </xf>
    <xf numFmtId="0" fontId="36" fillId="30" borderId="23" applyNumberFormat="0" applyAlignment="0" applyProtection="0"/>
    <xf numFmtId="0" fontId="40" fillId="0" borderId="25" applyNumberFormat="0" applyFill="0" applyAlignment="0" applyProtection="0"/>
    <xf numFmtId="0" fontId="30" fillId="33" borderId="30" applyNumberFormat="0" applyFont="0" applyAlignment="0" applyProtection="0"/>
    <xf numFmtId="4" fontId="13" fillId="4" borderId="32">
      <alignment horizontal="right" vertical="center"/>
    </xf>
    <xf numFmtId="0" fontId="11" fillId="4" borderId="34">
      <alignment horizontal="left" vertical="center" wrapText="1" indent="2"/>
    </xf>
    <xf numFmtId="0" fontId="11" fillId="6" borderId="31"/>
    <xf numFmtId="167" fontId="11" fillId="7" borderId="31" applyNumberFormat="0" applyFont="0" applyBorder="0" applyAlignment="0" applyProtection="0">
      <alignment horizontal="right" vertical="center"/>
    </xf>
    <xf numFmtId="0" fontId="11" fillId="0" borderId="31" applyNumberFormat="0" applyFill="0" applyAlignment="0" applyProtection="0"/>
    <xf numFmtId="4" fontId="11" fillId="0" borderId="31" applyFill="0" applyBorder="0" applyProtection="0">
      <alignment horizontal="right" vertical="center"/>
    </xf>
    <xf numFmtId="4" fontId="13" fillId="3" borderId="31">
      <alignment horizontal="right" vertical="center"/>
    </xf>
    <xf numFmtId="0" fontId="40" fillId="0" borderId="25" applyNumberFormat="0" applyFill="0" applyAlignment="0" applyProtection="0"/>
    <xf numFmtId="49" fontId="12" fillId="0" borderId="31" applyNumberFormat="0" applyFill="0" applyBorder="0" applyProtection="0">
      <alignment horizontal="left" vertical="center"/>
    </xf>
    <xf numFmtId="49" fontId="11" fillId="0" borderId="32" applyNumberFormat="0" applyFont="0" applyFill="0" applyBorder="0" applyProtection="0">
      <alignment horizontal="left" vertical="center" indent="5"/>
    </xf>
    <xf numFmtId="0" fontId="11" fillId="3" borderId="32">
      <alignment horizontal="left" vertical="center"/>
    </xf>
    <xf numFmtId="0" fontId="36" fillId="30" borderId="23" applyNumberFormat="0" applyAlignment="0" applyProtection="0"/>
    <xf numFmtId="4" fontId="13" fillId="4" borderId="33">
      <alignment horizontal="right" vertical="center"/>
    </xf>
    <xf numFmtId="0" fontId="48" fillId="17" borderId="23" applyNumberFormat="0" applyAlignment="0" applyProtection="0"/>
    <xf numFmtId="0" fontId="48" fillId="17" borderId="23" applyNumberFormat="0" applyAlignment="0" applyProtection="0"/>
    <xf numFmtId="0" fontId="30" fillId="33" borderId="30" applyNumberFormat="0" applyFont="0" applyAlignment="0" applyProtection="0"/>
    <xf numFmtId="0" fontId="52" fillId="30" borderId="22" applyNumberFormat="0" applyAlignment="0" applyProtection="0"/>
    <xf numFmtId="0" fontId="55" fillId="0" borderId="25" applyNumberFormat="0" applyFill="0" applyAlignment="0" applyProtection="0"/>
    <xf numFmtId="0" fontId="13" fillId="4" borderId="31">
      <alignment horizontal="right" vertical="center"/>
    </xf>
    <xf numFmtId="0" fontId="8" fillId="33" borderId="30" applyNumberFormat="0" applyFont="0" applyAlignment="0" applyProtection="0"/>
    <xf numFmtId="4" fontId="11" fillId="0" borderId="31">
      <alignment horizontal="right" vertical="center"/>
    </xf>
    <xf numFmtId="0" fontId="55" fillId="0" borderId="25" applyNumberFormat="0" applyFill="0" applyAlignment="0" applyProtection="0"/>
    <xf numFmtId="0" fontId="13" fillId="4" borderId="31">
      <alignment horizontal="right" vertical="center"/>
    </xf>
    <xf numFmtId="0" fontId="13" fillId="4" borderId="31">
      <alignment horizontal="right" vertical="center"/>
    </xf>
    <xf numFmtId="4" fontId="14" fillId="3" borderId="31">
      <alignment horizontal="right" vertical="center"/>
    </xf>
    <xf numFmtId="0" fontId="13" fillId="3" borderId="31">
      <alignment horizontal="right" vertical="center"/>
    </xf>
    <xf numFmtId="4" fontId="13" fillId="3" borderId="31">
      <alignment horizontal="right" vertical="center"/>
    </xf>
    <xf numFmtId="0" fontId="14" fillId="3" borderId="31">
      <alignment horizontal="right" vertical="center"/>
    </xf>
    <xf numFmtId="4" fontId="14" fillId="3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1">
      <alignment horizontal="right" vertical="center"/>
    </xf>
    <xf numFmtId="4" fontId="13" fillId="4" borderId="31">
      <alignment horizontal="right" vertical="center"/>
    </xf>
    <xf numFmtId="0" fontId="13" fillId="4" borderId="32">
      <alignment horizontal="right" vertical="center"/>
    </xf>
    <xf numFmtId="4" fontId="13" fillId="4" borderId="32">
      <alignment horizontal="right" vertical="center"/>
    </xf>
    <xf numFmtId="0" fontId="13" fillId="4" borderId="33">
      <alignment horizontal="right" vertical="center"/>
    </xf>
    <xf numFmtId="4" fontId="13" fillId="4" borderId="33">
      <alignment horizontal="right" vertical="center"/>
    </xf>
    <xf numFmtId="0" fontId="36" fillId="30" borderId="23" applyNumberFormat="0" applyAlignment="0" applyProtection="0"/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11" fillId="3" borderId="32">
      <alignment horizontal="left" vertical="center"/>
    </xf>
    <xf numFmtId="0" fontId="48" fillId="17" borderId="23" applyNumberFormat="0" applyAlignment="0" applyProtection="0"/>
    <xf numFmtId="0" fontId="11" fillId="0" borderId="31">
      <alignment horizontal="right" vertical="center"/>
    </xf>
    <xf numFmtId="4" fontId="11" fillId="0" borderId="31">
      <alignment horizontal="right" vertical="center"/>
    </xf>
    <xf numFmtId="0" fontId="11" fillId="0" borderId="31" applyNumberFormat="0" applyFill="0" applyAlignment="0" applyProtection="0"/>
    <xf numFmtId="0" fontId="52" fillId="30" borderId="22" applyNumberFormat="0" applyAlignment="0" applyProtection="0"/>
    <xf numFmtId="167" fontId="11" fillId="7" borderId="31" applyNumberFormat="0" applyFont="0" applyBorder="0" applyAlignment="0" applyProtection="0">
      <alignment horizontal="right" vertical="center"/>
    </xf>
    <xf numFmtId="0" fontId="11" fillId="6" borderId="31"/>
    <xf numFmtId="4" fontId="11" fillId="6" borderId="31"/>
    <xf numFmtId="0" fontId="55" fillId="0" borderId="25" applyNumberFormat="0" applyFill="0" applyAlignment="0" applyProtection="0"/>
    <xf numFmtId="0" fontId="8" fillId="33" borderId="30" applyNumberFormat="0" applyFont="0" applyAlignment="0" applyProtection="0"/>
    <xf numFmtId="0" fontId="30" fillId="33" borderId="30" applyNumberFormat="0" applyFont="0" applyAlignment="0" applyProtection="0"/>
    <xf numFmtId="0" fontId="11" fillId="0" borderId="31" applyNumberFormat="0" applyFill="0" applyAlignment="0" applyProtection="0"/>
    <xf numFmtId="0" fontId="40" fillId="0" borderId="25" applyNumberFormat="0" applyFill="0" applyAlignment="0" applyProtection="0"/>
    <xf numFmtId="0" fontId="55" fillId="0" borderId="25" applyNumberFormat="0" applyFill="0" applyAlignment="0" applyProtection="0"/>
    <xf numFmtId="0" fontId="39" fillId="17" borderId="23" applyNumberFormat="0" applyAlignment="0" applyProtection="0"/>
    <xf numFmtId="0" fontId="36" fillId="30" borderId="23" applyNumberFormat="0" applyAlignment="0" applyProtection="0"/>
    <xf numFmtId="4" fontId="14" fillId="3" borderId="31">
      <alignment horizontal="right" vertical="center"/>
    </xf>
    <xf numFmtId="0" fontId="13" fillId="3" borderId="31">
      <alignment horizontal="right" vertical="center"/>
    </xf>
    <xf numFmtId="167" fontId="11" fillId="7" borderId="31" applyNumberFormat="0" applyFont="0" applyBorder="0" applyAlignment="0" applyProtection="0">
      <alignment horizontal="right" vertical="center"/>
    </xf>
    <xf numFmtId="0" fontId="40" fillId="0" borderId="25" applyNumberFormat="0" applyFill="0" applyAlignment="0" applyProtection="0"/>
    <xf numFmtId="49" fontId="11" fillId="0" borderId="31" applyNumberFormat="0" applyFont="0" applyFill="0" applyBorder="0" applyProtection="0">
      <alignment horizontal="left" vertical="center" indent="2"/>
    </xf>
    <xf numFmtId="49" fontId="11" fillId="0" borderId="32" applyNumberFormat="0" applyFont="0" applyFill="0" applyBorder="0" applyProtection="0">
      <alignment horizontal="left" vertical="center" indent="5"/>
    </xf>
    <xf numFmtId="49" fontId="11" fillId="0" borderId="31" applyNumberFormat="0" applyFont="0" applyFill="0" applyBorder="0" applyProtection="0">
      <alignment horizontal="left" vertical="center" indent="2"/>
    </xf>
    <xf numFmtId="4" fontId="11" fillId="0" borderId="31" applyFill="0" applyBorder="0" applyProtection="0">
      <alignment horizontal="right" vertical="center"/>
    </xf>
    <xf numFmtId="49" fontId="12" fillId="0" borderId="31" applyNumberFormat="0" applyFill="0" applyBorder="0" applyProtection="0">
      <alignment horizontal="left" vertical="center"/>
    </xf>
    <xf numFmtId="0" fontId="11" fillId="0" borderId="34">
      <alignment horizontal="left" vertical="center" wrapText="1" indent="2"/>
    </xf>
    <xf numFmtId="0" fontId="52" fillId="30" borderId="22" applyNumberFormat="0" applyAlignment="0" applyProtection="0"/>
    <xf numFmtId="0" fontId="13" fillId="4" borderId="33">
      <alignment horizontal="right" vertical="center"/>
    </xf>
    <xf numFmtId="0" fontId="39" fillId="17" borderId="23" applyNumberFormat="0" applyAlignment="0" applyProtection="0"/>
    <xf numFmtId="0" fontId="13" fillId="4" borderId="33">
      <alignment horizontal="right" vertical="center"/>
    </xf>
    <xf numFmtId="4" fontId="13" fillId="4" borderId="31">
      <alignment horizontal="right" vertical="center"/>
    </xf>
    <xf numFmtId="0" fontId="13" fillId="4" borderId="31">
      <alignment horizontal="right" vertical="center"/>
    </xf>
    <xf numFmtId="0" fontId="33" fillId="30" borderId="22" applyNumberFormat="0" applyAlignment="0" applyProtection="0"/>
    <xf numFmtId="0" fontId="35" fillId="30" borderId="23" applyNumberFormat="0" applyAlignment="0" applyProtection="0"/>
    <xf numFmtId="0" fontId="40" fillId="0" borderId="25" applyNumberFormat="0" applyFill="0" applyAlignment="0" applyProtection="0"/>
    <xf numFmtId="0" fontId="11" fillId="6" borderId="31"/>
    <xf numFmtId="4" fontId="11" fillId="6" borderId="31"/>
    <xf numFmtId="4" fontId="13" fillId="4" borderId="31">
      <alignment horizontal="right" vertical="center"/>
    </xf>
    <xf numFmtId="0" fontId="14" fillId="3" borderId="31">
      <alignment horizontal="right" vertical="center"/>
    </xf>
    <xf numFmtId="0" fontId="39" fillId="17" borderId="23" applyNumberFormat="0" applyAlignment="0" applyProtection="0"/>
    <xf numFmtId="0" fontId="36" fillId="30" borderId="23" applyNumberFormat="0" applyAlignment="0" applyProtection="0"/>
    <xf numFmtId="4" fontId="11" fillId="0" borderId="31">
      <alignment horizontal="right" vertical="center"/>
    </xf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52" fillId="30" borderId="22" applyNumberFormat="0" applyAlignment="0" applyProtection="0"/>
    <xf numFmtId="0" fontId="48" fillId="17" borderId="23" applyNumberFormat="0" applyAlignment="0" applyProtection="0"/>
    <xf numFmtId="0" fontId="35" fillId="30" borderId="23" applyNumberFormat="0" applyAlignment="0" applyProtection="0"/>
    <xf numFmtId="0" fontId="33" fillId="30" borderId="22" applyNumberFormat="0" applyAlignment="0" applyProtection="0"/>
    <xf numFmtId="0" fontId="13" fillId="4" borderId="33">
      <alignment horizontal="right" vertical="center"/>
    </xf>
    <xf numFmtId="0" fontId="14" fillId="3" borderId="31">
      <alignment horizontal="right" vertical="center"/>
    </xf>
    <xf numFmtId="4" fontId="13" fillId="3" borderId="31">
      <alignment horizontal="right" vertical="center"/>
    </xf>
    <xf numFmtId="4" fontId="13" fillId="4" borderId="31">
      <alignment horizontal="right" vertical="center"/>
    </xf>
    <xf numFmtId="49" fontId="11" fillId="0" borderId="32" applyNumberFormat="0" applyFont="0" applyFill="0" applyBorder="0" applyProtection="0">
      <alignment horizontal="left" vertical="center" indent="5"/>
    </xf>
    <xf numFmtId="4" fontId="11" fillId="0" borderId="31" applyFill="0" applyBorder="0" applyProtection="0">
      <alignment horizontal="right" vertical="center"/>
    </xf>
    <xf numFmtId="4" fontId="13" fillId="3" borderId="31">
      <alignment horizontal="right" vertical="center"/>
    </xf>
    <xf numFmtId="0" fontId="48" fillId="17" borderId="23" applyNumberFormat="0" applyAlignment="0" applyProtection="0"/>
    <xf numFmtId="0" fontId="39" fillId="17" borderId="23" applyNumberFormat="0" applyAlignment="0" applyProtection="0"/>
    <xf numFmtId="0" fontId="35" fillId="30" borderId="23" applyNumberFormat="0" applyAlignment="0" applyProtection="0"/>
    <xf numFmtId="0" fontId="11" fillId="4" borderId="34">
      <alignment horizontal="left" vertical="center" wrapText="1" indent="2"/>
    </xf>
    <xf numFmtId="0" fontId="11" fillId="0" borderId="34">
      <alignment horizontal="left" vertical="center" wrapText="1" indent="2"/>
    </xf>
    <xf numFmtId="0" fontId="11" fillId="4" borderId="34">
      <alignment horizontal="left" vertical="center" wrapText="1" indent="2"/>
    </xf>
    <xf numFmtId="0" fontId="4" fillId="0" borderId="0"/>
    <xf numFmtId="0" fontId="1" fillId="0" borderId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25" fillId="0" borderId="0" xfId="0" applyFont="1"/>
    <xf numFmtId="165" fontId="68" fillId="0" borderId="0" xfId="2" applyNumberFormat="1" applyFont="1"/>
    <xf numFmtId="0" fontId="69" fillId="0" borderId="0" xfId="57" applyFont="1"/>
    <xf numFmtId="43" fontId="70" fillId="0" borderId="0" xfId="1" applyFont="1"/>
    <xf numFmtId="4" fontId="70" fillId="0" borderId="0" xfId="1" applyNumberFormat="1" applyFont="1"/>
    <xf numFmtId="0" fontId="68" fillId="0" borderId="0" xfId="57" applyFont="1"/>
    <xf numFmtId="2" fontId="68" fillId="0" borderId="0" xfId="57" applyNumberFormat="1" applyFont="1"/>
    <xf numFmtId="4" fontId="68" fillId="0" borderId="0" xfId="57" applyNumberFormat="1" applyFont="1"/>
    <xf numFmtId="0" fontId="69" fillId="0" borderId="2" xfId="57" applyFont="1" applyFill="1" applyBorder="1" applyAlignment="1">
      <alignment horizontal="center"/>
    </xf>
    <xf numFmtId="0" fontId="69" fillId="0" borderId="2" xfId="1" applyNumberFormat="1" applyFont="1" applyFill="1" applyBorder="1" applyAlignment="1">
      <alignment horizontal="center"/>
    </xf>
    <xf numFmtId="0" fontId="69" fillId="0" borderId="0" xfId="57" applyFont="1" applyAlignment="1">
      <alignment horizontal="center"/>
    </xf>
    <xf numFmtId="0" fontId="68" fillId="0" borderId="0" xfId="57" applyFont="1" applyFill="1" applyBorder="1"/>
    <xf numFmtId="166" fontId="68" fillId="0" borderId="0" xfId="1" applyNumberFormat="1" applyFont="1" applyFill="1" applyBorder="1"/>
    <xf numFmtId="0" fontId="69" fillId="0" borderId="2" xfId="57" applyFont="1" applyFill="1" applyBorder="1"/>
    <xf numFmtId="166" fontId="69" fillId="0" borderId="2" xfId="1" applyNumberFormat="1" applyFont="1" applyFill="1" applyBorder="1"/>
    <xf numFmtId="43" fontId="26" fillId="0" borderId="0" xfId="1" applyFont="1"/>
    <xf numFmtId="164" fontId="68" fillId="0" borderId="0" xfId="57" applyNumberFormat="1" applyFont="1"/>
    <xf numFmtId="0" fontId="68" fillId="0" borderId="0" xfId="49" applyFont="1" applyFill="1" applyBorder="1"/>
    <xf numFmtId="0" fontId="71" fillId="0" borderId="0" xfId="49" applyFont="1" applyFill="1" applyBorder="1"/>
    <xf numFmtId="0" fontId="69" fillId="0" borderId="2" xfId="49" applyFont="1" applyFill="1" applyBorder="1" applyAlignment="1">
      <alignment horizontal="center"/>
    </xf>
    <xf numFmtId="0" fontId="69" fillId="0" borderId="0" xfId="49" applyFont="1" applyFill="1" applyBorder="1" applyAlignment="1">
      <alignment horizontal="center"/>
    </xf>
    <xf numFmtId="2" fontId="68" fillId="0" borderId="0" xfId="49" applyNumberFormat="1" applyFont="1" applyFill="1" applyBorder="1"/>
    <xf numFmtId="3" fontId="68" fillId="0" borderId="0" xfId="49" applyNumberFormat="1" applyFont="1" applyFill="1" applyBorder="1"/>
    <xf numFmtId="0" fontId="68" fillId="0" borderId="1" xfId="49" applyFont="1" applyFill="1" applyBorder="1" applyAlignment="1">
      <alignment wrapText="1"/>
    </xf>
    <xf numFmtId="3" fontId="68" fillId="0" borderId="1" xfId="49" applyNumberFormat="1" applyFont="1" applyFill="1" applyBorder="1"/>
    <xf numFmtId="3" fontId="68" fillId="0" borderId="1" xfId="6" applyNumberFormat="1" applyFont="1" applyFill="1" applyBorder="1"/>
    <xf numFmtId="0" fontId="72" fillId="0" borderId="0" xfId="49" applyFont="1" applyAlignment="1">
      <alignment vertical="center"/>
    </xf>
    <xf numFmtId="0" fontId="68" fillId="0" borderId="0" xfId="49" applyFont="1" applyAlignment="1">
      <alignment vertical="center"/>
    </xf>
    <xf numFmtId="0" fontId="73" fillId="0" borderId="2" xfId="49" applyFont="1" applyFill="1" applyBorder="1" applyAlignment="1">
      <alignment horizontal="center" vertical="center" wrapText="1"/>
    </xf>
    <xf numFmtId="0" fontId="73" fillId="0" borderId="2" xfId="49" applyFont="1" applyFill="1" applyBorder="1" applyAlignment="1">
      <alignment horizontal="right" vertical="center" wrapText="1"/>
    </xf>
    <xf numFmtId="175" fontId="69" fillId="0" borderId="2" xfId="54" applyFont="1" applyFill="1" applyBorder="1" applyAlignment="1">
      <alignment horizontal="right" vertical="center" wrapText="1"/>
    </xf>
    <xf numFmtId="175" fontId="68" fillId="0" borderId="0" xfId="54" applyFont="1" applyFill="1" applyBorder="1" applyAlignment="1">
      <alignment vertical="center" wrapText="1"/>
    </xf>
    <xf numFmtId="168" fontId="68" fillId="0" borderId="0" xfId="49" applyNumberFormat="1" applyFont="1" applyFill="1" applyBorder="1" applyAlignment="1">
      <alignment horizontal="right" vertical="center" wrapText="1"/>
    </xf>
    <xf numFmtId="165" fontId="68" fillId="0" borderId="0" xfId="6" applyNumberFormat="1" applyFont="1" applyFill="1" applyBorder="1" applyAlignment="1">
      <alignment horizontal="right" vertical="center" wrapText="1"/>
    </xf>
    <xf numFmtId="10" fontId="68" fillId="0" borderId="0" xfId="49" applyNumberFormat="1" applyFont="1" applyAlignment="1">
      <alignment vertical="center"/>
    </xf>
    <xf numFmtId="0" fontId="26" fillId="0" borderId="0" xfId="49" applyFont="1" applyAlignment="1">
      <alignment vertical="center"/>
    </xf>
    <xf numFmtId="175" fontId="69" fillId="0" borderId="12" xfId="54" applyFont="1" applyFill="1" applyBorder="1" applyAlignment="1">
      <alignment vertical="center" wrapText="1"/>
    </xf>
    <xf numFmtId="168" fontId="69" fillId="0" borderId="12" xfId="49" applyNumberFormat="1" applyFont="1" applyFill="1" applyBorder="1" applyAlignment="1">
      <alignment horizontal="right" vertical="center" wrapText="1"/>
    </xf>
    <xf numFmtId="165" fontId="69" fillId="0" borderId="12" xfId="6" applyNumberFormat="1" applyFont="1" applyFill="1" applyBorder="1" applyAlignment="1">
      <alignment horizontal="right" vertical="center" wrapText="1"/>
    </xf>
    <xf numFmtId="165" fontId="68" fillId="0" borderId="0" xfId="2" applyNumberFormat="1" applyFont="1" applyAlignment="1">
      <alignment vertical="center"/>
    </xf>
    <xf numFmtId="175" fontId="69" fillId="0" borderId="0" xfId="54" applyFont="1" applyFill="1" applyBorder="1" applyAlignment="1">
      <alignment vertical="center" wrapText="1"/>
    </xf>
    <xf numFmtId="168" fontId="69" fillId="0" borderId="0" xfId="49" applyNumberFormat="1" applyFont="1" applyFill="1" applyBorder="1" applyAlignment="1">
      <alignment horizontal="right" vertical="center" wrapText="1"/>
    </xf>
    <xf numFmtId="165" fontId="69" fillId="0" borderId="0" xfId="6" applyNumberFormat="1" applyFont="1" applyFill="1" applyBorder="1" applyAlignment="1">
      <alignment horizontal="right" vertical="center" wrapText="1"/>
    </xf>
    <xf numFmtId="175" fontId="69" fillId="0" borderId="1" xfId="54" applyFont="1" applyFill="1" applyBorder="1" applyAlignment="1">
      <alignment vertical="center" wrapText="1"/>
    </xf>
    <xf numFmtId="168" fontId="69" fillId="0" borderId="1" xfId="49" applyNumberFormat="1" applyFont="1" applyFill="1" applyBorder="1" applyAlignment="1">
      <alignment horizontal="right" vertical="center" wrapText="1"/>
    </xf>
    <xf numFmtId="165" fontId="69" fillId="0" borderId="1" xfId="6" applyNumberFormat="1" applyFont="1" applyFill="1" applyBorder="1" applyAlignment="1">
      <alignment horizontal="right" vertical="center" wrapText="1"/>
    </xf>
    <xf numFmtId="0" fontId="68" fillId="0" borderId="0" xfId="49" applyFont="1" applyAlignment="1">
      <alignment horizontal="right" vertical="center" wrapText="1"/>
    </xf>
    <xf numFmtId="2" fontId="68" fillId="0" borderId="0" xfId="49" applyNumberFormat="1" applyFont="1" applyAlignment="1">
      <alignment horizontal="right" vertical="center" wrapText="1"/>
    </xf>
    <xf numFmtId="170" fontId="69" fillId="0" borderId="0" xfId="49" applyNumberFormat="1" applyFont="1" applyAlignment="1">
      <alignment horizontal="right" vertical="center" wrapText="1"/>
    </xf>
    <xf numFmtId="173" fontId="68" fillId="0" borderId="0" xfId="49" applyNumberFormat="1" applyFont="1" applyAlignment="1">
      <alignment horizontal="right" vertical="center" wrapText="1"/>
    </xf>
    <xf numFmtId="175" fontId="68" fillId="0" borderId="0" xfId="49" applyNumberFormat="1" applyFont="1" applyAlignment="1">
      <alignment vertical="center"/>
    </xf>
    <xf numFmtId="0" fontId="68" fillId="0" borderId="0" xfId="49" applyFont="1" applyBorder="1" applyAlignment="1">
      <alignment vertical="center" wrapText="1"/>
    </xf>
    <xf numFmtId="0" fontId="69" fillId="0" borderId="2" xfId="35" applyFont="1" applyFill="1" applyBorder="1" applyAlignment="1">
      <alignment vertical="center" wrapText="1"/>
    </xf>
    <xf numFmtId="0" fontId="68" fillId="0" borderId="0" xfId="49" applyFont="1" applyFill="1" applyBorder="1" applyAlignment="1">
      <alignment vertical="center" wrapText="1"/>
    </xf>
    <xf numFmtId="0" fontId="69" fillId="0" borderId="2" xfId="49" applyFont="1" applyFill="1" applyBorder="1" applyAlignment="1">
      <alignment vertical="center" wrapText="1"/>
    </xf>
    <xf numFmtId="168" fontId="69" fillId="0" borderId="2" xfId="49" applyNumberFormat="1" applyFont="1" applyFill="1" applyBorder="1" applyAlignment="1">
      <alignment horizontal="right" vertical="center" wrapText="1"/>
    </xf>
    <xf numFmtId="165" fontId="69" fillId="0" borderId="2" xfId="6" applyNumberFormat="1" applyFont="1" applyFill="1" applyBorder="1" applyAlignment="1">
      <alignment horizontal="right" vertical="center" wrapText="1"/>
    </xf>
    <xf numFmtId="174" fontId="26" fillId="0" borderId="0" xfId="49" applyNumberFormat="1" applyFont="1" applyAlignment="1">
      <alignment vertical="center"/>
    </xf>
    <xf numFmtId="177" fontId="26" fillId="0" borderId="0" xfId="49" applyNumberFormat="1" applyFont="1" applyAlignment="1">
      <alignment vertical="center"/>
    </xf>
    <xf numFmtId="173" fontId="68" fillId="0" borderId="0" xfId="49" applyNumberFormat="1" applyFont="1" applyAlignment="1">
      <alignment vertical="center"/>
    </xf>
    <xf numFmtId="168" fontId="68" fillId="0" borderId="0" xfId="49" applyNumberFormat="1" applyFont="1" applyAlignment="1">
      <alignment vertical="center"/>
    </xf>
    <xf numFmtId="0" fontId="69" fillId="0" borderId="0" xfId="49" applyFont="1" applyBorder="1" applyAlignment="1">
      <alignment vertical="center" wrapText="1"/>
    </xf>
    <xf numFmtId="3" fontId="68" fillId="0" borderId="0" xfId="49" applyNumberFormat="1" applyFont="1" applyFill="1" applyBorder="1" applyAlignment="1">
      <alignment horizontal="right" vertical="center" wrapText="1"/>
    </xf>
    <xf numFmtId="168" fontId="74" fillId="0" borderId="0" xfId="49" applyNumberFormat="1" applyFont="1" applyAlignment="1">
      <alignment vertical="center"/>
    </xf>
    <xf numFmtId="0" fontId="20" fillId="0" borderId="0" xfId="0" applyFont="1"/>
    <xf numFmtId="0" fontId="68" fillId="0" borderId="0" xfId="49" applyFont="1"/>
    <xf numFmtId="0" fontId="69" fillId="0" borderId="0" xfId="49" applyFont="1" applyAlignment="1">
      <alignment horizontal="center"/>
    </xf>
    <xf numFmtId="170" fontId="68" fillId="0" borderId="0" xfId="49" applyNumberFormat="1" applyFont="1"/>
    <xf numFmtId="2" fontId="68" fillId="0" borderId="0" xfId="49" applyNumberFormat="1" applyFont="1"/>
    <xf numFmtId="0" fontId="26" fillId="0" borderId="0" xfId="49" applyFont="1"/>
    <xf numFmtId="0" fontId="68" fillId="0" borderId="0" xfId="49" applyFont="1" applyAlignment="1">
      <alignment horizontal="right"/>
    </xf>
    <xf numFmtId="165" fontId="75" fillId="0" borderId="0" xfId="6" applyNumberFormat="1" applyFont="1"/>
    <xf numFmtId="0" fontId="68" fillId="0" borderId="0" xfId="49" applyFont="1" applyBorder="1"/>
    <xf numFmtId="0" fontId="68" fillId="0" borderId="0" xfId="49" applyFont="1" applyBorder="1" applyAlignment="1">
      <alignment horizontal="right"/>
    </xf>
    <xf numFmtId="0" fontId="77" fillId="0" borderId="0" xfId="49" applyFont="1"/>
    <xf numFmtId="0" fontId="69" fillId="0" borderId="0" xfId="49" applyFont="1" applyBorder="1" applyAlignment="1">
      <alignment horizontal="center"/>
    </xf>
    <xf numFmtId="165" fontId="75" fillId="0" borderId="0" xfId="6" applyNumberFormat="1" applyFont="1" applyBorder="1"/>
    <xf numFmtId="170" fontId="68" fillId="0" borderId="0" xfId="49" applyNumberFormat="1" applyFont="1" applyBorder="1"/>
    <xf numFmtId="165" fontId="76" fillId="0" borderId="0" xfId="6" applyNumberFormat="1" applyFont="1" applyBorder="1"/>
    <xf numFmtId="2" fontId="68" fillId="0" borderId="0" xfId="49" applyNumberFormat="1" applyFont="1" applyBorder="1"/>
    <xf numFmtId="165" fontId="68" fillId="0" borderId="0" xfId="6" applyNumberFormat="1" applyFont="1" applyBorder="1"/>
    <xf numFmtId="0" fontId="68" fillId="0" borderId="0" xfId="49" applyFont="1" applyBorder="1" applyAlignment="1"/>
    <xf numFmtId="0" fontId="68" fillId="8" borderId="0" xfId="49" applyFont="1" applyFill="1" applyBorder="1" applyAlignment="1">
      <alignment horizontal="center"/>
    </xf>
    <xf numFmtId="0" fontId="26" fillId="0" borderId="0" xfId="49" applyFont="1" applyBorder="1"/>
    <xf numFmtId="0" fontId="68" fillId="0" borderId="0" xfId="49" applyFont="1" applyBorder="1" applyAlignment="1">
      <alignment wrapText="1"/>
    </xf>
    <xf numFmtId="2" fontId="68" fillId="0" borderId="0" xfId="6" applyNumberFormat="1" applyFont="1" applyBorder="1"/>
    <xf numFmtId="170" fontId="68" fillId="0" borderId="0" xfId="6" applyNumberFormat="1" applyFont="1" applyBorder="1"/>
    <xf numFmtId="164" fontId="3" fillId="0" borderId="0" xfId="49" applyNumberFormat="1" applyFont="1" applyBorder="1"/>
    <xf numFmtId="164" fontId="3" fillId="0" borderId="0" xfId="49" applyNumberFormat="1" applyFont="1"/>
    <xf numFmtId="164" fontId="3" fillId="0" borderId="0" xfId="49" applyNumberFormat="1" applyFont="1" applyBorder="1" applyAlignment="1">
      <alignment horizontal="right"/>
    </xf>
    <xf numFmtId="178" fontId="75" fillId="0" borderId="0" xfId="1" applyNumberFormat="1" applyFont="1"/>
    <xf numFmtId="165" fontId="68" fillId="0" borderId="0" xfId="6" applyNumberFormat="1" applyFont="1"/>
    <xf numFmtId="0" fontId="69" fillId="0" borderId="0" xfId="49" applyFont="1"/>
    <xf numFmtId="4" fontId="68" fillId="0" borderId="0" xfId="49" applyNumberFormat="1" applyFont="1"/>
    <xf numFmtId="43" fontId="68" fillId="0" borderId="0" xfId="49" applyNumberFormat="1" applyFont="1"/>
    <xf numFmtId="164" fontId="68" fillId="0" borderId="0" xfId="49" applyNumberFormat="1" applyFont="1"/>
    <xf numFmtId="165" fontId="68" fillId="0" borderId="0" xfId="49" applyNumberFormat="1" applyFont="1"/>
    <xf numFmtId="0" fontId="69" fillId="8" borderId="0" xfId="49" applyFont="1" applyFill="1" applyBorder="1" applyAlignment="1">
      <alignment horizontal="center"/>
    </xf>
    <xf numFmtId="43" fontId="68" fillId="0" borderId="0" xfId="1" applyFont="1" applyBorder="1"/>
    <xf numFmtId="0" fontId="69" fillId="8" borderId="0" xfId="1" applyNumberFormat="1" applyFont="1" applyFill="1" applyBorder="1" applyAlignment="1">
      <alignment horizontal="center"/>
    </xf>
    <xf numFmtId="0" fontId="69" fillId="8" borderId="0" xfId="49" applyFont="1" applyFill="1" applyAlignment="1">
      <alignment horizontal="center"/>
    </xf>
    <xf numFmtId="43" fontId="26" fillId="0" borderId="0" xfId="1" applyFont="1" applyBorder="1"/>
    <xf numFmtId="165" fontId="68" fillId="0" borderId="0" xfId="49" applyNumberFormat="1" applyFont="1" applyBorder="1"/>
    <xf numFmtId="0" fontId="69" fillId="8" borderId="0" xfId="49" applyFont="1" applyFill="1" applyBorder="1"/>
    <xf numFmtId="0" fontId="68" fillId="0" borderId="0" xfId="53" applyFont="1" applyFill="1" applyBorder="1"/>
    <xf numFmtId="0" fontId="69" fillId="0" borderId="0" xfId="53" applyFont="1" applyFill="1" applyBorder="1" applyAlignment="1">
      <alignment horizontal="center"/>
    </xf>
    <xf numFmtId="0" fontId="69" fillId="0" borderId="0" xfId="53" applyFont="1" applyFill="1" applyBorder="1"/>
    <xf numFmtId="165" fontId="68" fillId="0" borderId="0" xfId="6" applyNumberFormat="1" applyFont="1" applyFill="1" applyBorder="1"/>
    <xf numFmtId="2" fontId="68" fillId="0" borderId="0" xfId="53" applyNumberFormat="1" applyFont="1" applyFill="1" applyBorder="1"/>
    <xf numFmtId="164" fontId="68" fillId="0" borderId="0" xfId="53" applyNumberFormat="1" applyFont="1" applyFill="1" applyBorder="1"/>
    <xf numFmtId="0" fontId="68" fillId="0" borderId="0" xfId="53" applyFont="1" applyFill="1" applyBorder="1" applyAlignment="1"/>
    <xf numFmtId="0" fontId="78" fillId="0" borderId="0" xfId="49" applyFont="1" applyFill="1" applyBorder="1" applyAlignment="1"/>
    <xf numFmtId="172" fontId="68" fillId="0" borderId="0" xfId="1" applyNumberFormat="1" applyFont="1" applyFill="1" applyBorder="1"/>
    <xf numFmtId="4" fontId="68" fillId="0" borderId="0" xfId="53" applyNumberFormat="1" applyFont="1" applyFill="1" applyBorder="1"/>
    <xf numFmtId="168" fontId="68" fillId="0" borderId="0" xfId="53" applyNumberFormat="1" applyFont="1" applyFill="1" applyBorder="1"/>
    <xf numFmtId="0" fontId="68" fillId="0" borderId="0" xfId="53" applyFont="1" applyFill="1" applyBorder="1" applyAlignment="1">
      <alignment horizontal="left" indent="1"/>
    </xf>
    <xf numFmtId="165" fontId="75" fillId="0" borderId="0" xfId="6" applyNumberFormat="1" applyFont="1" applyFill="1" applyBorder="1"/>
    <xf numFmtId="1" fontId="69" fillId="0" borderId="0" xfId="51" applyNumberFormat="1" applyFont="1" applyAlignment="1">
      <alignment horizontal="left" vertical="center" wrapText="1"/>
    </xf>
    <xf numFmtId="1" fontId="69" fillId="0" borderId="0" xfId="51" applyNumberFormat="1" applyFont="1" applyBorder="1" applyAlignment="1">
      <alignment horizontal="center"/>
    </xf>
    <xf numFmtId="1" fontId="69" fillId="0" borderId="0" xfId="49" applyNumberFormat="1" applyFont="1" applyAlignment="1">
      <alignment horizontal="center"/>
    </xf>
    <xf numFmtId="1" fontId="69" fillId="0" borderId="0" xfId="49" applyNumberFormat="1" applyFont="1" applyBorder="1" applyAlignment="1">
      <alignment horizontal="center"/>
    </xf>
    <xf numFmtId="1" fontId="68" fillId="0" borderId="0" xfId="49" applyNumberFormat="1" applyFont="1" applyBorder="1" applyAlignment="1">
      <alignment horizontal="center"/>
    </xf>
    <xf numFmtId="38" fontId="68" fillId="0" borderId="16" xfId="51" applyNumberFormat="1" applyFont="1" applyBorder="1" applyAlignment="1">
      <alignment horizontal="left"/>
    </xf>
    <xf numFmtId="38" fontId="68" fillId="0" borderId="16" xfId="51" applyNumberFormat="1" applyFont="1" applyBorder="1" applyAlignment="1">
      <alignment horizontal="center"/>
    </xf>
    <xf numFmtId="38" fontId="68" fillId="0" borderId="0" xfId="49" applyNumberFormat="1" applyFont="1" applyBorder="1"/>
    <xf numFmtId="38" fontId="68" fillId="0" borderId="0" xfId="51" applyNumberFormat="1" applyFont="1" applyBorder="1" applyAlignment="1">
      <alignment horizontal="left"/>
    </xf>
    <xf numFmtId="38" fontId="68" fillId="0" borderId="0" xfId="51" applyNumberFormat="1" applyFont="1" applyBorder="1" applyAlignment="1">
      <alignment horizontal="center"/>
    </xf>
    <xf numFmtId="38" fontId="69" fillId="0" borderId="0" xfId="49" applyNumberFormat="1" applyFont="1" applyBorder="1"/>
    <xf numFmtId="38" fontId="69" fillId="0" borderId="0" xfId="51" applyNumberFormat="1" applyFont="1" applyBorder="1" applyAlignment="1">
      <alignment horizontal="center"/>
    </xf>
    <xf numFmtId="10" fontId="68" fillId="0" borderId="0" xfId="6" applyNumberFormat="1" applyFont="1" applyBorder="1" applyAlignment="1">
      <alignment horizontal="center"/>
    </xf>
    <xf numFmtId="38" fontId="68" fillId="0" borderId="0" xfId="50" applyNumberFormat="1" applyFont="1" applyBorder="1" applyAlignment="1">
      <alignment horizontal="left" vertical="top" wrapText="1"/>
    </xf>
    <xf numFmtId="38" fontId="68" fillId="0" borderId="0" xfId="50" applyNumberFormat="1" applyFont="1" applyBorder="1" applyAlignment="1">
      <alignment vertical="top"/>
    </xf>
    <xf numFmtId="38" fontId="68" fillId="0" borderId="0" xfId="50" applyNumberFormat="1" applyFont="1" applyBorder="1" applyAlignment="1">
      <alignment horizontal="center" vertical="top" wrapText="1"/>
    </xf>
    <xf numFmtId="38" fontId="69" fillId="0" borderId="0" xfId="50" applyNumberFormat="1" applyFont="1" applyBorder="1" applyAlignment="1">
      <alignment horizontal="left" vertical="top" wrapText="1"/>
    </xf>
    <xf numFmtId="0" fontId="68" fillId="0" borderId="0" xfId="50" applyNumberFormat="1" applyFont="1" applyBorder="1" applyAlignment="1">
      <alignment vertical="top"/>
    </xf>
    <xf numFmtId="0" fontId="69" fillId="0" borderId="0" xfId="50" applyNumberFormat="1" applyFont="1" applyBorder="1" applyAlignment="1">
      <alignment horizontal="center" vertical="top" wrapText="1"/>
    </xf>
    <xf numFmtId="1" fontId="69" fillId="0" borderId="0" xfId="50" applyNumberFormat="1" applyFont="1" applyBorder="1" applyAlignment="1">
      <alignment horizontal="center" vertical="top" wrapText="1"/>
    </xf>
    <xf numFmtId="38" fontId="69" fillId="0" borderId="0" xfId="50" applyNumberFormat="1" applyFont="1" applyBorder="1" applyAlignment="1">
      <alignment horizontal="center" vertical="top" wrapText="1"/>
    </xf>
    <xf numFmtId="0" fontId="79" fillId="0" borderId="0" xfId="49" applyFont="1" applyBorder="1"/>
    <xf numFmtId="40" fontId="68" fillId="0" borderId="0" xfId="49" applyNumberFormat="1" applyFont="1" applyBorder="1"/>
    <xf numFmtId="38" fontId="80" fillId="0" borderId="0" xfId="49" applyNumberFormat="1" applyFont="1" applyBorder="1"/>
    <xf numFmtId="38" fontId="68" fillId="0" borderId="0" xfId="49" applyNumberFormat="1" applyFont="1" applyBorder="1" applyAlignment="1">
      <alignment horizontal="left"/>
    </xf>
    <xf numFmtId="0" fontId="71" fillId="0" borderId="0" xfId="49" applyFont="1"/>
    <xf numFmtId="0" fontId="68" fillId="0" borderId="18" xfId="49" applyFont="1" applyBorder="1"/>
    <xf numFmtId="1" fontId="69" fillId="0" borderId="2" xfId="1" applyNumberFormat="1" applyFont="1" applyBorder="1" applyAlignment="1">
      <alignment horizontal="center" vertical="center"/>
    </xf>
    <xf numFmtId="1" fontId="69" fillId="0" borderId="17" xfId="1" applyNumberFormat="1" applyFont="1" applyBorder="1" applyAlignment="1">
      <alignment horizontal="center" vertical="center"/>
    </xf>
    <xf numFmtId="0" fontId="69" fillId="0" borderId="15" xfId="49" applyFont="1" applyBorder="1"/>
    <xf numFmtId="3" fontId="68" fillId="0" borderId="0" xfId="53" applyNumberFormat="1" applyFont="1" applyBorder="1"/>
    <xf numFmtId="3" fontId="68" fillId="0" borderId="7" xfId="53" applyNumberFormat="1" applyFont="1" applyBorder="1"/>
    <xf numFmtId="0" fontId="69" fillId="0" borderId="14" xfId="49" applyFont="1" applyBorder="1"/>
    <xf numFmtId="3" fontId="68" fillId="0" borderId="1" xfId="53" applyNumberFormat="1" applyFont="1" applyBorder="1"/>
    <xf numFmtId="3" fontId="68" fillId="0" borderId="13" xfId="53" applyNumberFormat="1" applyFont="1" applyBorder="1"/>
    <xf numFmtId="43" fontId="68" fillId="0" borderId="0" xfId="1" applyFont="1"/>
    <xf numFmtId="43" fontId="68" fillId="0" borderId="0" xfId="1" applyFont="1" applyBorder="1" applyAlignment="1">
      <alignment horizontal="left" indent="1"/>
    </xf>
    <xf numFmtId="2" fontId="68" fillId="0" borderId="0" xfId="1" applyNumberFormat="1" applyFont="1" applyBorder="1"/>
    <xf numFmtId="2" fontId="68" fillId="0" borderId="0" xfId="1" applyNumberFormat="1" applyFont="1"/>
    <xf numFmtId="171" fontId="26" fillId="0" borderId="0" xfId="1" applyNumberFormat="1" applyFont="1" applyBorder="1"/>
    <xf numFmtId="2" fontId="26" fillId="0" borderId="0" xfId="49" applyNumberFormat="1" applyFont="1" applyBorder="1"/>
    <xf numFmtId="0" fontId="69" fillId="8" borderId="0" xfId="49" applyFont="1" applyFill="1" applyBorder="1" applyAlignment="1">
      <alignment wrapText="1"/>
    </xf>
    <xf numFmtId="40" fontId="26" fillId="0" borderId="0" xfId="49" applyNumberFormat="1" applyFont="1" applyBorder="1"/>
    <xf numFmtId="0" fontId="68" fillId="0" borderId="0" xfId="49" applyNumberFormat="1" applyFont="1"/>
    <xf numFmtId="10" fontId="68" fillId="0" borderId="0" xfId="6" applyNumberFormat="1" applyFont="1"/>
    <xf numFmtId="164" fontId="68" fillId="0" borderId="0" xfId="49" applyNumberFormat="1" applyFont="1" applyBorder="1"/>
    <xf numFmtId="43" fontId="26" fillId="0" borderId="0" xfId="1" applyNumberFormat="1" applyFont="1" applyBorder="1"/>
    <xf numFmtId="0" fontId="82" fillId="0" borderId="0" xfId="52" applyFont="1" applyAlignment="1">
      <alignment horizontal="center"/>
    </xf>
    <xf numFmtId="0" fontId="82" fillId="8" borderId="0" xfId="52" applyFont="1" applyFill="1" applyAlignment="1">
      <alignment horizontal="center"/>
    </xf>
    <xf numFmtId="0" fontId="82" fillId="0" borderId="0" xfId="52" applyFont="1"/>
    <xf numFmtId="0" fontId="2" fillId="0" borderId="0" xfId="52" applyFont="1"/>
    <xf numFmtId="2" fontId="26" fillId="0" borderId="0" xfId="52" applyNumberFormat="1" applyFont="1"/>
    <xf numFmtId="0" fontId="68" fillId="0" borderId="0" xfId="53" applyFont="1" applyFill="1" applyBorder="1" applyAlignment="1">
      <alignment horizontal="center"/>
    </xf>
    <xf numFmtId="3" fontId="2" fillId="0" borderId="0" xfId="52" applyNumberFormat="1" applyFont="1"/>
    <xf numFmtId="3" fontId="2" fillId="0" borderId="0" xfId="52" applyNumberFormat="1" applyFont="1" applyAlignment="1">
      <alignment horizontal="right"/>
    </xf>
    <xf numFmtId="0" fontId="2" fillId="0" borderId="0" xfId="52" applyFont="1" applyAlignment="1">
      <alignment horizontal="right"/>
    </xf>
    <xf numFmtId="164" fontId="2" fillId="0" borderId="0" xfId="52" applyNumberFormat="1" applyFont="1" applyFill="1"/>
    <xf numFmtId="0" fontId="2" fillId="0" borderId="0" xfId="52" applyFont="1" applyFill="1"/>
    <xf numFmtId="0" fontId="2" fillId="0" borderId="0" xfId="52" applyNumberFormat="1" applyFont="1"/>
    <xf numFmtId="0" fontId="2" fillId="0" borderId="0" xfId="52" applyNumberFormat="1" applyFont="1" applyAlignment="1">
      <alignment horizontal="right"/>
    </xf>
    <xf numFmtId="0" fontId="83" fillId="0" borderId="0" xfId="29" applyFont="1"/>
    <xf numFmtId="43" fontId="26" fillId="0" borderId="0" xfId="1" applyFont="1" applyFill="1"/>
    <xf numFmtId="43" fontId="74" fillId="0" borderId="0" xfId="1" applyFont="1" applyBorder="1"/>
    <xf numFmtId="43" fontId="74" fillId="0" borderId="0" xfId="1" applyFont="1"/>
    <xf numFmtId="43" fontId="75" fillId="0" borderId="0" xfId="1" applyFont="1" applyBorder="1"/>
    <xf numFmtId="1" fontId="69" fillId="8" borderId="0" xfId="1" applyNumberFormat="1" applyFont="1" applyFill="1" applyBorder="1"/>
    <xf numFmtId="1" fontId="69" fillId="8" borderId="0" xfId="1" applyNumberFormat="1" applyFont="1" applyFill="1" applyBorder="1" applyAlignment="1">
      <alignment horizontal="center"/>
    </xf>
    <xf numFmtId="0" fontId="69" fillId="0" borderId="0" xfId="49" applyFont="1" applyFill="1" applyAlignment="1">
      <alignment horizontal="center"/>
    </xf>
    <xf numFmtId="169" fontId="26" fillId="0" borderId="0" xfId="1" applyNumberFormat="1" applyFont="1"/>
    <xf numFmtId="172" fontId="68" fillId="0" borderId="0" xfId="1" applyNumberFormat="1" applyFont="1"/>
    <xf numFmtId="0" fontId="25" fillId="0" borderId="1" xfId="0" applyFont="1" applyBorder="1"/>
    <xf numFmtId="49" fontId="25" fillId="0" borderId="1" xfId="0" applyNumberFormat="1" applyFont="1" applyBorder="1" applyAlignment="1">
      <alignment horizontal="right"/>
    </xf>
    <xf numFmtId="3" fontId="20" fillId="0" borderId="0" xfId="0" applyNumberFormat="1" applyFont="1"/>
    <xf numFmtId="43" fontId="84" fillId="0" borderId="0" xfId="0" applyNumberFormat="1" applyFont="1"/>
    <xf numFmtId="43" fontId="84" fillId="0" borderId="0" xfId="0" applyNumberFormat="1" applyFont="1" applyAlignment="1">
      <alignment horizontal="right"/>
    </xf>
    <xf numFmtId="0" fontId="84" fillId="0" borderId="0" xfId="0" applyFont="1"/>
    <xf numFmtId="4" fontId="20" fillId="0" borderId="0" xfId="0" applyNumberFormat="1" applyFont="1" applyAlignment="1">
      <alignment horizontal="right"/>
    </xf>
    <xf numFmtId="2" fontId="20" fillId="0" borderId="0" xfId="0" applyNumberFormat="1" applyFont="1"/>
    <xf numFmtId="2" fontId="20" fillId="0" borderId="0" xfId="0" applyNumberFormat="1" applyFont="1" applyAlignment="1">
      <alignment horizontal="right"/>
    </xf>
    <xf numFmtId="1" fontId="20" fillId="0" borderId="0" xfId="0" applyNumberFormat="1" applyFont="1"/>
    <xf numFmtId="2" fontId="84" fillId="0" borderId="0" xfId="0" applyNumberFormat="1" applyFont="1" applyAlignment="1">
      <alignment horizontal="right"/>
    </xf>
    <xf numFmtId="0" fontId="25" fillId="8" borderId="1" xfId="0" applyFont="1" applyFill="1" applyBorder="1" applyAlignment="1">
      <alignment horizontal="center"/>
    </xf>
    <xf numFmtId="49" fontId="25" fillId="8" borderId="1" xfId="0" applyNumberFormat="1" applyFont="1" applyFill="1" applyBorder="1" applyAlignment="1">
      <alignment horizontal="center"/>
    </xf>
    <xf numFmtId="0" fontId="25" fillId="8" borderId="0" xfId="0" applyFont="1" applyFill="1"/>
    <xf numFmtId="175" fontId="68" fillId="0" borderId="35" xfId="54" applyFont="1" applyFill="1" applyBorder="1" applyAlignment="1">
      <alignment vertical="center" wrapText="1"/>
    </xf>
    <xf numFmtId="3" fontId="68" fillId="0" borderId="35" xfId="49" applyNumberFormat="1" applyFont="1" applyFill="1" applyBorder="1" applyAlignment="1">
      <alignment horizontal="right" vertical="center" wrapText="1"/>
    </xf>
    <xf numFmtId="179" fontId="68" fillId="0" borderId="0" xfId="1" applyNumberFormat="1" applyFont="1" applyBorder="1" applyAlignment="1">
      <alignment horizontal="right"/>
    </xf>
    <xf numFmtId="179" fontId="26" fillId="0" borderId="0" xfId="1" applyNumberFormat="1" applyFont="1" applyAlignment="1">
      <alignment horizontal="right"/>
    </xf>
    <xf numFmtId="179" fontId="26" fillId="0" borderId="0" xfId="49" applyNumberFormat="1" applyFont="1" applyAlignment="1">
      <alignment horizontal="right"/>
    </xf>
    <xf numFmtId="4" fontId="68" fillId="0" borderId="0" xfId="1" applyNumberFormat="1" applyFont="1" applyBorder="1"/>
    <xf numFmtId="4" fontId="68" fillId="0" borderId="0" xfId="1" applyNumberFormat="1" applyFont="1" applyBorder="1" applyAlignment="1">
      <alignment horizontal="right"/>
    </xf>
    <xf numFmtId="4" fontId="26" fillId="0" borderId="0" xfId="49" applyNumberFormat="1" applyFont="1" applyBorder="1" applyAlignment="1">
      <alignment horizontal="right"/>
    </xf>
    <xf numFmtId="4" fontId="68" fillId="0" borderId="0" xfId="49" applyNumberFormat="1" applyFont="1" applyAlignment="1">
      <alignment horizontal="right"/>
    </xf>
    <xf numFmtId="0" fontId="69" fillId="8" borderId="0" xfId="49" applyFont="1" applyFill="1"/>
    <xf numFmtId="0" fontId="69" fillId="8" borderId="0" xfId="49" applyFont="1" applyFill="1" applyBorder="1" applyAlignment="1">
      <alignment horizontal="left"/>
    </xf>
    <xf numFmtId="0" fontId="68" fillId="8" borderId="0" xfId="49" applyFont="1" applyFill="1"/>
    <xf numFmtId="4" fontId="68" fillId="0" borderId="0" xfId="49" applyNumberFormat="1" applyFont="1" applyBorder="1"/>
    <xf numFmtId="4" fontId="68" fillId="0" borderId="0" xfId="49" applyNumberFormat="1" applyFont="1" applyBorder="1" applyAlignment="1">
      <alignment horizontal="right"/>
    </xf>
    <xf numFmtId="4" fontId="2" fillId="0" borderId="0" xfId="52" applyNumberFormat="1" applyFont="1"/>
    <xf numFmtId="4" fontId="2" fillId="0" borderId="0" xfId="1" applyNumberFormat="1" applyFont="1"/>
    <xf numFmtId="3" fontId="2" fillId="0" borderId="0" xfId="1" applyNumberFormat="1" applyFont="1" applyAlignment="1">
      <alignment horizontal="right"/>
    </xf>
    <xf numFmtId="4" fontId="68" fillId="9" borderId="0" xfId="49" applyNumberFormat="1" applyFont="1" applyFill="1" applyBorder="1"/>
    <xf numFmtId="4" fontId="68" fillId="0" borderId="0" xfId="49" applyNumberFormat="1" applyFont="1" applyFill="1" applyBorder="1"/>
    <xf numFmtId="4" fontId="68" fillId="0" borderId="0" xfId="6" applyNumberFormat="1" applyFont="1"/>
    <xf numFmtId="0" fontId="71" fillId="0" borderId="0" xfId="0" applyFont="1"/>
    <xf numFmtId="180" fontId="26" fillId="0" borderId="0" xfId="57" applyNumberFormat="1" applyFont="1"/>
    <xf numFmtId="0" fontId="85" fillId="0" borderId="0" xfId="917" applyFont="1"/>
    <xf numFmtId="0" fontId="86" fillId="0" borderId="0" xfId="917" applyFont="1"/>
    <xf numFmtId="170" fontId="86" fillId="0" borderId="0" xfId="917" applyNumberFormat="1" applyFont="1"/>
    <xf numFmtId="170" fontId="85" fillId="0" borderId="0" xfId="917" applyNumberFormat="1" applyFont="1"/>
    <xf numFmtId="170" fontId="87" fillId="0" borderId="0" xfId="917" applyNumberFormat="1" applyFont="1"/>
    <xf numFmtId="43" fontId="87" fillId="0" borderId="0" xfId="917" applyNumberFormat="1" applyFont="1"/>
    <xf numFmtId="0" fontId="87" fillId="0" borderId="0" xfId="917" applyFont="1"/>
    <xf numFmtId="2" fontId="86" fillId="0" borderId="0" xfId="917" applyNumberFormat="1" applyFont="1"/>
    <xf numFmtId="10" fontId="86" fillId="0" borderId="0" xfId="918" applyNumberFormat="1" applyFont="1"/>
  </cellXfs>
  <cellStyles count="919">
    <cellStyle name="???????????" xfId="71" xr:uid="{00000000-0005-0000-0000-000000000000}"/>
    <cellStyle name="???????_2++" xfId="72" xr:uid="{00000000-0005-0000-0000-000001000000}"/>
    <cellStyle name="20 % - Akzent1" xfId="89" xr:uid="{00000000-0005-0000-0000-000002000000}"/>
    <cellStyle name="20 % - Akzent1 2" xfId="398" xr:uid="{00000000-0005-0000-0000-000003000000}"/>
    <cellStyle name="20 % - Akzent1 3" xfId="267" xr:uid="{00000000-0005-0000-0000-000004000000}"/>
    <cellStyle name="20 % - Akzent2" xfId="90" xr:uid="{00000000-0005-0000-0000-000005000000}"/>
    <cellStyle name="20 % - Akzent2 2" xfId="399" xr:uid="{00000000-0005-0000-0000-000006000000}"/>
    <cellStyle name="20 % - Akzent2 3" xfId="268" xr:uid="{00000000-0005-0000-0000-000007000000}"/>
    <cellStyle name="20 % - Akzent3" xfId="91" xr:uid="{00000000-0005-0000-0000-000008000000}"/>
    <cellStyle name="20 % - Akzent3 2" xfId="400" xr:uid="{00000000-0005-0000-0000-000009000000}"/>
    <cellStyle name="20 % - Akzent3 3" xfId="269" xr:uid="{00000000-0005-0000-0000-00000A000000}"/>
    <cellStyle name="20 % - Akzent4" xfId="92" xr:uid="{00000000-0005-0000-0000-00000B000000}"/>
    <cellStyle name="20 % - Akzent4 2" xfId="401" xr:uid="{00000000-0005-0000-0000-00000C000000}"/>
    <cellStyle name="20 % - Akzent4 3" xfId="270" xr:uid="{00000000-0005-0000-0000-00000D000000}"/>
    <cellStyle name="20 % - Akzent5" xfId="93" xr:uid="{00000000-0005-0000-0000-00000E000000}"/>
    <cellStyle name="20 % - Akzent5 2" xfId="402" xr:uid="{00000000-0005-0000-0000-00000F000000}"/>
    <cellStyle name="20 % - Akzent5 3" xfId="271" xr:uid="{00000000-0005-0000-0000-000010000000}"/>
    <cellStyle name="20 % - Akzent6" xfId="94" xr:uid="{00000000-0005-0000-0000-000011000000}"/>
    <cellStyle name="20 % - Akzent6 2" xfId="403" xr:uid="{00000000-0005-0000-0000-000012000000}"/>
    <cellStyle name="20 % - Akzent6 3" xfId="272" xr:uid="{00000000-0005-0000-0000-000013000000}"/>
    <cellStyle name="20% - Accent1 2" xfId="95" xr:uid="{00000000-0005-0000-0000-000014000000}"/>
    <cellStyle name="20% - Accent1 3" xfId="224" xr:uid="{00000000-0005-0000-0000-000015000000}"/>
    <cellStyle name="20% - Accent2 2" xfId="96" xr:uid="{00000000-0005-0000-0000-000016000000}"/>
    <cellStyle name="20% - Accent2 3" xfId="225" xr:uid="{00000000-0005-0000-0000-000017000000}"/>
    <cellStyle name="20% - Accent3 2" xfId="97" xr:uid="{00000000-0005-0000-0000-000018000000}"/>
    <cellStyle name="20% - Accent3 3" xfId="226" xr:uid="{00000000-0005-0000-0000-000019000000}"/>
    <cellStyle name="20% - Accent4 2" xfId="98" xr:uid="{00000000-0005-0000-0000-00001A000000}"/>
    <cellStyle name="20% - Accent4 3" xfId="227" xr:uid="{00000000-0005-0000-0000-00001B000000}"/>
    <cellStyle name="20% - Accent5 2" xfId="99" xr:uid="{00000000-0005-0000-0000-00001C000000}"/>
    <cellStyle name="20% - Accent5 3" xfId="228" xr:uid="{00000000-0005-0000-0000-00001D000000}"/>
    <cellStyle name="20% - Accent6 2" xfId="100" xr:uid="{00000000-0005-0000-0000-00001E000000}"/>
    <cellStyle name="20% - Accent6 3" xfId="229" xr:uid="{00000000-0005-0000-0000-00001F000000}"/>
    <cellStyle name="2x indented GHG Textfiels" xfId="7" xr:uid="{00000000-0005-0000-0000-000020000000}"/>
    <cellStyle name="2x indented GHG Textfiels 2" xfId="8" xr:uid="{00000000-0005-0000-0000-000021000000}"/>
    <cellStyle name="2x indented GHG Textfiels 2 2" xfId="101" xr:uid="{00000000-0005-0000-0000-000022000000}"/>
    <cellStyle name="2x indented GHG Textfiels 3" xfId="102" xr:uid="{00000000-0005-0000-0000-000023000000}"/>
    <cellStyle name="2x indented GHG Textfiels 3 2" xfId="425" xr:uid="{00000000-0005-0000-0000-000024000000}"/>
    <cellStyle name="2x indented GHG Textfiels 3 2 2" xfId="555" xr:uid="{00000000-0005-0000-0000-000025000000}"/>
    <cellStyle name="2x indented GHG Textfiels 3 2 2 2" xfId="770" xr:uid="{00000000-0005-0000-0000-000026000000}"/>
    <cellStyle name="2x indented GHG Textfiels 3 2 3" xfId="733" xr:uid="{00000000-0005-0000-0000-000027000000}"/>
    <cellStyle name="2x indented GHG Textfiels 3 3" xfId="373" xr:uid="{00000000-0005-0000-0000-000028000000}"/>
    <cellStyle name="2x indented GHG Textfiels 3 3 2" xfId="660" xr:uid="{00000000-0005-0000-0000-000029000000}"/>
    <cellStyle name="2x indented GHG Textfiels 3 3 2 2" xfId="875" xr:uid="{00000000-0005-0000-0000-00002A000000}"/>
    <cellStyle name="2x indented GHG Textfiels 3 3 3" xfId="662" xr:uid="{00000000-0005-0000-0000-00002B000000}"/>
    <cellStyle name="2x indented GHG Textfiels 3 3 3 2" xfId="877" xr:uid="{00000000-0005-0000-0000-00002C000000}"/>
    <cellStyle name="2x indented GHG Textfiels 3 3 4" xfId="558" xr:uid="{00000000-0005-0000-0000-00002D000000}"/>
    <cellStyle name="2x indented GHG Textfiels 3 3 4 2" xfId="773" xr:uid="{00000000-0005-0000-0000-00002E000000}"/>
    <cellStyle name="40 % - Akzent1" xfId="103" xr:uid="{00000000-0005-0000-0000-00002F000000}"/>
    <cellStyle name="40 % - Akzent1 2" xfId="404" xr:uid="{00000000-0005-0000-0000-000030000000}"/>
    <cellStyle name="40 % - Akzent1 3" xfId="273" xr:uid="{00000000-0005-0000-0000-000031000000}"/>
    <cellStyle name="40 % - Akzent2" xfId="104" xr:uid="{00000000-0005-0000-0000-000032000000}"/>
    <cellStyle name="40 % - Akzent2 2" xfId="405" xr:uid="{00000000-0005-0000-0000-000033000000}"/>
    <cellStyle name="40 % - Akzent2 3" xfId="274" xr:uid="{00000000-0005-0000-0000-000034000000}"/>
    <cellStyle name="40 % - Akzent3" xfId="105" xr:uid="{00000000-0005-0000-0000-000035000000}"/>
    <cellStyle name="40 % - Akzent3 2" xfId="406" xr:uid="{00000000-0005-0000-0000-000036000000}"/>
    <cellStyle name="40 % - Akzent3 3" xfId="275" xr:uid="{00000000-0005-0000-0000-000037000000}"/>
    <cellStyle name="40 % - Akzent4" xfId="106" xr:uid="{00000000-0005-0000-0000-000038000000}"/>
    <cellStyle name="40 % - Akzent4 2" xfId="407" xr:uid="{00000000-0005-0000-0000-000039000000}"/>
    <cellStyle name="40 % - Akzent4 3" xfId="276" xr:uid="{00000000-0005-0000-0000-00003A000000}"/>
    <cellStyle name="40 % - Akzent5" xfId="107" xr:uid="{00000000-0005-0000-0000-00003B000000}"/>
    <cellStyle name="40 % - Akzent5 2" xfId="408" xr:uid="{00000000-0005-0000-0000-00003C000000}"/>
    <cellStyle name="40 % - Akzent5 3" xfId="277" xr:uid="{00000000-0005-0000-0000-00003D000000}"/>
    <cellStyle name="40 % - Akzent6" xfId="108" xr:uid="{00000000-0005-0000-0000-00003E000000}"/>
    <cellStyle name="40 % - Akzent6 2" xfId="409" xr:uid="{00000000-0005-0000-0000-00003F000000}"/>
    <cellStyle name="40 % - Akzent6 3" xfId="278" xr:uid="{00000000-0005-0000-0000-000040000000}"/>
    <cellStyle name="40% - Accent1 2" xfId="109" xr:uid="{00000000-0005-0000-0000-000041000000}"/>
    <cellStyle name="40% - Accent1 3" xfId="230" xr:uid="{00000000-0005-0000-0000-000042000000}"/>
    <cellStyle name="40% - Accent2 2" xfId="110" xr:uid="{00000000-0005-0000-0000-000043000000}"/>
    <cellStyle name="40% - Accent2 3" xfId="231" xr:uid="{00000000-0005-0000-0000-000044000000}"/>
    <cellStyle name="40% - Accent3 2" xfId="111" xr:uid="{00000000-0005-0000-0000-000045000000}"/>
    <cellStyle name="40% - Accent3 3" xfId="232" xr:uid="{00000000-0005-0000-0000-000046000000}"/>
    <cellStyle name="40% - Accent4 2" xfId="112" xr:uid="{00000000-0005-0000-0000-000047000000}"/>
    <cellStyle name="40% - Accent4 3" xfId="233" xr:uid="{00000000-0005-0000-0000-000048000000}"/>
    <cellStyle name="40% - Accent5 2" xfId="113" xr:uid="{00000000-0005-0000-0000-000049000000}"/>
    <cellStyle name="40% - Accent5 3" xfId="234" xr:uid="{00000000-0005-0000-0000-00004A000000}"/>
    <cellStyle name="40% - Accent6 2" xfId="114" xr:uid="{00000000-0005-0000-0000-00004B000000}"/>
    <cellStyle name="40% - Accent6 3" xfId="235" xr:uid="{00000000-0005-0000-0000-00004C000000}"/>
    <cellStyle name="5x indented GHG Textfiels" xfId="9" xr:uid="{00000000-0005-0000-0000-00004D000000}"/>
    <cellStyle name="5x indented GHG Textfiels 2" xfId="115" xr:uid="{00000000-0005-0000-0000-00004E000000}"/>
    <cellStyle name="5x indented GHG Textfiels 2 2" xfId="116" xr:uid="{00000000-0005-0000-0000-00004F000000}"/>
    <cellStyle name="5x indented GHG Textfiels 3" xfId="117" xr:uid="{00000000-0005-0000-0000-000050000000}"/>
    <cellStyle name="5x indented GHG Textfiels 3 2" xfId="426" xr:uid="{00000000-0005-0000-0000-000051000000}"/>
    <cellStyle name="5x indented GHG Textfiels 3 3" xfId="374" xr:uid="{00000000-0005-0000-0000-000052000000}"/>
    <cellStyle name="5x indented GHG Textfiels 3 3 2" xfId="661" xr:uid="{00000000-0005-0000-0000-000053000000}"/>
    <cellStyle name="5x indented GHG Textfiels 3 3 2 2" xfId="876" xr:uid="{00000000-0005-0000-0000-000054000000}"/>
    <cellStyle name="5x indented GHG Textfiels 3 3 3" xfId="608" xr:uid="{00000000-0005-0000-0000-000055000000}"/>
    <cellStyle name="5x indented GHG Textfiels 3 3 3 2" xfId="823" xr:uid="{00000000-0005-0000-0000-000056000000}"/>
    <cellStyle name="5x indented GHG Textfiels 3 3 4" xfId="692" xr:uid="{00000000-0005-0000-0000-000057000000}"/>
    <cellStyle name="5x indented GHG Textfiels 3 3 4 2" xfId="907" xr:uid="{00000000-0005-0000-0000-000058000000}"/>
    <cellStyle name="5x indented GHG Textfiels 3 3 5" xfId="729" xr:uid="{00000000-0005-0000-0000-000059000000}"/>
    <cellStyle name="5x indented GHG Textfiels_Table 4(II)" xfId="216" xr:uid="{00000000-0005-0000-0000-00005A000000}"/>
    <cellStyle name="60 % - Akzent1" xfId="118" xr:uid="{00000000-0005-0000-0000-00005B000000}"/>
    <cellStyle name="60 % - Akzent1 2" xfId="410" xr:uid="{00000000-0005-0000-0000-00005C000000}"/>
    <cellStyle name="60 % - Akzent1 3" xfId="279" xr:uid="{00000000-0005-0000-0000-00005D000000}"/>
    <cellStyle name="60 % - Akzent2" xfId="119" xr:uid="{00000000-0005-0000-0000-00005E000000}"/>
    <cellStyle name="60 % - Akzent2 2" xfId="411" xr:uid="{00000000-0005-0000-0000-00005F000000}"/>
    <cellStyle name="60 % - Akzent2 3" xfId="280" xr:uid="{00000000-0005-0000-0000-000060000000}"/>
    <cellStyle name="60 % - Akzent3" xfId="120" xr:uid="{00000000-0005-0000-0000-000061000000}"/>
    <cellStyle name="60 % - Akzent3 2" xfId="412" xr:uid="{00000000-0005-0000-0000-000062000000}"/>
    <cellStyle name="60 % - Akzent3 3" xfId="281" xr:uid="{00000000-0005-0000-0000-000063000000}"/>
    <cellStyle name="60 % - Akzent4" xfId="121" xr:uid="{00000000-0005-0000-0000-000064000000}"/>
    <cellStyle name="60 % - Akzent4 2" xfId="413" xr:uid="{00000000-0005-0000-0000-000065000000}"/>
    <cellStyle name="60 % - Akzent4 3" xfId="282" xr:uid="{00000000-0005-0000-0000-000066000000}"/>
    <cellStyle name="60 % - Akzent5" xfId="122" xr:uid="{00000000-0005-0000-0000-000067000000}"/>
    <cellStyle name="60 % - Akzent5 2" xfId="414" xr:uid="{00000000-0005-0000-0000-000068000000}"/>
    <cellStyle name="60 % - Akzent5 3" xfId="283" xr:uid="{00000000-0005-0000-0000-000069000000}"/>
    <cellStyle name="60 % - Akzent6" xfId="123" xr:uid="{00000000-0005-0000-0000-00006A000000}"/>
    <cellStyle name="60 % - Akzent6 2" xfId="415" xr:uid="{00000000-0005-0000-0000-00006B000000}"/>
    <cellStyle name="60 % - Akzent6 3" xfId="284" xr:uid="{00000000-0005-0000-0000-00006C000000}"/>
    <cellStyle name="60% - Accent1 2" xfId="124" xr:uid="{00000000-0005-0000-0000-00006D000000}"/>
    <cellStyle name="60% - Accent1 3" xfId="236" xr:uid="{00000000-0005-0000-0000-00006E000000}"/>
    <cellStyle name="60% - Accent2 2" xfId="125" xr:uid="{00000000-0005-0000-0000-00006F000000}"/>
    <cellStyle name="60% - Accent2 3" xfId="237" xr:uid="{00000000-0005-0000-0000-000070000000}"/>
    <cellStyle name="60% - Accent3 2" xfId="126" xr:uid="{00000000-0005-0000-0000-000071000000}"/>
    <cellStyle name="60% - Accent3 3" xfId="238" xr:uid="{00000000-0005-0000-0000-000072000000}"/>
    <cellStyle name="60% - Accent4 2" xfId="127" xr:uid="{00000000-0005-0000-0000-000073000000}"/>
    <cellStyle name="60% - Accent4 3" xfId="239" xr:uid="{00000000-0005-0000-0000-000074000000}"/>
    <cellStyle name="60% - Accent5 2" xfId="128" xr:uid="{00000000-0005-0000-0000-000075000000}"/>
    <cellStyle name="60% - Accent5 3" xfId="240" xr:uid="{00000000-0005-0000-0000-000076000000}"/>
    <cellStyle name="60% - Accent6 2" xfId="129" xr:uid="{00000000-0005-0000-0000-000077000000}"/>
    <cellStyle name="60% - Accent6 3" xfId="241" xr:uid="{00000000-0005-0000-0000-000078000000}"/>
    <cellStyle name="Accent1 2" xfId="130" xr:uid="{00000000-0005-0000-0000-000079000000}"/>
    <cellStyle name="Accent1 3" xfId="242" xr:uid="{00000000-0005-0000-0000-00007A000000}"/>
    <cellStyle name="Accent1 4" xfId="375" xr:uid="{00000000-0005-0000-0000-00007B000000}"/>
    <cellStyle name="Accent2 2" xfId="131" xr:uid="{00000000-0005-0000-0000-00007C000000}"/>
    <cellStyle name="Accent2 3" xfId="243" xr:uid="{00000000-0005-0000-0000-00007D000000}"/>
    <cellStyle name="Accent2 4" xfId="376" xr:uid="{00000000-0005-0000-0000-00007E000000}"/>
    <cellStyle name="Accent3 2" xfId="132" xr:uid="{00000000-0005-0000-0000-00007F000000}"/>
    <cellStyle name="Accent3 3" xfId="244" xr:uid="{00000000-0005-0000-0000-000080000000}"/>
    <cellStyle name="Accent3 4" xfId="377" xr:uid="{00000000-0005-0000-0000-000081000000}"/>
    <cellStyle name="Accent4 2" xfId="133" xr:uid="{00000000-0005-0000-0000-000082000000}"/>
    <cellStyle name="Accent4 3" xfId="245" xr:uid="{00000000-0005-0000-0000-000083000000}"/>
    <cellStyle name="Accent4 4" xfId="378" xr:uid="{00000000-0005-0000-0000-000084000000}"/>
    <cellStyle name="Accent5 2" xfId="134" xr:uid="{00000000-0005-0000-0000-000085000000}"/>
    <cellStyle name="Accent5 3" xfId="246" xr:uid="{00000000-0005-0000-0000-000086000000}"/>
    <cellStyle name="Accent5 4" xfId="379" xr:uid="{00000000-0005-0000-0000-000087000000}"/>
    <cellStyle name="Accent6 2" xfId="135" xr:uid="{00000000-0005-0000-0000-000088000000}"/>
    <cellStyle name="Accent6 3" xfId="247" xr:uid="{00000000-0005-0000-0000-000089000000}"/>
    <cellStyle name="Accent6 4" xfId="380" xr:uid="{00000000-0005-0000-0000-00008A000000}"/>
    <cellStyle name="AggblueBoldCels" xfId="10" xr:uid="{00000000-0005-0000-0000-00008B000000}"/>
    <cellStyle name="AggblueBoldCels 2" xfId="136" xr:uid="{00000000-0005-0000-0000-00008C000000}"/>
    <cellStyle name="AggblueCels" xfId="11" xr:uid="{00000000-0005-0000-0000-00008D000000}"/>
    <cellStyle name="AggblueCels 2" xfId="137" xr:uid="{00000000-0005-0000-0000-00008E000000}"/>
    <cellStyle name="AggblueCels_1x" xfId="67" xr:uid="{00000000-0005-0000-0000-00008F000000}"/>
    <cellStyle name="AggBoldCells" xfId="12" xr:uid="{00000000-0005-0000-0000-000090000000}"/>
    <cellStyle name="AggBoldCells 2" xfId="138" xr:uid="{00000000-0005-0000-0000-000091000000}"/>
    <cellStyle name="AggBoldCells 3" xfId="217" xr:uid="{00000000-0005-0000-0000-000092000000}"/>
    <cellStyle name="AggBoldCells 4" xfId="369" xr:uid="{00000000-0005-0000-0000-000093000000}"/>
    <cellStyle name="AggBoldCells 5" xfId="59" xr:uid="{00000000-0005-0000-0000-000094000000}"/>
    <cellStyle name="AggCels" xfId="13" xr:uid="{00000000-0005-0000-0000-000095000000}"/>
    <cellStyle name="AggCels 2" xfId="139" xr:uid="{00000000-0005-0000-0000-000096000000}"/>
    <cellStyle name="AggCels 3" xfId="218" xr:uid="{00000000-0005-0000-0000-000097000000}"/>
    <cellStyle name="AggCels 4" xfId="370" xr:uid="{00000000-0005-0000-0000-000098000000}"/>
    <cellStyle name="AggCels 5" xfId="61" xr:uid="{00000000-0005-0000-0000-000099000000}"/>
    <cellStyle name="AggCels_T(2)" xfId="60" xr:uid="{00000000-0005-0000-0000-00009A000000}"/>
    <cellStyle name="AggGreen" xfId="14" xr:uid="{00000000-0005-0000-0000-00009B000000}"/>
    <cellStyle name="AggGreen 2" xfId="140" xr:uid="{00000000-0005-0000-0000-00009C000000}"/>
    <cellStyle name="AggGreen 2 2" xfId="428" xr:uid="{00000000-0005-0000-0000-00009D000000}"/>
    <cellStyle name="AggGreen 2 2 2" xfId="605" xr:uid="{00000000-0005-0000-0000-00009E000000}"/>
    <cellStyle name="AggGreen 2 2 2 2" xfId="820" xr:uid="{00000000-0005-0000-0000-00009F000000}"/>
    <cellStyle name="AggGreen 2 2 3" xfId="735" xr:uid="{00000000-0005-0000-0000-0000A0000000}"/>
    <cellStyle name="AggGreen 2 3" xfId="286" xr:uid="{00000000-0005-0000-0000-0000A1000000}"/>
    <cellStyle name="AggGreen 2 3 2" xfId="625" xr:uid="{00000000-0005-0000-0000-0000A2000000}"/>
    <cellStyle name="AggGreen 2 3 2 2" xfId="840" xr:uid="{00000000-0005-0000-0000-0000A3000000}"/>
    <cellStyle name="AggGreen 2 3 3" xfId="694" xr:uid="{00000000-0005-0000-0000-0000A4000000}"/>
    <cellStyle name="AggGreen 2 3 3 2" xfId="909" xr:uid="{00000000-0005-0000-0000-0000A5000000}"/>
    <cellStyle name="AggGreen 2 3 4" xfId="690" xr:uid="{00000000-0005-0000-0000-0000A6000000}"/>
    <cellStyle name="AggGreen 2 3 4 2" xfId="905" xr:uid="{00000000-0005-0000-0000-0000A7000000}"/>
    <cellStyle name="AggGreen 3" xfId="427" xr:uid="{00000000-0005-0000-0000-0000A8000000}"/>
    <cellStyle name="AggGreen 3 2" xfId="554" xr:uid="{00000000-0005-0000-0000-0000A9000000}"/>
    <cellStyle name="AggGreen 3 2 2" xfId="769" xr:uid="{00000000-0005-0000-0000-0000AA000000}"/>
    <cellStyle name="AggGreen 3 3" xfId="734" xr:uid="{00000000-0005-0000-0000-0000AB000000}"/>
    <cellStyle name="AggGreen 4" xfId="285" xr:uid="{00000000-0005-0000-0000-0000AC000000}"/>
    <cellStyle name="AggGreen 4 2" xfId="624" xr:uid="{00000000-0005-0000-0000-0000AD000000}"/>
    <cellStyle name="AggGreen 4 2 2" xfId="839" xr:uid="{00000000-0005-0000-0000-0000AE000000}"/>
    <cellStyle name="AggGreen 4 3" xfId="539" xr:uid="{00000000-0005-0000-0000-0000AF000000}"/>
    <cellStyle name="AggGreen 4 3 2" xfId="754" xr:uid="{00000000-0005-0000-0000-0000B0000000}"/>
    <cellStyle name="AggGreen 4 4" xfId="657" xr:uid="{00000000-0005-0000-0000-0000B1000000}"/>
    <cellStyle name="AggGreen 4 4 2" xfId="872" xr:uid="{00000000-0005-0000-0000-0000B2000000}"/>
    <cellStyle name="AggGreen 5" xfId="86" xr:uid="{00000000-0005-0000-0000-0000B3000000}"/>
    <cellStyle name="AggGreen_Bbdr" xfId="63" xr:uid="{00000000-0005-0000-0000-0000B4000000}"/>
    <cellStyle name="AggGreen12" xfId="15" xr:uid="{00000000-0005-0000-0000-0000B5000000}"/>
    <cellStyle name="AggGreen12 2" xfId="141" xr:uid="{00000000-0005-0000-0000-0000B6000000}"/>
    <cellStyle name="AggGreen12 2 2" xfId="430" xr:uid="{00000000-0005-0000-0000-0000B7000000}"/>
    <cellStyle name="AggGreen12 2 2 2" xfId="623" xr:uid="{00000000-0005-0000-0000-0000B8000000}"/>
    <cellStyle name="AggGreen12 2 2 2 2" xfId="838" xr:uid="{00000000-0005-0000-0000-0000B9000000}"/>
    <cellStyle name="AggGreen12 2 2 3" xfId="737" xr:uid="{00000000-0005-0000-0000-0000BA000000}"/>
    <cellStyle name="AggGreen12 2 3" xfId="288" xr:uid="{00000000-0005-0000-0000-0000BB000000}"/>
    <cellStyle name="AggGreen12 2 3 2" xfId="627" xr:uid="{00000000-0005-0000-0000-0000BC000000}"/>
    <cellStyle name="AggGreen12 2 3 2 2" xfId="842" xr:uid="{00000000-0005-0000-0000-0000BD000000}"/>
    <cellStyle name="AggGreen12 2 3 3" xfId="576" xr:uid="{00000000-0005-0000-0000-0000BE000000}"/>
    <cellStyle name="AggGreen12 2 3 3 2" xfId="791" xr:uid="{00000000-0005-0000-0000-0000BF000000}"/>
    <cellStyle name="AggGreen12 2 3 4" xfId="656" xr:uid="{00000000-0005-0000-0000-0000C0000000}"/>
    <cellStyle name="AggGreen12 2 3 4 2" xfId="871" xr:uid="{00000000-0005-0000-0000-0000C1000000}"/>
    <cellStyle name="AggGreen12 3" xfId="429" xr:uid="{00000000-0005-0000-0000-0000C2000000}"/>
    <cellStyle name="AggGreen12 3 2" xfId="553" xr:uid="{00000000-0005-0000-0000-0000C3000000}"/>
    <cellStyle name="AggGreen12 3 2 2" xfId="768" xr:uid="{00000000-0005-0000-0000-0000C4000000}"/>
    <cellStyle name="AggGreen12 3 3" xfId="736" xr:uid="{00000000-0005-0000-0000-0000C5000000}"/>
    <cellStyle name="AggGreen12 4" xfId="287" xr:uid="{00000000-0005-0000-0000-0000C6000000}"/>
    <cellStyle name="AggGreen12 4 2" xfId="626" xr:uid="{00000000-0005-0000-0000-0000C7000000}"/>
    <cellStyle name="AggGreen12 4 2 2" xfId="841" xr:uid="{00000000-0005-0000-0000-0000C8000000}"/>
    <cellStyle name="AggGreen12 4 3" xfId="678" xr:uid="{00000000-0005-0000-0000-0000C9000000}"/>
    <cellStyle name="AggGreen12 4 3 2" xfId="893" xr:uid="{00000000-0005-0000-0000-0000CA000000}"/>
    <cellStyle name="AggGreen12 4 4" xfId="689" xr:uid="{00000000-0005-0000-0000-0000CB000000}"/>
    <cellStyle name="AggGreen12 4 4 2" xfId="904" xr:uid="{00000000-0005-0000-0000-0000CC000000}"/>
    <cellStyle name="AggGreen12 5" xfId="84" xr:uid="{00000000-0005-0000-0000-0000CD000000}"/>
    <cellStyle name="AggOrange" xfId="16" xr:uid="{00000000-0005-0000-0000-0000CE000000}"/>
    <cellStyle name="AggOrange 2" xfId="142" xr:uid="{00000000-0005-0000-0000-0000CF000000}"/>
    <cellStyle name="AggOrange 2 2" xfId="432" xr:uid="{00000000-0005-0000-0000-0000D0000000}"/>
    <cellStyle name="AggOrange 2 2 2" xfId="552" xr:uid="{00000000-0005-0000-0000-0000D1000000}"/>
    <cellStyle name="AggOrange 2 2 2 2" xfId="767" xr:uid="{00000000-0005-0000-0000-0000D2000000}"/>
    <cellStyle name="AggOrange 2 2 3" xfId="739" xr:uid="{00000000-0005-0000-0000-0000D3000000}"/>
    <cellStyle name="AggOrange 2 3" xfId="290" xr:uid="{00000000-0005-0000-0000-0000D4000000}"/>
    <cellStyle name="AggOrange 2 3 2" xfId="629" xr:uid="{00000000-0005-0000-0000-0000D5000000}"/>
    <cellStyle name="AggOrange 2 3 2 2" xfId="844" xr:uid="{00000000-0005-0000-0000-0000D6000000}"/>
    <cellStyle name="AggOrange 2 3 3" xfId="536" xr:uid="{00000000-0005-0000-0000-0000D7000000}"/>
    <cellStyle name="AggOrange 2 3 3 2" xfId="751" xr:uid="{00000000-0005-0000-0000-0000D8000000}"/>
    <cellStyle name="AggOrange 2 3 4" xfId="551" xr:uid="{00000000-0005-0000-0000-0000D9000000}"/>
    <cellStyle name="AggOrange 2 3 4 2" xfId="766" xr:uid="{00000000-0005-0000-0000-0000DA000000}"/>
    <cellStyle name="AggOrange 3" xfId="431" xr:uid="{00000000-0005-0000-0000-0000DB000000}"/>
    <cellStyle name="AggOrange 3 2" xfId="671" xr:uid="{00000000-0005-0000-0000-0000DC000000}"/>
    <cellStyle name="AggOrange 3 2 2" xfId="886" xr:uid="{00000000-0005-0000-0000-0000DD000000}"/>
    <cellStyle name="AggOrange 3 3" xfId="738" xr:uid="{00000000-0005-0000-0000-0000DE000000}"/>
    <cellStyle name="AggOrange 4" xfId="289" xr:uid="{00000000-0005-0000-0000-0000DF000000}"/>
    <cellStyle name="AggOrange 4 2" xfId="628" xr:uid="{00000000-0005-0000-0000-0000E0000000}"/>
    <cellStyle name="AggOrange 4 2 2" xfId="843" xr:uid="{00000000-0005-0000-0000-0000E1000000}"/>
    <cellStyle name="AggOrange 4 3" xfId="617" xr:uid="{00000000-0005-0000-0000-0000E2000000}"/>
    <cellStyle name="AggOrange 4 3 2" xfId="832" xr:uid="{00000000-0005-0000-0000-0000E3000000}"/>
    <cellStyle name="AggOrange 4 4" xfId="591" xr:uid="{00000000-0005-0000-0000-0000E4000000}"/>
    <cellStyle name="AggOrange 4 4 2" xfId="806" xr:uid="{00000000-0005-0000-0000-0000E5000000}"/>
    <cellStyle name="AggOrange 5" xfId="80" xr:uid="{00000000-0005-0000-0000-0000E6000000}"/>
    <cellStyle name="AggOrange_B_border" xfId="65" xr:uid="{00000000-0005-0000-0000-0000E7000000}"/>
    <cellStyle name="AggOrange9" xfId="17" xr:uid="{00000000-0005-0000-0000-0000E8000000}"/>
    <cellStyle name="AggOrange9 2" xfId="143" xr:uid="{00000000-0005-0000-0000-0000E9000000}"/>
    <cellStyle name="AggOrange9 2 2" xfId="434" xr:uid="{00000000-0005-0000-0000-0000EA000000}"/>
    <cellStyle name="AggOrange9 2 2 2" xfId="670" xr:uid="{00000000-0005-0000-0000-0000EB000000}"/>
    <cellStyle name="AggOrange9 2 2 2 2" xfId="885" xr:uid="{00000000-0005-0000-0000-0000EC000000}"/>
    <cellStyle name="AggOrange9 2 2 3" xfId="741" xr:uid="{00000000-0005-0000-0000-0000ED000000}"/>
    <cellStyle name="AggOrange9 2 3" xfId="292" xr:uid="{00000000-0005-0000-0000-0000EE000000}"/>
    <cellStyle name="AggOrange9 2 3 2" xfId="631" xr:uid="{00000000-0005-0000-0000-0000EF000000}"/>
    <cellStyle name="AggOrange9 2 3 2 2" xfId="846" xr:uid="{00000000-0005-0000-0000-0000F0000000}"/>
    <cellStyle name="AggOrange9 2 3 3" xfId="677" xr:uid="{00000000-0005-0000-0000-0000F1000000}"/>
    <cellStyle name="AggOrange9 2 3 3 2" xfId="892" xr:uid="{00000000-0005-0000-0000-0000F2000000}"/>
    <cellStyle name="AggOrange9 2 3 4" xfId="691" xr:uid="{00000000-0005-0000-0000-0000F3000000}"/>
    <cellStyle name="AggOrange9 2 3 4 2" xfId="906" xr:uid="{00000000-0005-0000-0000-0000F4000000}"/>
    <cellStyle name="AggOrange9 3" xfId="433" xr:uid="{00000000-0005-0000-0000-0000F5000000}"/>
    <cellStyle name="AggOrange9 3 2" xfId="622" xr:uid="{00000000-0005-0000-0000-0000F6000000}"/>
    <cellStyle name="AggOrange9 3 2 2" xfId="837" xr:uid="{00000000-0005-0000-0000-0000F7000000}"/>
    <cellStyle name="AggOrange9 3 3" xfId="740" xr:uid="{00000000-0005-0000-0000-0000F8000000}"/>
    <cellStyle name="AggOrange9 4" xfId="291" xr:uid="{00000000-0005-0000-0000-0000F9000000}"/>
    <cellStyle name="AggOrange9 4 2" xfId="630" xr:uid="{00000000-0005-0000-0000-0000FA000000}"/>
    <cellStyle name="AggOrange9 4 2 2" xfId="845" xr:uid="{00000000-0005-0000-0000-0000FB000000}"/>
    <cellStyle name="AggOrange9 4 3" xfId="575" xr:uid="{00000000-0005-0000-0000-0000FC000000}"/>
    <cellStyle name="AggOrange9 4 3 2" xfId="790" xr:uid="{00000000-0005-0000-0000-0000FD000000}"/>
    <cellStyle name="AggOrange9 4 4" xfId="621" xr:uid="{00000000-0005-0000-0000-0000FE000000}"/>
    <cellStyle name="AggOrange9 4 4 2" xfId="836" xr:uid="{00000000-0005-0000-0000-0000FF000000}"/>
    <cellStyle name="AggOrange9 5" xfId="79" xr:uid="{00000000-0005-0000-0000-000000010000}"/>
    <cellStyle name="AggOrangeLB_2x" xfId="18" xr:uid="{00000000-0005-0000-0000-000001010000}"/>
    <cellStyle name="AggOrangeLBorder" xfId="19" xr:uid="{00000000-0005-0000-0000-000002010000}"/>
    <cellStyle name="AggOrangeLBorder 2" xfId="144" xr:uid="{00000000-0005-0000-0000-000003010000}"/>
    <cellStyle name="AggOrangeLBorder 2 2" xfId="436" xr:uid="{00000000-0005-0000-0000-000004010000}"/>
    <cellStyle name="AggOrangeLBorder 2 3" xfId="294" xr:uid="{00000000-0005-0000-0000-000005010000}"/>
    <cellStyle name="AggOrangeLBorder 2 3 2" xfId="633" xr:uid="{00000000-0005-0000-0000-000006010000}"/>
    <cellStyle name="AggOrangeLBorder 2 3 2 2" xfId="848" xr:uid="{00000000-0005-0000-0000-000007010000}"/>
    <cellStyle name="AggOrangeLBorder 2 3 3" xfId="573" xr:uid="{00000000-0005-0000-0000-000008010000}"/>
    <cellStyle name="AggOrangeLBorder 2 3 3 2" xfId="788" xr:uid="{00000000-0005-0000-0000-000009010000}"/>
    <cellStyle name="AggOrangeLBorder 2 3 4" xfId="599" xr:uid="{00000000-0005-0000-0000-00000A010000}"/>
    <cellStyle name="AggOrangeLBorder 2 3 4 2" xfId="814" xr:uid="{00000000-0005-0000-0000-00000B010000}"/>
    <cellStyle name="AggOrangeLBorder 2 3 5" xfId="719" xr:uid="{00000000-0005-0000-0000-00000C010000}"/>
    <cellStyle name="AggOrangeLBorder 3" xfId="435" xr:uid="{00000000-0005-0000-0000-00000D010000}"/>
    <cellStyle name="AggOrangeLBorder 4" xfId="293" xr:uid="{00000000-0005-0000-0000-00000E010000}"/>
    <cellStyle name="AggOrangeLBorder 4 2" xfId="632" xr:uid="{00000000-0005-0000-0000-00000F010000}"/>
    <cellStyle name="AggOrangeLBorder 4 2 2" xfId="847" xr:uid="{00000000-0005-0000-0000-000010010000}"/>
    <cellStyle name="AggOrangeLBorder 4 3" xfId="574" xr:uid="{00000000-0005-0000-0000-000011010000}"/>
    <cellStyle name="AggOrangeLBorder 4 3 2" xfId="789" xr:uid="{00000000-0005-0000-0000-000012010000}"/>
    <cellStyle name="AggOrangeLBorder 4 4" xfId="595" xr:uid="{00000000-0005-0000-0000-000013010000}"/>
    <cellStyle name="AggOrangeLBorder 4 4 2" xfId="810" xr:uid="{00000000-0005-0000-0000-000014010000}"/>
    <cellStyle name="AggOrangeLBorder 4 5" xfId="718" xr:uid="{00000000-0005-0000-0000-000015010000}"/>
    <cellStyle name="AggOrangeLBorder 5" xfId="87" xr:uid="{00000000-0005-0000-0000-000016010000}"/>
    <cellStyle name="AggOrangeRBorder" xfId="20" xr:uid="{00000000-0005-0000-0000-000017010000}"/>
    <cellStyle name="AggOrangeRBorder 2" xfId="145" xr:uid="{00000000-0005-0000-0000-000018010000}"/>
    <cellStyle name="AggOrangeRBorder 2 2" xfId="438" xr:uid="{00000000-0005-0000-0000-000019010000}"/>
    <cellStyle name="AggOrangeRBorder 2 2 2" xfId="550" xr:uid="{00000000-0005-0000-0000-00001A010000}"/>
    <cellStyle name="AggOrangeRBorder 2 2 2 2" xfId="765" xr:uid="{00000000-0005-0000-0000-00001B010000}"/>
    <cellStyle name="AggOrangeRBorder 2 3" xfId="296" xr:uid="{00000000-0005-0000-0000-00001C010000}"/>
    <cellStyle name="AggOrangeRBorder 2 3 2" xfId="635" xr:uid="{00000000-0005-0000-0000-00001D010000}"/>
    <cellStyle name="AggOrangeRBorder 2 3 2 2" xfId="850" xr:uid="{00000000-0005-0000-0000-00001E010000}"/>
    <cellStyle name="AggOrangeRBorder 2 3 3" xfId="611" xr:uid="{00000000-0005-0000-0000-00001F010000}"/>
    <cellStyle name="AggOrangeRBorder 2 3 3 2" xfId="826" xr:uid="{00000000-0005-0000-0000-000020010000}"/>
    <cellStyle name="AggOrangeRBorder 2 3 4" xfId="593" xr:uid="{00000000-0005-0000-0000-000021010000}"/>
    <cellStyle name="AggOrangeRBorder 2 3 4 2" xfId="808" xr:uid="{00000000-0005-0000-0000-000022010000}"/>
    <cellStyle name="AggOrangeRBorder 2 3 5" xfId="721" xr:uid="{00000000-0005-0000-0000-000023010000}"/>
    <cellStyle name="AggOrangeRBorder 3" xfId="437" xr:uid="{00000000-0005-0000-0000-000024010000}"/>
    <cellStyle name="AggOrangeRBorder 3 2" xfId="77" xr:uid="{00000000-0005-0000-0000-000025010000}"/>
    <cellStyle name="AggOrangeRBorder 3 2 2" xfId="669" xr:uid="{00000000-0005-0000-0000-000026010000}"/>
    <cellStyle name="AggOrangeRBorder 3 2 3" xfId="884" xr:uid="{00000000-0005-0000-0000-000027010000}"/>
    <cellStyle name="AggOrangeRBorder 4" xfId="295" xr:uid="{00000000-0005-0000-0000-000028010000}"/>
    <cellStyle name="AggOrangeRBorder 4 2" xfId="634" xr:uid="{00000000-0005-0000-0000-000029010000}"/>
    <cellStyle name="AggOrangeRBorder 4 2 2" xfId="849" xr:uid="{00000000-0005-0000-0000-00002A010000}"/>
    <cellStyle name="AggOrangeRBorder 4 3" xfId="667" xr:uid="{00000000-0005-0000-0000-00002B010000}"/>
    <cellStyle name="AggOrangeRBorder 4 3 2" xfId="882" xr:uid="{00000000-0005-0000-0000-00002C010000}"/>
    <cellStyle name="AggOrangeRBorder 4 4" xfId="688" xr:uid="{00000000-0005-0000-0000-00002D010000}"/>
    <cellStyle name="AggOrangeRBorder 4 4 2" xfId="903" xr:uid="{00000000-0005-0000-0000-00002E010000}"/>
    <cellStyle name="AggOrangeRBorder 4 5" xfId="720" xr:uid="{00000000-0005-0000-0000-00002F010000}"/>
    <cellStyle name="AggOrangeRBorder 5" xfId="82" xr:uid="{00000000-0005-0000-0000-000030010000}"/>
    <cellStyle name="AggOrangeRBorder_CRFReport-template" xfId="66" xr:uid="{00000000-0005-0000-0000-000031010000}"/>
    <cellStyle name="Akzent1" xfId="146" xr:uid="{00000000-0005-0000-0000-000032010000}"/>
    <cellStyle name="Akzent2" xfId="147" xr:uid="{00000000-0005-0000-0000-000033010000}"/>
    <cellStyle name="Akzent3" xfId="148" xr:uid="{00000000-0005-0000-0000-000034010000}"/>
    <cellStyle name="Akzent4" xfId="149" xr:uid="{00000000-0005-0000-0000-000035010000}"/>
    <cellStyle name="Akzent5" xfId="150" xr:uid="{00000000-0005-0000-0000-000036010000}"/>
    <cellStyle name="Akzent6" xfId="151" xr:uid="{00000000-0005-0000-0000-000037010000}"/>
    <cellStyle name="Ausgabe" xfId="152" xr:uid="{00000000-0005-0000-0000-000038010000}"/>
    <cellStyle name="Ausgabe 2" xfId="416" xr:uid="{00000000-0005-0000-0000-000039010000}"/>
    <cellStyle name="Ausgabe 2 2" xfId="672" xr:uid="{00000000-0005-0000-0000-00003A010000}"/>
    <cellStyle name="Ausgabe 2 2 2" xfId="887" xr:uid="{00000000-0005-0000-0000-00003B010000}"/>
    <cellStyle name="Ausgabe 2 3" xfId="557" xr:uid="{00000000-0005-0000-0000-00003C010000}"/>
    <cellStyle name="Ausgabe 2 3 2" xfId="772" xr:uid="{00000000-0005-0000-0000-00003D010000}"/>
    <cellStyle name="Ausgabe 2 4" xfId="730" xr:uid="{00000000-0005-0000-0000-00003E010000}"/>
    <cellStyle name="Ausgabe 3" xfId="307" xr:uid="{00000000-0005-0000-0000-00003F010000}"/>
    <cellStyle name="Ausgabe 3 2" xfId="644" xr:uid="{00000000-0005-0000-0000-000040010000}"/>
    <cellStyle name="Ausgabe 3 2 2" xfId="859" xr:uid="{00000000-0005-0000-0000-000041010000}"/>
    <cellStyle name="Ausgabe 3 3" xfId="563" xr:uid="{00000000-0005-0000-0000-000042010000}"/>
    <cellStyle name="Ausgabe 3 3 2" xfId="778" xr:uid="{00000000-0005-0000-0000-000043010000}"/>
    <cellStyle name="Ausgabe 3 4" xfId="727" xr:uid="{00000000-0005-0000-0000-000044010000}"/>
    <cellStyle name="Ausgabe 4" xfId="568" xr:uid="{00000000-0005-0000-0000-000045010000}"/>
    <cellStyle name="Ausgabe 4 2" xfId="783" xr:uid="{00000000-0005-0000-0000-000046010000}"/>
    <cellStyle name="Ausgabe 5" xfId="687" xr:uid="{00000000-0005-0000-0000-000047010000}"/>
    <cellStyle name="Ausgabe 5 2" xfId="902" xr:uid="{00000000-0005-0000-0000-000048010000}"/>
    <cellStyle name="Ausgabe 6" xfId="703" xr:uid="{00000000-0005-0000-0000-000049010000}"/>
    <cellStyle name="Bad 2" xfId="153" xr:uid="{00000000-0005-0000-0000-00004A010000}"/>
    <cellStyle name="Bad 3" xfId="248" xr:uid="{00000000-0005-0000-0000-00004B010000}"/>
    <cellStyle name="Bad 4" xfId="388" xr:uid="{00000000-0005-0000-0000-00004C010000}"/>
    <cellStyle name="Berechnung" xfId="154" xr:uid="{00000000-0005-0000-0000-00004D010000}"/>
    <cellStyle name="Berechnung 2" xfId="417" xr:uid="{00000000-0005-0000-0000-00004E010000}"/>
    <cellStyle name="Berechnung 2 2" xfId="673" xr:uid="{00000000-0005-0000-0000-00004F010000}"/>
    <cellStyle name="Berechnung 2 2 2" xfId="888" xr:uid="{00000000-0005-0000-0000-000050010000}"/>
    <cellStyle name="Berechnung 2 3" xfId="538" xr:uid="{00000000-0005-0000-0000-000051010000}"/>
    <cellStyle name="Berechnung 2 3 2" xfId="753" xr:uid="{00000000-0005-0000-0000-000052010000}"/>
    <cellStyle name="Berechnung 2 4" xfId="594" xr:uid="{00000000-0005-0000-0000-000053010000}"/>
    <cellStyle name="Berechnung 2 4 2" xfId="809" xr:uid="{00000000-0005-0000-0000-000054010000}"/>
    <cellStyle name="Berechnung 2 5" xfId="731" xr:uid="{00000000-0005-0000-0000-000055010000}"/>
    <cellStyle name="Berechnung 3" xfId="297" xr:uid="{00000000-0005-0000-0000-000056010000}"/>
    <cellStyle name="Berechnung 3 2" xfId="636" xr:uid="{00000000-0005-0000-0000-000057010000}"/>
    <cellStyle name="Berechnung 3 2 2" xfId="851" xr:uid="{00000000-0005-0000-0000-000058010000}"/>
    <cellStyle name="Berechnung 3 3" xfId="572" xr:uid="{00000000-0005-0000-0000-000059010000}"/>
    <cellStyle name="Berechnung 3 3 2" xfId="787" xr:uid="{00000000-0005-0000-0000-00005A010000}"/>
    <cellStyle name="Berechnung 3 4" xfId="584" xr:uid="{00000000-0005-0000-0000-00005B010000}"/>
    <cellStyle name="Berechnung 3 4 2" xfId="799" xr:uid="{00000000-0005-0000-0000-00005C010000}"/>
    <cellStyle name="Berechnung 3 5" xfId="722" xr:uid="{00000000-0005-0000-0000-00005D010000}"/>
    <cellStyle name="Berechnung 4" xfId="569" xr:uid="{00000000-0005-0000-0000-00005E010000}"/>
    <cellStyle name="Berechnung 4 2" xfId="784" xr:uid="{00000000-0005-0000-0000-00005F010000}"/>
    <cellStyle name="Berechnung 5" xfId="686" xr:uid="{00000000-0005-0000-0000-000060010000}"/>
    <cellStyle name="Berechnung 5 2" xfId="901" xr:uid="{00000000-0005-0000-0000-000061010000}"/>
    <cellStyle name="Berechnung 6" xfId="698" xr:uid="{00000000-0005-0000-0000-000062010000}"/>
    <cellStyle name="Berechnung 6 2" xfId="912" xr:uid="{00000000-0005-0000-0000-000063010000}"/>
    <cellStyle name="Berechnung 7" xfId="704" xr:uid="{00000000-0005-0000-0000-000064010000}"/>
    <cellStyle name="Bold GHG Numbers (0.00)" xfId="21" xr:uid="{00000000-0005-0000-0000-000065010000}"/>
    <cellStyle name="Calculation 2" xfId="155" xr:uid="{00000000-0005-0000-0000-000066010000}"/>
    <cellStyle name="Calculation 2 2" xfId="571" xr:uid="{00000000-0005-0000-0000-000067010000}"/>
    <cellStyle name="Calculation 2 2 2" xfId="786" xr:uid="{00000000-0005-0000-0000-000068010000}"/>
    <cellStyle name="Calculation 2 3" xfId="655" xr:uid="{00000000-0005-0000-0000-000069010000}"/>
    <cellStyle name="Calculation 2 3 2" xfId="870" xr:uid="{00000000-0005-0000-0000-00006A010000}"/>
    <cellStyle name="Calculation 2 4" xfId="561" xr:uid="{00000000-0005-0000-0000-00006B010000}"/>
    <cellStyle name="Calculation 2 4 2" xfId="776" xr:uid="{00000000-0005-0000-0000-00006C010000}"/>
    <cellStyle name="Calculation 2 5" xfId="705" xr:uid="{00000000-0005-0000-0000-00006D010000}"/>
    <cellStyle name="Calculation 3" xfId="249" xr:uid="{00000000-0005-0000-0000-00006E010000}"/>
    <cellStyle name="Calculation 3 2" xfId="610" xr:uid="{00000000-0005-0000-0000-00006F010000}"/>
    <cellStyle name="Calculation 3 2 2" xfId="825" xr:uid="{00000000-0005-0000-0000-000070010000}"/>
    <cellStyle name="Calculation 3 3" xfId="596" xr:uid="{00000000-0005-0000-0000-000071010000}"/>
    <cellStyle name="Calculation 3 3 2" xfId="811" xr:uid="{00000000-0005-0000-0000-000072010000}"/>
    <cellStyle name="Calculation 3 4" xfId="680" xr:uid="{00000000-0005-0000-0000-000073010000}"/>
    <cellStyle name="Calculation 3 4 2" xfId="895" xr:uid="{00000000-0005-0000-0000-000074010000}"/>
    <cellStyle name="Calculation 3 5" xfId="713" xr:uid="{00000000-0005-0000-0000-000075010000}"/>
    <cellStyle name="Check Cell 2" xfId="156" xr:uid="{00000000-0005-0000-0000-000076010000}"/>
    <cellStyle name="Check Cell 3" xfId="250" xr:uid="{00000000-0005-0000-0000-000077010000}"/>
    <cellStyle name="Check Cell 4" xfId="394" xr:uid="{00000000-0005-0000-0000-000078010000}"/>
    <cellStyle name="Comma" xfId="1" builtinId="3"/>
    <cellStyle name="Comma 2" xfId="4" xr:uid="{00000000-0005-0000-0000-00007A010000}"/>
    <cellStyle name="Comma 2 2" xfId="158" xr:uid="{00000000-0005-0000-0000-00007B010000}"/>
    <cellStyle name="Comma 2 2 2" xfId="439" xr:uid="{00000000-0005-0000-0000-00007C010000}"/>
    <cellStyle name="Comma 2 3" xfId="157" xr:uid="{00000000-0005-0000-0000-00007D010000}"/>
    <cellStyle name="Comma 3" xfId="159" xr:uid="{00000000-0005-0000-0000-00007E010000}"/>
    <cellStyle name="Constants" xfId="22" xr:uid="{00000000-0005-0000-0000-00007F010000}"/>
    <cellStyle name="ContentsHyperlink" xfId="266" xr:uid="{00000000-0005-0000-0000-000080010000}"/>
    <cellStyle name="CustomCellsOrange" xfId="23" xr:uid="{00000000-0005-0000-0000-000081010000}"/>
    <cellStyle name="CustomCellsOrange 2" xfId="440" xr:uid="{00000000-0005-0000-0000-000082010000}"/>
    <cellStyle name="CustomCellsOrange 2 2" xfId="463" xr:uid="{00000000-0005-0000-0000-000083010000}"/>
    <cellStyle name="CustomCellsOrange 2 2 2" xfId="533" xr:uid="{00000000-0005-0000-0000-000084010000}"/>
    <cellStyle name="CustomCellsOrange 2 2 2 2" xfId="699" xr:uid="{00000000-0005-0000-0000-000085010000}"/>
    <cellStyle name="CustomCellsOrange 2 2 2 2 2" xfId="913" xr:uid="{00000000-0005-0000-0000-000086010000}"/>
    <cellStyle name="CustomCellsOrange 2 2 3" xfId="682" xr:uid="{00000000-0005-0000-0000-000087010000}"/>
    <cellStyle name="CustomCellsOrange 2 2 3 2" xfId="897" xr:uid="{00000000-0005-0000-0000-000088010000}"/>
    <cellStyle name="CustomCellsOrange 2 2 4" xfId="600" xr:uid="{00000000-0005-0000-0000-000089010000}"/>
    <cellStyle name="CustomCellsOrange 2 2 4 2" xfId="815" xr:uid="{00000000-0005-0000-0000-00008A010000}"/>
    <cellStyle name="CustomCellsOrange 2 2 5" xfId="701" xr:uid="{00000000-0005-0000-0000-00008B010000}"/>
    <cellStyle name="CustomCellsOrange 2 2 5 2" xfId="915" xr:uid="{00000000-0005-0000-0000-00008C010000}"/>
    <cellStyle name="CustomCellsOrange 3" xfId="298" xr:uid="{00000000-0005-0000-0000-00008D010000}"/>
    <cellStyle name="CustomCellsOrange 3 2" xfId="637" xr:uid="{00000000-0005-0000-0000-00008E010000}"/>
    <cellStyle name="CustomCellsOrange 3 2 2" xfId="852" xr:uid="{00000000-0005-0000-0000-00008F010000}"/>
    <cellStyle name="CustomCellsOrange 3 3" xfId="570" xr:uid="{00000000-0005-0000-0000-000090010000}"/>
    <cellStyle name="CustomCellsOrange 3 3 2" xfId="785" xr:uid="{00000000-0005-0000-0000-000091010000}"/>
    <cellStyle name="CustomCellsOrange 3 4" xfId="583" xr:uid="{00000000-0005-0000-0000-000092010000}"/>
    <cellStyle name="CustomCellsOrange 3 4 2" xfId="798" xr:uid="{00000000-0005-0000-0000-000093010000}"/>
    <cellStyle name="CustomCellsOrange 3 5" xfId="723" xr:uid="{00000000-0005-0000-0000-000094010000}"/>
    <cellStyle name="CustomizationCells" xfId="24" xr:uid="{00000000-0005-0000-0000-000095010000}"/>
    <cellStyle name="CustomizationCells 2" xfId="441" xr:uid="{00000000-0005-0000-0000-000096010000}"/>
    <cellStyle name="CustomizationCells 2 2" xfId="464" xr:uid="{00000000-0005-0000-0000-000097010000}"/>
    <cellStyle name="CustomizationCells 2 2 2" xfId="534" xr:uid="{00000000-0005-0000-0000-000098010000}"/>
    <cellStyle name="CustomizationCells 2 2 2 2" xfId="700" xr:uid="{00000000-0005-0000-0000-000099010000}"/>
    <cellStyle name="CustomizationCells 2 2 2 2 2" xfId="914" xr:uid="{00000000-0005-0000-0000-00009A010000}"/>
    <cellStyle name="CustomizationCells 2 2 3" xfId="683" xr:uid="{00000000-0005-0000-0000-00009B010000}"/>
    <cellStyle name="CustomizationCells 2 2 3 2" xfId="898" xr:uid="{00000000-0005-0000-0000-00009C010000}"/>
    <cellStyle name="CustomizationCells 2 2 4" xfId="546" xr:uid="{00000000-0005-0000-0000-00009D010000}"/>
    <cellStyle name="CustomizationCells 2 2 4 2" xfId="761" xr:uid="{00000000-0005-0000-0000-00009E010000}"/>
    <cellStyle name="CustomizationCells 2 2 5" xfId="702" xr:uid="{00000000-0005-0000-0000-00009F010000}"/>
    <cellStyle name="CustomizationCells 2 2 5 2" xfId="916" xr:uid="{00000000-0005-0000-0000-0000A0010000}"/>
    <cellStyle name="CustomizationCells 3" xfId="299" xr:uid="{00000000-0005-0000-0000-0000A1010000}"/>
    <cellStyle name="CustomizationCells 3 2" xfId="638" xr:uid="{00000000-0005-0000-0000-0000A2010000}"/>
    <cellStyle name="CustomizationCells 3 2 2" xfId="853" xr:uid="{00000000-0005-0000-0000-0000A3010000}"/>
    <cellStyle name="CustomizationCells 3 3" xfId="665" xr:uid="{00000000-0005-0000-0000-0000A4010000}"/>
    <cellStyle name="CustomizationCells 3 3 2" xfId="880" xr:uid="{00000000-0005-0000-0000-0000A5010000}"/>
    <cellStyle name="CustomizationCells 3 4" xfId="585" xr:uid="{00000000-0005-0000-0000-0000A6010000}"/>
    <cellStyle name="CustomizationCells 3 4 2" xfId="800" xr:uid="{00000000-0005-0000-0000-0000A7010000}"/>
    <cellStyle name="CustomizationCells 3 5" xfId="724" xr:uid="{00000000-0005-0000-0000-0000A8010000}"/>
    <cellStyle name="CustomizationCells 4" xfId="81" xr:uid="{00000000-0005-0000-0000-0000A9010000}"/>
    <cellStyle name="CustomizationGreenCells" xfId="25" xr:uid="{00000000-0005-0000-0000-0000AA010000}"/>
    <cellStyle name="CustomizationGreenCells 2" xfId="442" xr:uid="{00000000-0005-0000-0000-0000AB010000}"/>
    <cellStyle name="CustomizationGreenCells 3" xfId="300" xr:uid="{00000000-0005-0000-0000-0000AC010000}"/>
    <cellStyle name="CustomizationGreenCells 3 2" xfId="639" xr:uid="{00000000-0005-0000-0000-0000AD010000}"/>
    <cellStyle name="CustomizationGreenCells 3 2 2" xfId="854" xr:uid="{00000000-0005-0000-0000-0000AE010000}"/>
    <cellStyle name="CustomizationGreenCells 3 3" xfId="609" xr:uid="{00000000-0005-0000-0000-0000AF010000}"/>
    <cellStyle name="CustomizationGreenCells 3 3 2" xfId="824" xr:uid="{00000000-0005-0000-0000-0000B0010000}"/>
    <cellStyle name="CustomizationGreenCells 3 4" xfId="542" xr:uid="{00000000-0005-0000-0000-0000B1010000}"/>
    <cellStyle name="CustomizationGreenCells 3 4 2" xfId="757" xr:uid="{00000000-0005-0000-0000-0000B2010000}"/>
    <cellStyle name="CustomizationGreenCells 3 5" xfId="725" xr:uid="{00000000-0005-0000-0000-0000B3010000}"/>
    <cellStyle name="DocBox_EmptyRow" xfId="26" xr:uid="{00000000-0005-0000-0000-0000B4010000}"/>
    <cellStyle name="Eingabe" xfId="160" xr:uid="{00000000-0005-0000-0000-0000B5010000}"/>
    <cellStyle name="Eingabe 2" xfId="397" xr:uid="{00000000-0005-0000-0000-0000B6010000}"/>
    <cellStyle name="Eingabe 3" xfId="443" xr:uid="{00000000-0005-0000-0000-0000B7010000}"/>
    <cellStyle name="Eingabe 3 2" xfId="679" xr:uid="{00000000-0005-0000-0000-0000B8010000}"/>
    <cellStyle name="Eingabe 3 2 2" xfId="894" xr:uid="{00000000-0005-0000-0000-0000B9010000}"/>
    <cellStyle name="Eingabe 3 3" xfId="668" xr:uid="{00000000-0005-0000-0000-0000BA010000}"/>
    <cellStyle name="Eingabe 3 3 2" xfId="883" xr:uid="{00000000-0005-0000-0000-0000BB010000}"/>
    <cellStyle name="Eingabe 3 4" xfId="559" xr:uid="{00000000-0005-0000-0000-0000BC010000}"/>
    <cellStyle name="Eingabe 3 4 2" xfId="774" xr:uid="{00000000-0005-0000-0000-0000BD010000}"/>
    <cellStyle name="Eingabe 3 5" xfId="742" xr:uid="{00000000-0005-0000-0000-0000BE010000}"/>
    <cellStyle name="Eingabe 4" xfId="302" xr:uid="{00000000-0005-0000-0000-0000BF010000}"/>
    <cellStyle name="Eingabe 4 2" xfId="640" xr:uid="{00000000-0005-0000-0000-0000C0010000}"/>
    <cellStyle name="Eingabe 4 2 2" xfId="855" xr:uid="{00000000-0005-0000-0000-0000C1010000}"/>
    <cellStyle name="Eingabe 4 3" xfId="567" xr:uid="{00000000-0005-0000-0000-0000C2010000}"/>
    <cellStyle name="Eingabe 4 3 2" xfId="782" xr:uid="{00000000-0005-0000-0000-0000C3010000}"/>
    <cellStyle name="Eingabe 4 4" xfId="543" xr:uid="{00000000-0005-0000-0000-0000C4010000}"/>
    <cellStyle name="Eingabe 4 4 2" xfId="758" xr:uid="{00000000-0005-0000-0000-0000C5010000}"/>
    <cellStyle name="Eingabe 4 5" xfId="726" xr:uid="{00000000-0005-0000-0000-0000C6010000}"/>
    <cellStyle name="Eingabe 5" xfId="577" xr:uid="{00000000-0005-0000-0000-0000C7010000}"/>
    <cellStyle name="Eingabe 5 2" xfId="792" xr:uid="{00000000-0005-0000-0000-0000C8010000}"/>
    <cellStyle name="Eingabe 6" xfId="654" xr:uid="{00000000-0005-0000-0000-0000C9010000}"/>
    <cellStyle name="Eingabe 6 2" xfId="869" xr:uid="{00000000-0005-0000-0000-0000CA010000}"/>
    <cellStyle name="Eingabe 7" xfId="697" xr:uid="{00000000-0005-0000-0000-0000CB010000}"/>
    <cellStyle name="Eingabe 7 2" xfId="911" xr:uid="{00000000-0005-0000-0000-0000CC010000}"/>
    <cellStyle name="Eingabe 8" xfId="706" xr:uid="{00000000-0005-0000-0000-0000CD010000}"/>
    <cellStyle name="Empty_B_border" xfId="27" xr:uid="{00000000-0005-0000-0000-0000CE010000}"/>
    <cellStyle name="Ergebnis" xfId="161" xr:uid="{00000000-0005-0000-0000-0000CF010000}"/>
    <cellStyle name="Ergebnis 2" xfId="418" xr:uid="{00000000-0005-0000-0000-0000D0010000}"/>
    <cellStyle name="Ergebnis 2 2" xfId="674" xr:uid="{00000000-0005-0000-0000-0000D1010000}"/>
    <cellStyle name="Ergebnis 2 2 2" xfId="889" xr:uid="{00000000-0005-0000-0000-0000D2010000}"/>
    <cellStyle name="Ergebnis 2 3" xfId="606" xr:uid="{00000000-0005-0000-0000-0000D3010000}"/>
    <cellStyle name="Ergebnis 2 3 2" xfId="821" xr:uid="{00000000-0005-0000-0000-0000D4010000}"/>
    <cellStyle name="Ergebnis 2 4" xfId="597" xr:uid="{00000000-0005-0000-0000-0000D5010000}"/>
    <cellStyle name="Ergebnis 2 4 2" xfId="812" xr:uid="{00000000-0005-0000-0000-0000D6010000}"/>
    <cellStyle name="Ergebnis 2 5" xfId="732" xr:uid="{00000000-0005-0000-0000-0000D7010000}"/>
    <cellStyle name="Ergebnis 3" xfId="311" xr:uid="{00000000-0005-0000-0000-0000D8010000}"/>
    <cellStyle name="Ergebnis 3 2" xfId="648" xr:uid="{00000000-0005-0000-0000-0000D9010000}"/>
    <cellStyle name="Ergebnis 3 2 2" xfId="863" xr:uid="{00000000-0005-0000-0000-0000DA010000}"/>
    <cellStyle name="Ergebnis 3 3" xfId="562" xr:uid="{00000000-0005-0000-0000-0000DB010000}"/>
    <cellStyle name="Ergebnis 3 3 2" xfId="777" xr:uid="{00000000-0005-0000-0000-0000DC010000}"/>
    <cellStyle name="Ergebnis 3 4" xfId="589" xr:uid="{00000000-0005-0000-0000-0000DD010000}"/>
    <cellStyle name="Ergebnis 3 4 2" xfId="804" xr:uid="{00000000-0005-0000-0000-0000DE010000}"/>
    <cellStyle name="Ergebnis 3 5" xfId="728" xr:uid="{00000000-0005-0000-0000-0000DF010000}"/>
    <cellStyle name="Ergebnis 4" xfId="578" xr:uid="{00000000-0005-0000-0000-0000E0010000}"/>
    <cellStyle name="Ergebnis 4 2" xfId="793" xr:uid="{00000000-0005-0000-0000-0000E1010000}"/>
    <cellStyle name="Ergebnis 5" xfId="652" xr:uid="{00000000-0005-0000-0000-0000E2010000}"/>
    <cellStyle name="Ergebnis 5 2" xfId="867" xr:uid="{00000000-0005-0000-0000-0000E3010000}"/>
    <cellStyle name="Ergebnis 6" xfId="659" xr:uid="{00000000-0005-0000-0000-0000E4010000}"/>
    <cellStyle name="Ergebnis 6 2" xfId="874" xr:uid="{00000000-0005-0000-0000-0000E5010000}"/>
    <cellStyle name="Ergebnis 7" xfId="707" xr:uid="{00000000-0005-0000-0000-0000E6010000}"/>
    <cellStyle name="Erklärender Text" xfId="162" xr:uid="{00000000-0005-0000-0000-0000E7010000}"/>
    <cellStyle name="Erklärender Text 2" xfId="419" xr:uid="{00000000-0005-0000-0000-0000E8010000}"/>
    <cellStyle name="Erklärender Text 3" xfId="301" xr:uid="{00000000-0005-0000-0000-0000E9010000}"/>
    <cellStyle name="Explanatory Text 2" xfId="163" xr:uid="{00000000-0005-0000-0000-0000EA010000}"/>
    <cellStyle name="Explanatory Text 3" xfId="251" xr:uid="{00000000-0005-0000-0000-0000EB010000}"/>
    <cellStyle name="Good 2" xfId="164" xr:uid="{00000000-0005-0000-0000-0000EC010000}"/>
    <cellStyle name="Good 3" xfId="252" xr:uid="{00000000-0005-0000-0000-0000ED010000}"/>
    <cellStyle name="Good 4" xfId="381" xr:uid="{00000000-0005-0000-0000-0000EE010000}"/>
    <cellStyle name="Gut" xfId="165" xr:uid="{00000000-0005-0000-0000-0000EF010000}"/>
    <cellStyle name="Heading 1 2" xfId="166" xr:uid="{00000000-0005-0000-0000-0000F0010000}"/>
    <cellStyle name="Heading 1 3" xfId="253" xr:uid="{00000000-0005-0000-0000-0000F1010000}"/>
    <cellStyle name="Heading 1 4" xfId="389" xr:uid="{00000000-0005-0000-0000-0000F2010000}"/>
    <cellStyle name="Heading 2 2" xfId="167" xr:uid="{00000000-0005-0000-0000-0000F3010000}"/>
    <cellStyle name="Heading 2 3" xfId="254" xr:uid="{00000000-0005-0000-0000-0000F4010000}"/>
    <cellStyle name="Heading 2 4" xfId="390" xr:uid="{00000000-0005-0000-0000-0000F5010000}"/>
    <cellStyle name="Heading 3 2" xfId="168" xr:uid="{00000000-0005-0000-0000-0000F6010000}"/>
    <cellStyle name="Heading 3 3" xfId="255" xr:uid="{00000000-0005-0000-0000-0000F7010000}"/>
    <cellStyle name="Heading 3 4" xfId="391" xr:uid="{00000000-0005-0000-0000-0000F8010000}"/>
    <cellStyle name="Heading 4 2" xfId="169" xr:uid="{00000000-0005-0000-0000-0000F9010000}"/>
    <cellStyle name="Heading 4 3" xfId="256" xr:uid="{00000000-0005-0000-0000-0000FA010000}"/>
    <cellStyle name="Heading 4 4" xfId="392" xr:uid="{00000000-0005-0000-0000-0000FB010000}"/>
    <cellStyle name="Headline" xfId="28" xr:uid="{00000000-0005-0000-0000-0000FC010000}"/>
    <cellStyle name="Hyperlink 2" xfId="29" xr:uid="{00000000-0005-0000-0000-0000FD010000}"/>
    <cellStyle name="Input 2" xfId="170" xr:uid="{00000000-0005-0000-0000-0000FE010000}"/>
    <cellStyle name="Input 2 2" xfId="581" xr:uid="{00000000-0005-0000-0000-0000FF010000}"/>
    <cellStyle name="Input 2 2 2" xfId="796" xr:uid="{00000000-0005-0000-0000-000000020000}"/>
    <cellStyle name="Input 2 3" xfId="685" xr:uid="{00000000-0005-0000-0000-000001020000}"/>
    <cellStyle name="Input 2 3 2" xfId="900" xr:uid="{00000000-0005-0000-0000-000002020000}"/>
    <cellStyle name="Input 2 4" xfId="696" xr:uid="{00000000-0005-0000-0000-000003020000}"/>
    <cellStyle name="Input 2 4 2" xfId="910" xr:uid="{00000000-0005-0000-0000-000004020000}"/>
    <cellStyle name="Input 2 5" xfId="708" xr:uid="{00000000-0005-0000-0000-000005020000}"/>
    <cellStyle name="Input 3" xfId="257" xr:uid="{00000000-0005-0000-0000-000006020000}"/>
    <cellStyle name="Input 3 2" xfId="613" xr:uid="{00000000-0005-0000-0000-000007020000}"/>
    <cellStyle name="Input 3 2 2" xfId="828" xr:uid="{00000000-0005-0000-0000-000008020000}"/>
    <cellStyle name="Input 3 3" xfId="612" xr:uid="{00000000-0005-0000-0000-000009020000}"/>
    <cellStyle name="Input 3 3 2" xfId="827" xr:uid="{00000000-0005-0000-0000-00000A020000}"/>
    <cellStyle name="Input 3 4" xfId="556" xr:uid="{00000000-0005-0000-0000-00000B020000}"/>
    <cellStyle name="Input 3 4 2" xfId="771" xr:uid="{00000000-0005-0000-0000-00000C020000}"/>
    <cellStyle name="Input 3 5" xfId="714" xr:uid="{00000000-0005-0000-0000-00000D020000}"/>
    <cellStyle name="Input 4" xfId="368" xr:uid="{00000000-0005-0000-0000-00000E020000}"/>
    <cellStyle name="InputCells" xfId="30" xr:uid="{00000000-0005-0000-0000-00000F020000}"/>
    <cellStyle name="InputCells 2" xfId="171" xr:uid="{00000000-0005-0000-0000-000010020000}"/>
    <cellStyle name="InputCells 3" xfId="219" xr:uid="{00000000-0005-0000-0000-000011020000}"/>
    <cellStyle name="InputCells 4" xfId="371" xr:uid="{00000000-0005-0000-0000-000012020000}"/>
    <cellStyle name="InputCells 5" xfId="62" xr:uid="{00000000-0005-0000-0000-000013020000}"/>
    <cellStyle name="InputCells_Bborder_1" xfId="172" xr:uid="{00000000-0005-0000-0000-000014020000}"/>
    <cellStyle name="InputCells12" xfId="31" xr:uid="{00000000-0005-0000-0000-000015020000}"/>
    <cellStyle name="InputCells12 2" xfId="173" xr:uid="{00000000-0005-0000-0000-000016020000}"/>
    <cellStyle name="InputCells12 2 2" xfId="445" xr:uid="{00000000-0005-0000-0000-000017020000}"/>
    <cellStyle name="InputCells12 2 2 2" xfId="619" xr:uid="{00000000-0005-0000-0000-000018020000}"/>
    <cellStyle name="InputCells12 2 2 2 2" xfId="834" xr:uid="{00000000-0005-0000-0000-000019020000}"/>
    <cellStyle name="InputCells12 2 2 3" xfId="744" xr:uid="{00000000-0005-0000-0000-00001A020000}"/>
    <cellStyle name="InputCells12 2 3" xfId="304" xr:uid="{00000000-0005-0000-0000-00001B020000}"/>
    <cellStyle name="InputCells12 2 3 2" xfId="642" xr:uid="{00000000-0005-0000-0000-00001C020000}"/>
    <cellStyle name="InputCells12 2 3 2 2" xfId="857" xr:uid="{00000000-0005-0000-0000-00001D020000}"/>
    <cellStyle name="InputCells12 2 3 3" xfId="565" xr:uid="{00000000-0005-0000-0000-00001E020000}"/>
    <cellStyle name="InputCells12 2 3 3 2" xfId="780" xr:uid="{00000000-0005-0000-0000-00001F020000}"/>
    <cellStyle name="InputCells12 2 3 4" xfId="681" xr:uid="{00000000-0005-0000-0000-000020020000}"/>
    <cellStyle name="InputCells12 2 3 4 2" xfId="896" xr:uid="{00000000-0005-0000-0000-000021020000}"/>
    <cellStyle name="InputCells12 3" xfId="444" xr:uid="{00000000-0005-0000-0000-000022020000}"/>
    <cellStyle name="InputCells12 3 2" xfId="549" xr:uid="{00000000-0005-0000-0000-000023020000}"/>
    <cellStyle name="InputCells12 3 2 2" xfId="764" xr:uid="{00000000-0005-0000-0000-000024020000}"/>
    <cellStyle name="InputCells12 3 3" xfId="743" xr:uid="{00000000-0005-0000-0000-000025020000}"/>
    <cellStyle name="InputCells12 4" xfId="303" xr:uid="{00000000-0005-0000-0000-000026020000}"/>
    <cellStyle name="InputCells12 4 2" xfId="641" xr:uid="{00000000-0005-0000-0000-000027020000}"/>
    <cellStyle name="InputCells12 4 2 2" xfId="856" xr:uid="{00000000-0005-0000-0000-000028020000}"/>
    <cellStyle name="InputCells12 4 3" xfId="566" xr:uid="{00000000-0005-0000-0000-000029020000}"/>
    <cellStyle name="InputCells12 4 3 2" xfId="781" xr:uid="{00000000-0005-0000-0000-00002A020000}"/>
    <cellStyle name="InputCells12 4 4" xfId="540" xr:uid="{00000000-0005-0000-0000-00002B020000}"/>
    <cellStyle name="InputCells12 4 4 2" xfId="755" xr:uid="{00000000-0005-0000-0000-00002C020000}"/>
    <cellStyle name="InputCells12 5" xfId="83" xr:uid="{00000000-0005-0000-0000-00002D020000}"/>
    <cellStyle name="InputCells12_BBorder" xfId="64" xr:uid="{00000000-0005-0000-0000-00002E020000}"/>
    <cellStyle name="IntCells" xfId="32" xr:uid="{00000000-0005-0000-0000-00002F020000}"/>
    <cellStyle name="KP_thin_border_dark_grey" xfId="33" xr:uid="{00000000-0005-0000-0000-000030020000}"/>
    <cellStyle name="Linked Cell 2" xfId="174" xr:uid="{00000000-0005-0000-0000-000031020000}"/>
    <cellStyle name="Linked Cell 3" xfId="258" xr:uid="{00000000-0005-0000-0000-000032020000}"/>
    <cellStyle name="Linked Cell 4" xfId="393" xr:uid="{00000000-0005-0000-0000-000033020000}"/>
    <cellStyle name="Neutral 2" xfId="175" xr:uid="{00000000-0005-0000-0000-000034020000}"/>
    <cellStyle name="Neutral 3" xfId="259" xr:uid="{00000000-0005-0000-0000-000035020000}"/>
    <cellStyle name="Normaali 2" xfId="176" xr:uid="{00000000-0005-0000-0000-000036020000}"/>
    <cellStyle name="Normaali 2 2" xfId="177" xr:uid="{00000000-0005-0000-0000-000037020000}"/>
    <cellStyle name="Normal" xfId="0" builtinId="0" customBuiltin="1"/>
    <cellStyle name="Normal 10" xfId="396" xr:uid="{00000000-0005-0000-0000-000039020000}"/>
    <cellStyle name="Normal 10 2" xfId="465" xr:uid="{00000000-0005-0000-0000-00003A020000}"/>
    <cellStyle name="Normal 11" xfId="424" xr:uid="{00000000-0005-0000-0000-00003B020000}"/>
    <cellStyle name="Normal 11 2" xfId="466" xr:uid="{00000000-0005-0000-0000-00003C020000}"/>
    <cellStyle name="Normal 12" xfId="535" xr:uid="{00000000-0005-0000-0000-00003D020000}"/>
    <cellStyle name="Normal 12 2" xfId="695" xr:uid="{00000000-0005-0000-0000-00003E020000}"/>
    <cellStyle name="Normal 13" xfId="58" xr:uid="{00000000-0005-0000-0000-00003F020000}"/>
    <cellStyle name="Normal 14" xfId="917" xr:uid="{D9A68FA0-9908-4E6C-8D3D-E2AE013D95C3}"/>
    <cellStyle name="Normal 2" xfId="3" xr:uid="{00000000-0005-0000-0000-000040020000}"/>
    <cellStyle name="Normal 2 2" xfId="46" xr:uid="{00000000-0005-0000-0000-000041020000}"/>
    <cellStyle name="Normal 2 2 2" xfId="179" xr:uid="{00000000-0005-0000-0000-000042020000}"/>
    <cellStyle name="Normal 2 2 3" xfId="178" xr:uid="{00000000-0005-0000-0000-000043020000}"/>
    <cellStyle name="Normal 2 3" xfId="53" xr:uid="{00000000-0005-0000-0000-000044020000}"/>
    <cellStyle name="Normal 2 3 2" xfId="446" xr:uid="{00000000-0005-0000-0000-000045020000}"/>
    <cellStyle name="Normal 2 3 3" xfId="180" xr:uid="{00000000-0005-0000-0000-000046020000}"/>
    <cellStyle name="Normal 2 4" xfId="73" xr:uid="{00000000-0005-0000-0000-000047020000}"/>
    <cellStyle name="Normal 3" xfId="5" xr:uid="{00000000-0005-0000-0000-000048020000}"/>
    <cellStyle name="Normal 3 2" xfId="47" xr:uid="{00000000-0005-0000-0000-000049020000}"/>
    <cellStyle name="Normal 3 2 2" xfId="74" xr:uid="{00000000-0005-0000-0000-00004A020000}"/>
    <cellStyle name="Normal 3 2 3" xfId="181" xr:uid="{00000000-0005-0000-0000-00004B020000}"/>
    <cellStyle name="Normal 3 3" xfId="52" xr:uid="{00000000-0005-0000-0000-00004C020000}"/>
    <cellStyle name="Normal 3 3 2" xfId="220" xr:uid="{00000000-0005-0000-0000-00004D020000}"/>
    <cellStyle name="Normal 3 4" xfId="382" xr:uid="{00000000-0005-0000-0000-00004E020000}"/>
    <cellStyle name="Normal 3 5" xfId="69" xr:uid="{00000000-0005-0000-0000-00004F020000}"/>
    <cellStyle name="Normal 4" xfId="43" xr:uid="{00000000-0005-0000-0000-000050020000}"/>
    <cellStyle name="Normal 4 2" xfId="55" xr:uid="{00000000-0005-0000-0000-000051020000}"/>
    <cellStyle name="Normal 4 2 2" xfId="184" xr:uid="{00000000-0005-0000-0000-000052020000}"/>
    <cellStyle name="Normal 4 2 3" xfId="447" xr:uid="{00000000-0005-0000-0000-000053020000}"/>
    <cellStyle name="Normal 4 2 4" xfId="183" xr:uid="{00000000-0005-0000-0000-000054020000}"/>
    <cellStyle name="Normal 4 3" xfId="221" xr:uid="{00000000-0005-0000-0000-000055020000}"/>
    <cellStyle name="Normal 4 3 2" xfId="448" xr:uid="{00000000-0005-0000-0000-000056020000}"/>
    <cellStyle name="Normal 4 4" xfId="182" xr:uid="{00000000-0005-0000-0000-000057020000}"/>
    <cellStyle name="Normal 5" xfId="45" xr:uid="{00000000-0005-0000-0000-000058020000}"/>
    <cellStyle name="Normal 5 2" xfId="314" xr:uid="{00000000-0005-0000-0000-000059020000}"/>
    <cellStyle name="Normal 5 2 2" xfId="321" xr:uid="{00000000-0005-0000-0000-00005A020000}"/>
    <cellStyle name="Normal 5 2 2 2" xfId="327" xr:uid="{00000000-0005-0000-0000-00005B020000}"/>
    <cellStyle name="Normal 5 2 2 2 2" xfId="342" xr:uid="{00000000-0005-0000-0000-00005C020000}"/>
    <cellStyle name="Normal 5 2 2 2 2 2" xfId="471" xr:uid="{00000000-0005-0000-0000-00005D020000}"/>
    <cellStyle name="Normal 5 2 2 2 3" xfId="470" xr:uid="{00000000-0005-0000-0000-00005E020000}"/>
    <cellStyle name="Normal 5 2 2 3" xfId="341" xr:uid="{00000000-0005-0000-0000-00005F020000}"/>
    <cellStyle name="Normal 5 2 2 3 2" xfId="472" xr:uid="{00000000-0005-0000-0000-000060020000}"/>
    <cellStyle name="Normal 5 2 2 4" xfId="469" xr:uid="{00000000-0005-0000-0000-000061020000}"/>
    <cellStyle name="Normal 5 2 3" xfId="326" xr:uid="{00000000-0005-0000-0000-000062020000}"/>
    <cellStyle name="Normal 5 2 3 2" xfId="343" xr:uid="{00000000-0005-0000-0000-000063020000}"/>
    <cellStyle name="Normal 5 2 3 2 2" xfId="474" xr:uid="{00000000-0005-0000-0000-000064020000}"/>
    <cellStyle name="Normal 5 2 3 3" xfId="473" xr:uid="{00000000-0005-0000-0000-000065020000}"/>
    <cellStyle name="Normal 5 2 4" xfId="340" xr:uid="{00000000-0005-0000-0000-000066020000}"/>
    <cellStyle name="Normal 5 2 4 2" xfId="475" xr:uid="{00000000-0005-0000-0000-000067020000}"/>
    <cellStyle name="Normal 5 2 5" xfId="449" xr:uid="{00000000-0005-0000-0000-000068020000}"/>
    <cellStyle name="Normal 5 2 5 2" xfId="476" xr:uid="{00000000-0005-0000-0000-000069020000}"/>
    <cellStyle name="Normal 5 2 6" xfId="468" xr:uid="{00000000-0005-0000-0000-00006A020000}"/>
    <cellStyle name="Normal 5 3" xfId="318" xr:uid="{00000000-0005-0000-0000-00006B020000}"/>
    <cellStyle name="Normal 5 3 2" xfId="328" xr:uid="{00000000-0005-0000-0000-00006C020000}"/>
    <cellStyle name="Normal 5 3 2 2" xfId="345" xr:uid="{00000000-0005-0000-0000-00006D020000}"/>
    <cellStyle name="Normal 5 3 2 2 2" xfId="479" xr:uid="{00000000-0005-0000-0000-00006E020000}"/>
    <cellStyle name="Normal 5 3 2 3" xfId="478" xr:uid="{00000000-0005-0000-0000-00006F020000}"/>
    <cellStyle name="Normal 5 3 3" xfId="344" xr:uid="{00000000-0005-0000-0000-000070020000}"/>
    <cellStyle name="Normal 5 3 3 2" xfId="480" xr:uid="{00000000-0005-0000-0000-000071020000}"/>
    <cellStyle name="Normal 5 3 4" xfId="477" xr:uid="{00000000-0005-0000-0000-000072020000}"/>
    <cellStyle name="Normal 5 4" xfId="325" xr:uid="{00000000-0005-0000-0000-000073020000}"/>
    <cellStyle name="Normal 5 4 2" xfId="346" xr:uid="{00000000-0005-0000-0000-000074020000}"/>
    <cellStyle name="Normal 5 4 2 2" xfId="482" xr:uid="{00000000-0005-0000-0000-000075020000}"/>
    <cellStyle name="Normal 5 4 3" xfId="481" xr:uid="{00000000-0005-0000-0000-000076020000}"/>
    <cellStyle name="Normal 5 5" xfId="339" xr:uid="{00000000-0005-0000-0000-000077020000}"/>
    <cellStyle name="Normal 5 5 2" xfId="483" xr:uid="{00000000-0005-0000-0000-000078020000}"/>
    <cellStyle name="Normal 5 6" xfId="383" xr:uid="{00000000-0005-0000-0000-000079020000}"/>
    <cellStyle name="Normal 5 7" xfId="467" xr:uid="{00000000-0005-0000-0000-00007A020000}"/>
    <cellStyle name="Normal 5 8" xfId="305" xr:uid="{00000000-0005-0000-0000-00007B020000}"/>
    <cellStyle name="Normal 5 9" xfId="185" xr:uid="{00000000-0005-0000-0000-00007C020000}"/>
    <cellStyle name="Normal 6" xfId="49" xr:uid="{00000000-0005-0000-0000-00007D020000}"/>
    <cellStyle name="Normal 6 10" xfId="450" xr:uid="{00000000-0005-0000-0000-00007E020000}"/>
    <cellStyle name="Normal 6 10 2" xfId="485" xr:uid="{00000000-0005-0000-0000-00007F020000}"/>
    <cellStyle name="Normal 6 11" xfId="484" xr:uid="{00000000-0005-0000-0000-000080020000}"/>
    <cellStyle name="Normal 6 12" xfId="186" xr:uid="{00000000-0005-0000-0000-000081020000}"/>
    <cellStyle name="Normal 6 2" xfId="57" xr:uid="{00000000-0005-0000-0000-000082020000}"/>
    <cellStyle name="Normal 6 2 2" xfId="322" xr:uid="{00000000-0005-0000-0000-000083020000}"/>
    <cellStyle name="Normal 6 2 2 2" xfId="331" xr:uid="{00000000-0005-0000-0000-000084020000}"/>
    <cellStyle name="Normal 6 2 2 2 2" xfId="350" xr:uid="{00000000-0005-0000-0000-000085020000}"/>
    <cellStyle name="Normal 6 2 2 2 2 2" xfId="489" xr:uid="{00000000-0005-0000-0000-000086020000}"/>
    <cellStyle name="Normal 6 2 2 2 3" xfId="488" xr:uid="{00000000-0005-0000-0000-000087020000}"/>
    <cellStyle name="Normal 6 2 2 3" xfId="349" xr:uid="{00000000-0005-0000-0000-000088020000}"/>
    <cellStyle name="Normal 6 2 2 3 2" xfId="490" xr:uid="{00000000-0005-0000-0000-000089020000}"/>
    <cellStyle name="Normal 6 2 2 4" xfId="487" xr:uid="{00000000-0005-0000-0000-00008A020000}"/>
    <cellStyle name="Normal 6 2 3" xfId="330" xr:uid="{00000000-0005-0000-0000-00008B020000}"/>
    <cellStyle name="Normal 6 2 3 2" xfId="351" xr:uid="{00000000-0005-0000-0000-00008C020000}"/>
    <cellStyle name="Normal 6 2 3 2 2" xfId="492" xr:uid="{00000000-0005-0000-0000-00008D020000}"/>
    <cellStyle name="Normal 6 2 3 3" xfId="491" xr:uid="{00000000-0005-0000-0000-00008E020000}"/>
    <cellStyle name="Normal 6 2 4" xfId="348" xr:uid="{00000000-0005-0000-0000-00008F020000}"/>
    <cellStyle name="Normal 6 2 4 2" xfId="493" xr:uid="{00000000-0005-0000-0000-000090020000}"/>
    <cellStyle name="Normal 6 2 5" xfId="451" xr:uid="{00000000-0005-0000-0000-000091020000}"/>
    <cellStyle name="Normal 6 2 5 2" xfId="494" xr:uid="{00000000-0005-0000-0000-000092020000}"/>
    <cellStyle name="Normal 6 2 6" xfId="486" xr:uid="{00000000-0005-0000-0000-000093020000}"/>
    <cellStyle name="Normal 6 2 7" xfId="315" xr:uid="{00000000-0005-0000-0000-000094020000}"/>
    <cellStyle name="Normal 6 3" xfId="317" xr:uid="{00000000-0005-0000-0000-000095020000}"/>
    <cellStyle name="Normal 6 3 2" xfId="324" xr:uid="{00000000-0005-0000-0000-000096020000}"/>
    <cellStyle name="Normal 6 3 2 2" xfId="333" xr:uid="{00000000-0005-0000-0000-000097020000}"/>
    <cellStyle name="Normal 6 3 2 2 2" xfId="354" xr:uid="{00000000-0005-0000-0000-000098020000}"/>
    <cellStyle name="Normal 6 3 2 2 2 2" xfId="498" xr:uid="{00000000-0005-0000-0000-000099020000}"/>
    <cellStyle name="Normal 6 3 2 2 3" xfId="497" xr:uid="{00000000-0005-0000-0000-00009A020000}"/>
    <cellStyle name="Normal 6 3 2 3" xfId="353" xr:uid="{00000000-0005-0000-0000-00009B020000}"/>
    <cellStyle name="Normal 6 3 2 3 2" xfId="499" xr:uid="{00000000-0005-0000-0000-00009C020000}"/>
    <cellStyle name="Normal 6 3 2 4" xfId="496" xr:uid="{00000000-0005-0000-0000-00009D020000}"/>
    <cellStyle name="Normal 6 3 3" xfId="332" xr:uid="{00000000-0005-0000-0000-00009E020000}"/>
    <cellStyle name="Normal 6 3 3 2" xfId="355" xr:uid="{00000000-0005-0000-0000-00009F020000}"/>
    <cellStyle name="Normal 6 3 3 2 2" xfId="501" xr:uid="{00000000-0005-0000-0000-0000A0020000}"/>
    <cellStyle name="Normal 6 3 3 3" xfId="500" xr:uid="{00000000-0005-0000-0000-0000A1020000}"/>
    <cellStyle name="Normal 6 3 4" xfId="352" xr:uid="{00000000-0005-0000-0000-0000A2020000}"/>
    <cellStyle name="Normal 6 3 4 2" xfId="502" xr:uid="{00000000-0005-0000-0000-0000A3020000}"/>
    <cellStyle name="Normal 6 3 5" xfId="495" xr:uid="{00000000-0005-0000-0000-0000A4020000}"/>
    <cellStyle name="Normal 6 4" xfId="319" xr:uid="{00000000-0005-0000-0000-0000A5020000}"/>
    <cellStyle name="Normal 6 4 2" xfId="334" xr:uid="{00000000-0005-0000-0000-0000A6020000}"/>
    <cellStyle name="Normal 6 4 2 2" xfId="357" xr:uid="{00000000-0005-0000-0000-0000A7020000}"/>
    <cellStyle name="Normal 6 4 2 2 2" xfId="505" xr:uid="{00000000-0005-0000-0000-0000A8020000}"/>
    <cellStyle name="Normal 6 4 2 3" xfId="504" xr:uid="{00000000-0005-0000-0000-0000A9020000}"/>
    <cellStyle name="Normal 6 4 3" xfId="356" xr:uid="{00000000-0005-0000-0000-0000AA020000}"/>
    <cellStyle name="Normal 6 4 3 2" xfId="506" xr:uid="{00000000-0005-0000-0000-0000AB020000}"/>
    <cellStyle name="Normal 6 4 4" xfId="503" xr:uid="{00000000-0005-0000-0000-0000AC020000}"/>
    <cellStyle name="Normal 6 5" xfId="329" xr:uid="{00000000-0005-0000-0000-0000AD020000}"/>
    <cellStyle name="Normal 6 5 2" xfId="358" xr:uid="{00000000-0005-0000-0000-0000AE020000}"/>
    <cellStyle name="Normal 6 5 2 2" xfId="508" xr:uid="{00000000-0005-0000-0000-0000AF020000}"/>
    <cellStyle name="Normal 6 5 3" xfId="507" xr:uid="{00000000-0005-0000-0000-0000B0020000}"/>
    <cellStyle name="Normal 6 6" xfId="347" xr:uid="{00000000-0005-0000-0000-0000B1020000}"/>
    <cellStyle name="Normal 6 6 2" xfId="509" xr:uid="{00000000-0005-0000-0000-0000B2020000}"/>
    <cellStyle name="Normal 6 7" xfId="384" xr:uid="{00000000-0005-0000-0000-0000B3020000}"/>
    <cellStyle name="Normal 6 7 2" xfId="510" xr:uid="{00000000-0005-0000-0000-0000B4020000}"/>
    <cellStyle name="Normal 6 8" xfId="420" xr:uid="{00000000-0005-0000-0000-0000B5020000}"/>
    <cellStyle name="Normal 6 8 2" xfId="511" xr:uid="{00000000-0005-0000-0000-0000B6020000}"/>
    <cellStyle name="Normal 6 9" xfId="423" xr:uid="{00000000-0005-0000-0000-0000B7020000}"/>
    <cellStyle name="Normal 6 9 2" xfId="512" xr:uid="{00000000-0005-0000-0000-0000B8020000}"/>
    <cellStyle name="Normal 7" xfId="68" xr:uid="{00000000-0005-0000-0000-0000B9020000}"/>
    <cellStyle name="Normal 7 2" xfId="316" xr:uid="{00000000-0005-0000-0000-0000BA020000}"/>
    <cellStyle name="Normal 7 2 2" xfId="323" xr:uid="{00000000-0005-0000-0000-0000BB020000}"/>
    <cellStyle name="Normal 7 2 2 2" xfId="337" xr:uid="{00000000-0005-0000-0000-0000BC020000}"/>
    <cellStyle name="Normal 7 2 2 2 2" xfId="362" xr:uid="{00000000-0005-0000-0000-0000BD020000}"/>
    <cellStyle name="Normal 7 2 2 2 2 2" xfId="517" xr:uid="{00000000-0005-0000-0000-0000BE020000}"/>
    <cellStyle name="Normal 7 2 2 2 3" xfId="516" xr:uid="{00000000-0005-0000-0000-0000BF020000}"/>
    <cellStyle name="Normal 7 2 2 3" xfId="361" xr:uid="{00000000-0005-0000-0000-0000C0020000}"/>
    <cellStyle name="Normal 7 2 2 3 2" xfId="518" xr:uid="{00000000-0005-0000-0000-0000C1020000}"/>
    <cellStyle name="Normal 7 2 2 4" xfId="515" xr:uid="{00000000-0005-0000-0000-0000C2020000}"/>
    <cellStyle name="Normal 7 2 3" xfId="336" xr:uid="{00000000-0005-0000-0000-0000C3020000}"/>
    <cellStyle name="Normal 7 2 3 2" xfId="363" xr:uid="{00000000-0005-0000-0000-0000C4020000}"/>
    <cellStyle name="Normal 7 2 3 2 2" xfId="520" xr:uid="{00000000-0005-0000-0000-0000C5020000}"/>
    <cellStyle name="Normal 7 2 3 3" xfId="519" xr:uid="{00000000-0005-0000-0000-0000C6020000}"/>
    <cellStyle name="Normal 7 2 4" xfId="360" xr:uid="{00000000-0005-0000-0000-0000C7020000}"/>
    <cellStyle name="Normal 7 2 4 2" xfId="521" xr:uid="{00000000-0005-0000-0000-0000C8020000}"/>
    <cellStyle name="Normal 7 2 5" xfId="452" xr:uid="{00000000-0005-0000-0000-0000C9020000}"/>
    <cellStyle name="Normal 7 2 5 2" xfId="522" xr:uid="{00000000-0005-0000-0000-0000CA020000}"/>
    <cellStyle name="Normal 7 2 6" xfId="514" xr:uid="{00000000-0005-0000-0000-0000CB020000}"/>
    <cellStyle name="Normal 7 3" xfId="320" xr:uid="{00000000-0005-0000-0000-0000CC020000}"/>
    <cellStyle name="Normal 7 3 2" xfId="338" xr:uid="{00000000-0005-0000-0000-0000CD020000}"/>
    <cellStyle name="Normal 7 3 2 2" xfId="365" xr:uid="{00000000-0005-0000-0000-0000CE020000}"/>
    <cellStyle name="Normal 7 3 2 2 2" xfId="525" xr:uid="{00000000-0005-0000-0000-0000CF020000}"/>
    <cellStyle name="Normal 7 3 2 3" xfId="524" xr:uid="{00000000-0005-0000-0000-0000D0020000}"/>
    <cellStyle name="Normal 7 3 3" xfId="364" xr:uid="{00000000-0005-0000-0000-0000D1020000}"/>
    <cellStyle name="Normal 7 3 3 2" xfId="526" xr:uid="{00000000-0005-0000-0000-0000D2020000}"/>
    <cellStyle name="Normal 7 3 4" xfId="523" xr:uid="{00000000-0005-0000-0000-0000D3020000}"/>
    <cellStyle name="Normal 7 4" xfId="335" xr:uid="{00000000-0005-0000-0000-0000D4020000}"/>
    <cellStyle name="Normal 7 4 2" xfId="366" xr:uid="{00000000-0005-0000-0000-0000D5020000}"/>
    <cellStyle name="Normal 7 4 2 2" xfId="528" xr:uid="{00000000-0005-0000-0000-0000D6020000}"/>
    <cellStyle name="Normal 7 4 3" xfId="527" xr:uid="{00000000-0005-0000-0000-0000D7020000}"/>
    <cellStyle name="Normal 7 5" xfId="359" xr:uid="{00000000-0005-0000-0000-0000D8020000}"/>
    <cellStyle name="Normal 7 5 2" xfId="529" xr:uid="{00000000-0005-0000-0000-0000D9020000}"/>
    <cellStyle name="Normal 7 6" xfId="372" xr:uid="{00000000-0005-0000-0000-0000DA020000}"/>
    <cellStyle name="Normal 7 7" xfId="513" xr:uid="{00000000-0005-0000-0000-0000DB020000}"/>
    <cellStyle name="Normal 7 8" xfId="313" xr:uid="{00000000-0005-0000-0000-0000DC020000}"/>
    <cellStyle name="Normal 8" xfId="260" xr:uid="{00000000-0005-0000-0000-0000DD020000}"/>
    <cellStyle name="Normal 8 2" xfId="454" xr:uid="{00000000-0005-0000-0000-0000DE020000}"/>
    <cellStyle name="Normal 8 3" xfId="453" xr:uid="{00000000-0005-0000-0000-0000DF020000}"/>
    <cellStyle name="Normal 9" xfId="367" xr:uid="{00000000-0005-0000-0000-0000E0020000}"/>
    <cellStyle name="Normal 9 2" xfId="530" xr:uid="{00000000-0005-0000-0000-0000E1020000}"/>
    <cellStyle name="Normal GHG Numbers (0.00)" xfId="34" xr:uid="{00000000-0005-0000-0000-0000E2020000}"/>
    <cellStyle name="Normal GHG Numbers (0.00) 2" xfId="187" xr:uid="{00000000-0005-0000-0000-0000E3020000}"/>
    <cellStyle name="Normal GHG Numbers (0.00) 3" xfId="70" xr:uid="{00000000-0005-0000-0000-0000E4020000}"/>
    <cellStyle name="Normal GHG Numbers (0.00) 3 2" xfId="455" xr:uid="{00000000-0005-0000-0000-0000E5020000}"/>
    <cellStyle name="Normal GHG Numbers (0.00) 3 2 2" xfId="604" xr:uid="{00000000-0005-0000-0000-0000E6020000}"/>
    <cellStyle name="Normal GHG Numbers (0.00) 3 2 2 2" xfId="819" xr:uid="{00000000-0005-0000-0000-0000E7020000}"/>
    <cellStyle name="Normal GHG Numbers (0.00) 3 2 3" xfId="745" xr:uid="{00000000-0005-0000-0000-0000E8020000}"/>
    <cellStyle name="Normal GHG Numbers (0.00) 3 3" xfId="385" xr:uid="{00000000-0005-0000-0000-0000E9020000}"/>
    <cellStyle name="Normal GHG Numbers (0.00) 3 3 2" xfId="663" xr:uid="{00000000-0005-0000-0000-0000EA020000}"/>
    <cellStyle name="Normal GHG Numbers (0.00) 3 3 2 2" xfId="878" xr:uid="{00000000-0005-0000-0000-0000EB020000}"/>
    <cellStyle name="Normal GHG Numbers (0.00) 3 3 3" xfId="560" xr:uid="{00000000-0005-0000-0000-0000EC020000}"/>
    <cellStyle name="Normal GHG Numbers (0.00) 3 3 3 2" xfId="775" xr:uid="{00000000-0005-0000-0000-0000ED020000}"/>
    <cellStyle name="Normal GHG Numbers (0.00) 3 3 4" xfId="693" xr:uid="{00000000-0005-0000-0000-0000EE020000}"/>
    <cellStyle name="Normal GHG Numbers (0.00) 3 3 4 2" xfId="908" xr:uid="{00000000-0005-0000-0000-0000EF020000}"/>
    <cellStyle name="Normal GHG Numbers (0.00) 3 4" xfId="188" xr:uid="{00000000-0005-0000-0000-0000F0020000}"/>
    <cellStyle name="Normal GHG Textfiels Bold" xfId="35" xr:uid="{00000000-0005-0000-0000-0000F1020000}"/>
    <cellStyle name="Normal GHG Textfiels Bold 2" xfId="189" xr:uid="{00000000-0005-0000-0000-0000F2020000}"/>
    <cellStyle name="Normal GHG Textfiels Bold 3" xfId="190" xr:uid="{00000000-0005-0000-0000-0000F3020000}"/>
    <cellStyle name="Normal GHG Textfiels Bold 3 2" xfId="456" xr:uid="{00000000-0005-0000-0000-0000F4020000}"/>
    <cellStyle name="Normal GHG Textfiels Bold 3 2 2" xfId="548" xr:uid="{00000000-0005-0000-0000-0000F5020000}"/>
    <cellStyle name="Normal GHG Textfiels Bold 3 2 2 2" xfId="763" xr:uid="{00000000-0005-0000-0000-0000F6020000}"/>
    <cellStyle name="Normal GHG Textfiels Bold 3 2 3" xfId="746" xr:uid="{00000000-0005-0000-0000-0000F7020000}"/>
    <cellStyle name="Normal GHG Textfiels Bold 3 3" xfId="386" xr:uid="{00000000-0005-0000-0000-0000F8020000}"/>
    <cellStyle name="Normal GHG Textfiels Bold 3 3 2" xfId="664" xr:uid="{00000000-0005-0000-0000-0000F9020000}"/>
    <cellStyle name="Normal GHG Textfiels Bold 3 3 2 2" xfId="879" xr:uid="{00000000-0005-0000-0000-0000FA020000}"/>
    <cellStyle name="Normal GHG Textfiels Bold 3 3 3" xfId="607" xr:uid="{00000000-0005-0000-0000-0000FB020000}"/>
    <cellStyle name="Normal GHG Textfiels Bold 3 3 3 2" xfId="822" xr:uid="{00000000-0005-0000-0000-0000FC020000}"/>
    <cellStyle name="Normal GHG Textfiels Bold 3 3 4" xfId="582" xr:uid="{00000000-0005-0000-0000-0000FD020000}"/>
    <cellStyle name="Normal GHG Textfiels Bold 3 3 4 2" xfId="797" xr:uid="{00000000-0005-0000-0000-0000FE020000}"/>
    <cellStyle name="Normal GHG whole table" xfId="36" xr:uid="{00000000-0005-0000-0000-0000FF020000}"/>
    <cellStyle name="Normal GHG whole table 2" xfId="457" xr:uid="{00000000-0005-0000-0000-000000030000}"/>
    <cellStyle name="Normal GHG whole table 2 2" xfId="603" xr:uid="{00000000-0005-0000-0000-000001030000}"/>
    <cellStyle name="Normal GHG whole table 2 2 2" xfId="818" xr:uid="{00000000-0005-0000-0000-000002030000}"/>
    <cellStyle name="Normal GHG whole table 2 3" xfId="747" xr:uid="{00000000-0005-0000-0000-000003030000}"/>
    <cellStyle name="Normal GHG whole table 3" xfId="306" xr:uid="{00000000-0005-0000-0000-000004030000}"/>
    <cellStyle name="Normal GHG whole table 3 2" xfId="643" xr:uid="{00000000-0005-0000-0000-000005030000}"/>
    <cellStyle name="Normal GHG whole table 3 2 2" xfId="858" xr:uid="{00000000-0005-0000-0000-000006030000}"/>
    <cellStyle name="Normal GHG whole table 3 3" xfId="564" xr:uid="{00000000-0005-0000-0000-000007030000}"/>
    <cellStyle name="Normal GHG whole table 3 3 2" xfId="779" xr:uid="{00000000-0005-0000-0000-000008030000}"/>
    <cellStyle name="Normal GHG whole table 3 4" xfId="651" xr:uid="{00000000-0005-0000-0000-000009030000}"/>
    <cellStyle name="Normal GHG whole table 3 4 2" xfId="866" xr:uid="{00000000-0005-0000-0000-00000A030000}"/>
    <cellStyle name="Normal GHG whole table 4" xfId="78" xr:uid="{00000000-0005-0000-0000-00000B030000}"/>
    <cellStyle name="Normal GHG-Shade" xfId="37" xr:uid="{00000000-0005-0000-0000-00000C030000}"/>
    <cellStyle name="Normal GHG-Shade 2" xfId="191" xr:uid="{00000000-0005-0000-0000-00000D030000}"/>
    <cellStyle name="Normal GHG-Shade 2 2" xfId="192" xr:uid="{00000000-0005-0000-0000-00000E030000}"/>
    <cellStyle name="Normal GHG-Shade 2 3" xfId="193" xr:uid="{00000000-0005-0000-0000-00000F030000}"/>
    <cellStyle name="Normal GHG-Shade 2 4" xfId="222" xr:uid="{00000000-0005-0000-0000-000010030000}"/>
    <cellStyle name="Normal GHG-Shade 2 5" xfId="387" xr:uid="{00000000-0005-0000-0000-000011030000}"/>
    <cellStyle name="Normal GHG-Shade 3" xfId="194" xr:uid="{00000000-0005-0000-0000-000012030000}"/>
    <cellStyle name="Normal GHG-Shade 3 2" xfId="195" xr:uid="{00000000-0005-0000-0000-000013030000}"/>
    <cellStyle name="Normal GHG-Shade 4" xfId="196" xr:uid="{00000000-0005-0000-0000-000014030000}"/>
    <cellStyle name="Normal GHG-Shade 4 2" xfId="458" xr:uid="{00000000-0005-0000-0000-000015030000}"/>
    <cellStyle name="Normal_1990 and 1998 CIP - Prices Quantity and CO2(MH)" xfId="50" xr:uid="{00000000-0005-0000-0000-000016030000}"/>
    <cellStyle name="Normal_2000balx" xfId="51" xr:uid="{00000000-0005-0000-0000-000017030000}"/>
    <cellStyle name="Normál_Munka1" xfId="38" xr:uid="{00000000-0005-0000-0000-000018030000}"/>
    <cellStyle name="Note 2" xfId="197" xr:uid="{00000000-0005-0000-0000-000019030000}"/>
    <cellStyle name="Note 2 2" xfId="586" xr:uid="{00000000-0005-0000-0000-00001A030000}"/>
    <cellStyle name="Note 2 2 2" xfId="801" xr:uid="{00000000-0005-0000-0000-00001B030000}"/>
    <cellStyle name="Note 2 3" xfId="650" xr:uid="{00000000-0005-0000-0000-00001C030000}"/>
    <cellStyle name="Note 2 3 2" xfId="865" xr:uid="{00000000-0005-0000-0000-00001D030000}"/>
    <cellStyle name="Note 2 4" xfId="545" xr:uid="{00000000-0005-0000-0000-00001E030000}"/>
    <cellStyle name="Note 2 4 2" xfId="760" xr:uid="{00000000-0005-0000-0000-00001F030000}"/>
    <cellStyle name="Note 2 5" xfId="709" xr:uid="{00000000-0005-0000-0000-000020030000}"/>
    <cellStyle name="Note 3" xfId="261" xr:uid="{00000000-0005-0000-0000-000021030000}"/>
    <cellStyle name="Note 3 2" xfId="614" xr:uid="{00000000-0005-0000-0000-000022030000}"/>
    <cellStyle name="Note 3 2 2" xfId="829" xr:uid="{00000000-0005-0000-0000-000023030000}"/>
    <cellStyle name="Note 3 3" xfId="580" xr:uid="{00000000-0005-0000-0000-000024030000}"/>
    <cellStyle name="Note 3 3 2" xfId="795" xr:uid="{00000000-0005-0000-0000-000025030000}"/>
    <cellStyle name="Note 3 4" xfId="598" xr:uid="{00000000-0005-0000-0000-000026030000}"/>
    <cellStyle name="Note 3 4 2" xfId="813" xr:uid="{00000000-0005-0000-0000-000027030000}"/>
    <cellStyle name="Note 3 5" xfId="715" xr:uid="{00000000-0005-0000-0000-000028030000}"/>
    <cellStyle name="Notiz" xfId="198" xr:uid="{00000000-0005-0000-0000-000029030000}"/>
    <cellStyle name="Notiz 2" xfId="587" xr:uid="{00000000-0005-0000-0000-00002A030000}"/>
    <cellStyle name="Notiz 2 2" xfId="802" xr:uid="{00000000-0005-0000-0000-00002B030000}"/>
    <cellStyle name="Notiz 3" xfId="649" xr:uid="{00000000-0005-0000-0000-00002C030000}"/>
    <cellStyle name="Notiz 3 2" xfId="864" xr:uid="{00000000-0005-0000-0000-00002D030000}"/>
    <cellStyle name="Notiz 4" xfId="618" xr:uid="{00000000-0005-0000-0000-00002E030000}"/>
    <cellStyle name="Notiz 4 2" xfId="833" xr:uid="{00000000-0005-0000-0000-00002F030000}"/>
    <cellStyle name="Notiz 5" xfId="710" xr:uid="{00000000-0005-0000-0000-000030030000}"/>
    <cellStyle name="Output 2" xfId="199" xr:uid="{00000000-0005-0000-0000-000031030000}"/>
    <cellStyle name="Output 2 2" xfId="588" xr:uid="{00000000-0005-0000-0000-000032030000}"/>
    <cellStyle name="Output 2 2 2" xfId="803" xr:uid="{00000000-0005-0000-0000-000033030000}"/>
    <cellStyle name="Output 2 3" xfId="684" xr:uid="{00000000-0005-0000-0000-000034030000}"/>
    <cellStyle name="Output 2 3 2" xfId="899" xr:uid="{00000000-0005-0000-0000-000035030000}"/>
    <cellStyle name="Output 2 4" xfId="711" xr:uid="{00000000-0005-0000-0000-000036030000}"/>
    <cellStyle name="Output 3" xfId="262" xr:uid="{00000000-0005-0000-0000-000037030000}"/>
    <cellStyle name="Output 3 2" xfId="615" xr:uid="{00000000-0005-0000-0000-000038030000}"/>
    <cellStyle name="Output 3 2 2" xfId="830" xr:uid="{00000000-0005-0000-0000-000039030000}"/>
    <cellStyle name="Output 3 3" xfId="666" xr:uid="{00000000-0005-0000-0000-00003A030000}"/>
    <cellStyle name="Output 3 3 2" xfId="881" xr:uid="{00000000-0005-0000-0000-00003B030000}"/>
    <cellStyle name="Output 3 4" xfId="716" xr:uid="{00000000-0005-0000-0000-00003C030000}"/>
    <cellStyle name="Pattern" xfId="39" xr:uid="{00000000-0005-0000-0000-00003D030000}"/>
    <cellStyle name="Pattern 2" xfId="459" xr:uid="{00000000-0005-0000-0000-00003E030000}"/>
    <cellStyle name="Pattern 2 2" xfId="602" xr:uid="{00000000-0005-0000-0000-00003F030000}"/>
    <cellStyle name="Pattern 2 2 2" xfId="817" xr:uid="{00000000-0005-0000-0000-000040030000}"/>
    <cellStyle name="Pattern 2 3" xfId="748" xr:uid="{00000000-0005-0000-0000-000041030000}"/>
    <cellStyle name="Pattern 3" xfId="308" xr:uid="{00000000-0005-0000-0000-000042030000}"/>
    <cellStyle name="Pattern 3 2" xfId="645" xr:uid="{00000000-0005-0000-0000-000043030000}"/>
    <cellStyle name="Pattern 3 2 2" xfId="860" xr:uid="{00000000-0005-0000-0000-000044030000}"/>
    <cellStyle name="Pattern 3 3" xfId="544" xr:uid="{00000000-0005-0000-0000-000045030000}"/>
    <cellStyle name="Pattern 3 3 2" xfId="759" xr:uid="{00000000-0005-0000-0000-000046030000}"/>
    <cellStyle name="Pattern 3 4" xfId="658" xr:uid="{00000000-0005-0000-0000-000047030000}"/>
    <cellStyle name="Pattern 3 4 2" xfId="873" xr:uid="{00000000-0005-0000-0000-000048030000}"/>
    <cellStyle name="Percent" xfId="2" builtinId="5"/>
    <cellStyle name="Percent 2" xfId="6" xr:uid="{00000000-0005-0000-0000-00004A030000}"/>
    <cellStyle name="Percent 2 2" xfId="460" xr:uid="{00000000-0005-0000-0000-00004B030000}"/>
    <cellStyle name="Percent 2 3" xfId="200" xr:uid="{00000000-0005-0000-0000-00004C030000}"/>
    <cellStyle name="Percent 3" xfId="44" xr:uid="{00000000-0005-0000-0000-00004D030000}"/>
    <cellStyle name="Percent 3 2" xfId="56" xr:uid="{00000000-0005-0000-0000-00004E030000}"/>
    <cellStyle name="Percent 4" xfId="48" xr:uid="{00000000-0005-0000-0000-00004F030000}"/>
    <cellStyle name="Percent 5" xfId="918" xr:uid="{BA324D49-093D-4402-B92A-5DF1EB863FCD}"/>
    <cellStyle name="RowLevel_1 2" xfId="88" xr:uid="{00000000-0005-0000-0000-000050030000}"/>
    <cellStyle name="Schlecht" xfId="201" xr:uid="{00000000-0005-0000-0000-000051030000}"/>
    <cellStyle name="Shade" xfId="40" xr:uid="{00000000-0005-0000-0000-000052030000}"/>
    <cellStyle name="Shade 2" xfId="202" xr:uid="{00000000-0005-0000-0000-000053030000}"/>
    <cellStyle name="Shade 2 2" xfId="462" xr:uid="{00000000-0005-0000-0000-000054030000}"/>
    <cellStyle name="Shade 2 2 2" xfId="547" xr:uid="{00000000-0005-0000-0000-000055030000}"/>
    <cellStyle name="Shade 2 2 2 2" xfId="762" xr:uid="{00000000-0005-0000-0000-000056030000}"/>
    <cellStyle name="Shade 2 2 3" xfId="750" xr:uid="{00000000-0005-0000-0000-000057030000}"/>
    <cellStyle name="Shade 2 3" xfId="310" xr:uid="{00000000-0005-0000-0000-000058030000}"/>
    <cellStyle name="Shade 2 3 2" xfId="647" xr:uid="{00000000-0005-0000-0000-000059030000}"/>
    <cellStyle name="Shade 2 3 2 2" xfId="862" xr:uid="{00000000-0005-0000-0000-00005A030000}"/>
    <cellStyle name="Shade 2 3 3" xfId="676" xr:uid="{00000000-0005-0000-0000-00005B030000}"/>
    <cellStyle name="Shade 2 3 3 2" xfId="891" xr:uid="{00000000-0005-0000-0000-00005C030000}"/>
    <cellStyle name="Shade 2 3 4" xfId="590" xr:uid="{00000000-0005-0000-0000-00005D030000}"/>
    <cellStyle name="Shade 2 3 4 2" xfId="805" xr:uid="{00000000-0005-0000-0000-00005E030000}"/>
    <cellStyle name="Shade 3" xfId="461" xr:uid="{00000000-0005-0000-0000-00005F030000}"/>
    <cellStyle name="Shade 3 2" xfId="601" xr:uid="{00000000-0005-0000-0000-000060030000}"/>
    <cellStyle name="Shade 3 2 2" xfId="816" xr:uid="{00000000-0005-0000-0000-000061030000}"/>
    <cellStyle name="Shade 3 3" xfId="749" xr:uid="{00000000-0005-0000-0000-000062030000}"/>
    <cellStyle name="Shade 4" xfId="309" xr:uid="{00000000-0005-0000-0000-000063030000}"/>
    <cellStyle name="Shade 4 2" xfId="76" xr:uid="{00000000-0005-0000-0000-000064030000}"/>
    <cellStyle name="Shade 4 2 2" xfId="646" xr:uid="{00000000-0005-0000-0000-000065030000}"/>
    <cellStyle name="Shade 4 2 3" xfId="861" xr:uid="{00000000-0005-0000-0000-000066030000}"/>
    <cellStyle name="Shade 4 3" xfId="675" xr:uid="{00000000-0005-0000-0000-000067030000}"/>
    <cellStyle name="Shade 4 3 2" xfId="890" xr:uid="{00000000-0005-0000-0000-000068030000}"/>
    <cellStyle name="Shade 4 4" xfId="537" xr:uid="{00000000-0005-0000-0000-000069030000}"/>
    <cellStyle name="Shade 4 4 2" xfId="752" xr:uid="{00000000-0005-0000-0000-00006A030000}"/>
    <cellStyle name="Shade 5" xfId="85" xr:uid="{00000000-0005-0000-0000-00006B030000}"/>
    <cellStyle name="Shade_B_border2" xfId="203" xr:uid="{00000000-0005-0000-0000-00006C030000}"/>
    <cellStyle name="Standard 2" xfId="75" xr:uid="{00000000-0005-0000-0000-00006D030000}"/>
    <cellStyle name="Standard 2 2" xfId="422" xr:uid="{00000000-0005-0000-0000-00006E030000}"/>
    <cellStyle name="Standard 2 2 2" xfId="532" xr:uid="{00000000-0005-0000-0000-00006F030000}"/>
    <cellStyle name="Standard 2 3" xfId="531" xr:uid="{00000000-0005-0000-0000-000070030000}"/>
    <cellStyle name="Title 2" xfId="204" xr:uid="{00000000-0005-0000-0000-000071030000}"/>
    <cellStyle name="Title 3" xfId="263" xr:uid="{00000000-0005-0000-0000-000072030000}"/>
    <cellStyle name="Total 2" xfId="205" xr:uid="{00000000-0005-0000-0000-000073030000}"/>
    <cellStyle name="Total 2 2" xfId="592" xr:uid="{00000000-0005-0000-0000-000074030000}"/>
    <cellStyle name="Total 2 2 2" xfId="807" xr:uid="{00000000-0005-0000-0000-000075030000}"/>
    <cellStyle name="Total 2 3" xfId="653" xr:uid="{00000000-0005-0000-0000-000076030000}"/>
    <cellStyle name="Total 2 3 2" xfId="868" xr:uid="{00000000-0005-0000-0000-000077030000}"/>
    <cellStyle name="Total 2 4" xfId="541" xr:uid="{00000000-0005-0000-0000-000078030000}"/>
    <cellStyle name="Total 2 4 2" xfId="756" xr:uid="{00000000-0005-0000-0000-000079030000}"/>
    <cellStyle name="Total 2 5" xfId="712" xr:uid="{00000000-0005-0000-0000-00007A030000}"/>
    <cellStyle name="Total 3" xfId="264" xr:uid="{00000000-0005-0000-0000-00007B030000}"/>
    <cellStyle name="Total 3 2" xfId="616" xr:uid="{00000000-0005-0000-0000-00007C030000}"/>
    <cellStyle name="Total 3 2 2" xfId="831" xr:uid="{00000000-0005-0000-0000-00007D030000}"/>
    <cellStyle name="Total 3 3" xfId="579" xr:uid="{00000000-0005-0000-0000-00007E030000}"/>
    <cellStyle name="Total 3 3 2" xfId="794" xr:uid="{00000000-0005-0000-0000-00007F030000}"/>
    <cellStyle name="Total 3 4" xfId="620" xr:uid="{00000000-0005-0000-0000-000080030000}"/>
    <cellStyle name="Total 3 4 2" xfId="835" xr:uid="{00000000-0005-0000-0000-000081030000}"/>
    <cellStyle name="Total 3 5" xfId="717" xr:uid="{00000000-0005-0000-0000-000082030000}"/>
    <cellStyle name="Überschrift" xfId="206" xr:uid="{00000000-0005-0000-0000-000083030000}"/>
    <cellStyle name="Überschrift 1" xfId="207" xr:uid="{00000000-0005-0000-0000-000084030000}"/>
    <cellStyle name="Überschrift 2" xfId="208" xr:uid="{00000000-0005-0000-0000-000085030000}"/>
    <cellStyle name="Überschrift 3" xfId="209" xr:uid="{00000000-0005-0000-0000-000086030000}"/>
    <cellStyle name="Überschrift 4" xfId="210" xr:uid="{00000000-0005-0000-0000-000087030000}"/>
    <cellStyle name="Verknüpfte Zelle" xfId="211" xr:uid="{00000000-0005-0000-0000-000088030000}"/>
    <cellStyle name="Warnender Text" xfId="212" xr:uid="{00000000-0005-0000-0000-000089030000}"/>
    <cellStyle name="Warnender Text 2" xfId="421" xr:uid="{00000000-0005-0000-0000-00008A030000}"/>
    <cellStyle name="Warnender Text 3" xfId="312" xr:uid="{00000000-0005-0000-0000-00008B030000}"/>
    <cellStyle name="Warning Text 2" xfId="213" xr:uid="{00000000-0005-0000-0000-00008C030000}"/>
    <cellStyle name="Warning Text 3" xfId="265" xr:uid="{00000000-0005-0000-0000-00008D030000}"/>
    <cellStyle name="Zelle überprüfen" xfId="214" xr:uid="{00000000-0005-0000-0000-00008E030000}"/>
    <cellStyle name="Гиперссылка" xfId="41" xr:uid="{00000000-0005-0000-0000-00008F030000}"/>
    <cellStyle name="Гиперссылка 2" xfId="215" xr:uid="{00000000-0005-0000-0000-000090030000}"/>
    <cellStyle name="Гиперссылка 3" xfId="223" xr:uid="{00000000-0005-0000-0000-000091030000}"/>
    <cellStyle name="Гиперссылка 4" xfId="395" xr:uid="{00000000-0005-0000-0000-000092030000}"/>
    <cellStyle name="Обычный_2++" xfId="42" xr:uid="{00000000-0005-0000-0000-000093030000}"/>
    <cellStyle name="Обычный_CRF2002 (1)" xfId="54" xr:uid="{00000000-0005-0000-0000-000094030000}"/>
  </cellStyles>
  <dxfs count="0"/>
  <tableStyles count="0" defaultTableStyle="TableStyleMedium9" defaultPivotStyle="PivotStyleLight16"/>
  <colors>
    <mruColors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2.1'!$B$4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2.1'!$C$3:$AE$3</c15:sqref>
                  </c15:fullRef>
                </c:ext>
              </c:extLst>
              <c:f>('Figure 2.1'!$C$3,'Figure 2.1'!$H$3,'Figure 2.1'!$M$3,'Figure 2.1'!$R$3,'Figure 2.1'!$V$3:$AE$3)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2.1'!$C$4:$AE$4</c15:sqref>
                  </c15:fullRef>
                </c:ext>
              </c:extLst>
              <c:f>('Figure 2.1'!$C$4,'Figure 2.1'!$H$4,'Figure 2.1'!$M$4,'Figure 2.1'!$R$4,'Figure 2.1'!$V$4:$AE$4)</c:f>
              <c:numCache>
                <c:formatCode>_-* #,##0_-;\-* #,##0_-;_-* "-"??_-;_-@_-</c:formatCode>
                <c:ptCount val="14"/>
                <c:pt idx="0">
                  <c:v>31022.103405485075</c:v>
                </c:pt>
                <c:pt idx="1">
                  <c:v>33824.925125121626</c:v>
                </c:pt>
                <c:pt idx="2">
                  <c:v>42485.772395100888</c:v>
                </c:pt>
                <c:pt idx="3">
                  <c:v>45711.734949910198</c:v>
                </c:pt>
                <c:pt idx="4">
                  <c:v>40798.360429012901</c:v>
                </c:pt>
                <c:pt idx="5">
                  <c:v>40427.936167084605</c:v>
                </c:pt>
                <c:pt idx="6">
                  <c:v>36925.880575062176</c:v>
                </c:pt>
                <c:pt idx="7">
                  <c:v>36998.841348519498</c:v>
                </c:pt>
                <c:pt idx="8">
                  <c:v>35816.789951067825</c:v>
                </c:pt>
                <c:pt idx="9">
                  <c:v>35114.718605008842</c:v>
                </c:pt>
                <c:pt idx="10">
                  <c:v>36665.906398151303</c:v>
                </c:pt>
                <c:pt idx="11">
                  <c:v>37998.083460448281</c:v>
                </c:pt>
                <c:pt idx="12">
                  <c:v>36840.010662856839</c:v>
                </c:pt>
                <c:pt idx="13">
                  <c:v>36582.867519792766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FF-4E78-A011-13C3E8456544}"/>
            </c:ext>
          </c:extLst>
        </c:ser>
        <c:ser>
          <c:idx val="1"/>
          <c:order val="1"/>
          <c:tx>
            <c:strRef>
              <c:f>'Figure 2.1'!$B$5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2.1'!$C$3:$AE$3</c15:sqref>
                  </c15:fullRef>
                </c:ext>
              </c:extLst>
              <c:f>('Figure 2.1'!$C$3,'Figure 2.1'!$H$3,'Figure 2.1'!$M$3,'Figure 2.1'!$R$3,'Figure 2.1'!$V$3:$AE$3)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2.1'!$C$5:$AE$5</c15:sqref>
                  </c15:fullRef>
                </c:ext>
              </c:extLst>
              <c:f>('Figure 2.1'!$C$5,'Figure 2.1'!$H$5,'Figure 2.1'!$M$5,'Figure 2.1'!$R$5,'Figure 2.1'!$V$5:$AE$5)</c:f>
              <c:numCache>
                <c:formatCode>_-* #,##0_-;\-* #,##0_-;_-* "-"??_-;_-@_-</c:formatCode>
                <c:ptCount val="14"/>
                <c:pt idx="0">
                  <c:v>3309.1613021159696</c:v>
                </c:pt>
                <c:pt idx="1">
                  <c:v>3217.3359676469413</c:v>
                </c:pt>
                <c:pt idx="2">
                  <c:v>4558.5247618578824</c:v>
                </c:pt>
                <c:pt idx="3">
                  <c:v>3967.3747518164805</c:v>
                </c:pt>
                <c:pt idx="4">
                  <c:v>2799.2754707539671</c:v>
                </c:pt>
                <c:pt idx="5">
                  <c:v>2577.8009381627116</c:v>
                </c:pt>
                <c:pt idx="6">
                  <c:v>2462.2071519788869</c:v>
                </c:pt>
                <c:pt idx="7">
                  <c:v>2668.5269060324126</c:v>
                </c:pt>
                <c:pt idx="8">
                  <c:v>2623.1653209218671</c:v>
                </c:pt>
                <c:pt idx="9">
                  <c:v>3037.1638565990261</c:v>
                </c:pt>
                <c:pt idx="10">
                  <c:v>3232.715837722666</c:v>
                </c:pt>
                <c:pt idx="11">
                  <c:v>3467.0654059330345</c:v>
                </c:pt>
                <c:pt idx="12">
                  <c:v>3623.7842479632882</c:v>
                </c:pt>
                <c:pt idx="13">
                  <c:v>3508.499499413696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FF-4E78-A011-13C3E8456544}"/>
            </c:ext>
          </c:extLst>
        </c:ser>
        <c:ser>
          <c:idx val="2"/>
          <c:order val="2"/>
          <c:tx>
            <c:strRef>
              <c:f>'Figure 2.1'!$B$6</c:f>
              <c:strCache>
                <c:ptCount val="1"/>
                <c:pt idx="0">
                  <c:v>Agriculture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2.1'!$C$3:$AE$3</c15:sqref>
                  </c15:fullRef>
                </c:ext>
              </c:extLst>
              <c:f>('Figure 2.1'!$C$3,'Figure 2.1'!$H$3,'Figure 2.1'!$M$3,'Figure 2.1'!$R$3,'Figure 2.1'!$V$3:$AE$3)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2.1'!$C$6:$AE$6</c15:sqref>
                  </c15:fullRef>
                </c:ext>
              </c:extLst>
              <c:f>('Figure 2.1'!$C$6,'Figure 2.1'!$H$6,'Figure 2.1'!$M$6,'Figure 2.1'!$R$6,'Figure 2.1'!$V$6:$AE$6)</c:f>
              <c:numCache>
                <c:formatCode>_-* #,##0_-;\-* #,##0_-;_-* "-"??_-;_-@_-</c:formatCode>
                <c:ptCount val="14"/>
                <c:pt idx="0">
                  <c:v>19584.977870668939</c:v>
                </c:pt>
                <c:pt idx="1">
                  <c:v>20292.814046847903</c:v>
                </c:pt>
                <c:pt idx="2">
                  <c:v>19777.208774822062</c:v>
                </c:pt>
                <c:pt idx="3">
                  <c:v>18731.02899857764</c:v>
                </c:pt>
                <c:pt idx="4">
                  <c:v>17617.147595445789</c:v>
                </c:pt>
                <c:pt idx="5">
                  <c:v>17765.617519875908</c:v>
                </c:pt>
                <c:pt idx="6">
                  <c:v>17176.340133336784</c:v>
                </c:pt>
                <c:pt idx="7">
                  <c:v>17568.039313047932</c:v>
                </c:pt>
                <c:pt idx="8">
                  <c:v>18477.157855429203</c:v>
                </c:pt>
                <c:pt idx="9">
                  <c:v>18318.422902399168</c:v>
                </c:pt>
                <c:pt idx="10">
                  <c:v>18581.002319729727</c:v>
                </c:pt>
                <c:pt idx="11">
                  <c:v>19084.677116993851</c:v>
                </c:pt>
                <c:pt idx="12">
                  <c:v>19621.92072977273</c:v>
                </c:pt>
                <c:pt idx="13">
                  <c:v>19953.069960280754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FF-4E78-A011-13C3E8456544}"/>
            </c:ext>
          </c:extLst>
        </c:ser>
        <c:ser>
          <c:idx val="3"/>
          <c:order val="3"/>
          <c:tx>
            <c:strRef>
              <c:f>'Figure 2.1'!$B$7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'Figure 2.1'!$C$3:$AE$3</c15:sqref>
                  </c15:fullRef>
                </c:ext>
              </c:extLst>
              <c:f>('Figure 2.1'!$C$3,'Figure 2.1'!$H$3,'Figure 2.1'!$M$3,'Figure 2.1'!$R$3,'Figure 2.1'!$V$3:$AE$3)</c:f>
              <c:numCache>
                <c:formatCode>General</c:formatCode>
                <c:ptCount val="14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2.1'!$C$7:$AE$7</c15:sqref>
                  </c15:fullRef>
                </c:ext>
              </c:extLst>
              <c:f>('Figure 2.1'!$C$7,'Figure 2.1'!$H$7,'Figure 2.1'!$M$7,'Figure 2.1'!$R$7,'Figure 2.1'!$V$7:$AE$7)</c:f>
              <c:numCache>
                <c:formatCode>_-* #,##0_-;\-* #,##0_-;_-* "-"??_-;_-@_-</c:formatCode>
                <c:ptCount val="14"/>
                <c:pt idx="0">
                  <c:v>1552.053617690967</c:v>
                </c:pt>
                <c:pt idx="1">
                  <c:v>1829.1780952628817</c:v>
                </c:pt>
                <c:pt idx="2">
                  <c:v>1492.7703645905121</c:v>
                </c:pt>
                <c:pt idx="3">
                  <c:v>1291.9683880384277</c:v>
                </c:pt>
                <c:pt idx="4">
                  <c:v>521.64707443401562</c:v>
                </c:pt>
                <c:pt idx="5">
                  <c:v>506.18887456942588</c:v>
                </c:pt>
                <c:pt idx="6">
                  <c:v>592.43150207799135</c:v>
                </c:pt>
                <c:pt idx="7">
                  <c:v>517.29408971898363</c:v>
                </c:pt>
                <c:pt idx="8">
                  <c:v>672.62146162651766</c:v>
                </c:pt>
                <c:pt idx="9">
                  <c:v>855.01274406531115</c:v>
                </c:pt>
                <c:pt idx="10">
                  <c:v>936.30071554300366</c:v>
                </c:pt>
                <c:pt idx="11">
                  <c:v>941.61396466093186</c:v>
                </c:pt>
                <c:pt idx="12">
                  <c:v>919.16038319590052</c:v>
                </c:pt>
                <c:pt idx="13">
                  <c:v>890.10404199228606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FF-4E78-A011-13C3E8456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4852992"/>
        <c:axId val="414854528"/>
      </c:barChart>
      <c:catAx>
        <c:axId val="4148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4854528"/>
        <c:crosses val="autoZero"/>
        <c:auto val="1"/>
        <c:lblAlgn val="ctr"/>
        <c:lblOffset val="100"/>
        <c:noMultiLvlLbl val="0"/>
      </c:catAx>
      <c:valAx>
        <c:axId val="414854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0"/>
              <c:y val="0.27796198586708265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crossAx val="41485299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3605570065813688"/>
          <c:y val="0.9062465802637576"/>
          <c:w val="0.79072868621532066"/>
          <c:h val="7.039575908258956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057494903643682E-2"/>
          <c:y val="4.5934828806680886E-2"/>
          <c:w val="0.954088975474229"/>
          <c:h val="0.780889177519663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'Total from CRF'!$B$2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CRF'!$C$2:$AE$2</c:f>
              <c:numCache>
                <c:formatCode>#,##0.00_ ;\-#,##0.00\ </c:formatCode>
                <c:ptCount val="29"/>
                <c:pt idx="0">
                  <c:v>32944.3277756795</c:v>
                </c:pt>
                <c:pt idx="1">
                  <c:v>33674.009245112313</c:v>
                </c:pt>
                <c:pt idx="2">
                  <c:v>33494.928167137507</c:v>
                </c:pt>
                <c:pt idx="3">
                  <c:v>33716.179014729678</c:v>
                </c:pt>
                <c:pt idx="4">
                  <c:v>34838.152311976381</c:v>
                </c:pt>
                <c:pt idx="5">
                  <c:v>35852.667119426922</c:v>
                </c:pt>
                <c:pt idx="6">
                  <c:v>37469.148756684808</c:v>
                </c:pt>
                <c:pt idx="7">
                  <c:v>38805.239112718686</c:v>
                </c:pt>
                <c:pt idx="8">
                  <c:v>40708.849852402062</c:v>
                </c:pt>
                <c:pt idx="9">
                  <c:v>42440.075984543932</c:v>
                </c:pt>
                <c:pt idx="10">
                  <c:v>45248.995175389733</c:v>
                </c:pt>
                <c:pt idx="11">
                  <c:v>47607.416520980354</c:v>
                </c:pt>
                <c:pt idx="12">
                  <c:v>46081.984132888269</c:v>
                </c:pt>
                <c:pt idx="13">
                  <c:v>45683.969444057489</c:v>
                </c:pt>
                <c:pt idx="14">
                  <c:v>46166.925550709988</c:v>
                </c:pt>
                <c:pt idx="15">
                  <c:v>48155.535141545974</c:v>
                </c:pt>
                <c:pt idx="16">
                  <c:v>47603.937815025754</c:v>
                </c:pt>
                <c:pt idx="17">
                  <c:v>47665.129663178377</c:v>
                </c:pt>
                <c:pt idx="18">
                  <c:v>47366.246099339158</c:v>
                </c:pt>
                <c:pt idx="19">
                  <c:v>42179.538369539747</c:v>
                </c:pt>
                <c:pt idx="20">
                  <c:v>41747.928597640843</c:v>
                </c:pt>
                <c:pt idx="21">
                  <c:v>38052.222596305721</c:v>
                </c:pt>
                <c:pt idx="22">
                  <c:v>38209.59114961607</c:v>
                </c:pt>
                <c:pt idx="23">
                  <c:v>37235.30295344843</c:v>
                </c:pt>
                <c:pt idx="24">
                  <c:v>36785.326520521958</c:v>
                </c:pt>
                <c:pt idx="25">
                  <c:v>38545.330277051828</c:v>
                </c:pt>
                <c:pt idx="26">
                  <c:v>40029.836583845223</c:v>
                </c:pt>
                <c:pt idx="27">
                  <c:v>38910.192717045</c:v>
                </c:pt>
                <c:pt idx="28">
                  <c:v>38803.393772453725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F-418C-8D83-B2446B95D706}"/>
            </c:ext>
          </c:extLst>
        </c:ser>
        <c:ser>
          <c:idx val="1"/>
          <c:order val="1"/>
          <c:tx>
            <c:strRef>
              <c:f>'Total from CRF'!$B$3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CRF'!$C$3:$AE$3</c:f>
              <c:numCache>
                <c:formatCode>#,##0.00_ ;\-#,##0.00\ </c:formatCode>
                <c:ptCount val="29"/>
                <c:pt idx="0">
                  <c:v>14760.689672737453</c:v>
                </c:pt>
                <c:pt idx="1">
                  <c:v>14940.445898355109</c:v>
                </c:pt>
                <c:pt idx="2">
                  <c:v>15053.108015999771</c:v>
                </c:pt>
                <c:pt idx="3">
                  <c:v>15069.056943794991</c:v>
                </c:pt>
                <c:pt idx="4">
                  <c:v>14987.914723634362</c:v>
                </c:pt>
                <c:pt idx="5">
                  <c:v>15000.473012367749</c:v>
                </c:pt>
                <c:pt idx="6">
                  <c:v>15239.226895862505</c:v>
                </c:pt>
                <c:pt idx="7">
                  <c:v>15208.400994325519</c:v>
                </c:pt>
                <c:pt idx="8">
                  <c:v>15436.330401757832</c:v>
                </c:pt>
                <c:pt idx="9">
                  <c:v>14933.193318717145</c:v>
                </c:pt>
                <c:pt idx="10">
                  <c:v>14338.185407154057</c:v>
                </c:pt>
                <c:pt idx="11">
                  <c:v>14363.828290445348</c:v>
                </c:pt>
                <c:pt idx="12">
                  <c:v>14264.941071438303</c:v>
                </c:pt>
                <c:pt idx="13">
                  <c:v>14865.761526134074</c:v>
                </c:pt>
                <c:pt idx="14">
                  <c:v>13904.705724120098</c:v>
                </c:pt>
                <c:pt idx="15">
                  <c:v>13581.867895296233</c:v>
                </c:pt>
                <c:pt idx="16">
                  <c:v>13544.426477914465</c:v>
                </c:pt>
                <c:pt idx="17">
                  <c:v>12879.57896456575</c:v>
                </c:pt>
                <c:pt idx="18">
                  <c:v>12676.402274156097</c:v>
                </c:pt>
                <c:pt idx="19">
                  <c:v>12322.585628499723</c:v>
                </c:pt>
                <c:pt idx="20">
                  <c:v>12070.122676905305</c:v>
                </c:pt>
                <c:pt idx="21">
                  <c:v>12037.560276918315</c:v>
                </c:pt>
                <c:pt idx="22">
                  <c:v>12336.889143413817</c:v>
                </c:pt>
                <c:pt idx="23">
                  <c:v>12672.865744661105</c:v>
                </c:pt>
                <c:pt idx="24">
                  <c:v>12966.845444216333</c:v>
                </c:pt>
                <c:pt idx="25">
                  <c:v>13290.143675484524</c:v>
                </c:pt>
                <c:pt idx="26">
                  <c:v>13678.844203009199</c:v>
                </c:pt>
                <c:pt idx="27">
                  <c:v>13991.909794861291</c:v>
                </c:pt>
                <c:pt idx="28">
                  <c:v>13984.983187292661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F-418C-8D83-B2446B95D706}"/>
            </c:ext>
          </c:extLst>
        </c:ser>
        <c:ser>
          <c:idx val="2"/>
          <c:order val="2"/>
          <c:tx>
            <c:strRef>
              <c:f>'Total from CRF'!$B$4</c:f>
              <c:strCache>
                <c:ptCount val="1"/>
                <c:pt idx="0">
                  <c:v>N₂O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CRF'!$C$4:$AE$4</c:f>
              <c:numCache>
                <c:formatCode>#,##0.00_ ;\-#,##0.00\ </c:formatCode>
                <c:ptCount val="29"/>
                <c:pt idx="0">
                  <c:v>7728.6876356729099</c:v>
                </c:pt>
                <c:pt idx="1">
                  <c:v>7482.9649227862492</c:v>
                </c:pt>
                <c:pt idx="2">
                  <c:v>7400.9180634323966</c:v>
                </c:pt>
                <c:pt idx="3">
                  <c:v>7524.6372123018782</c:v>
                </c:pt>
                <c:pt idx="4">
                  <c:v>7785.176337668091</c:v>
                </c:pt>
                <c:pt idx="5">
                  <c:v>8084.7240027887483</c:v>
                </c:pt>
                <c:pt idx="6">
                  <c:v>8199.4792072931614</c:v>
                </c:pt>
                <c:pt idx="7">
                  <c:v>8091.5889707260594</c:v>
                </c:pt>
                <c:pt idx="8">
                  <c:v>8512.690865719771</c:v>
                </c:pt>
                <c:pt idx="9">
                  <c:v>8268.923480050631</c:v>
                </c:pt>
                <c:pt idx="10">
                  <c:v>7958.071841662716</c:v>
                </c:pt>
                <c:pt idx="11">
                  <c:v>7468.007212714977</c:v>
                </c:pt>
                <c:pt idx="12">
                  <c:v>7123.9271894769172</c:v>
                </c:pt>
                <c:pt idx="13">
                  <c:v>7011.9581547110538</c:v>
                </c:pt>
                <c:pt idx="14">
                  <c:v>6915.6855616620496</c:v>
                </c:pt>
                <c:pt idx="15">
                  <c:v>6762.0216931322648</c:v>
                </c:pt>
                <c:pt idx="16">
                  <c:v>6497.7493993645903</c:v>
                </c:pt>
                <c:pt idx="17">
                  <c:v>6322.8305823655774</c:v>
                </c:pt>
                <c:pt idx="18">
                  <c:v>6265.7339375999527</c:v>
                </c:pt>
                <c:pt idx="19">
                  <c:v>6092.4775908705578</c:v>
                </c:pt>
                <c:pt idx="20">
                  <c:v>6345.5853214271774</c:v>
                </c:pt>
                <c:pt idx="21">
                  <c:v>5938.6734569576211</c:v>
                </c:pt>
                <c:pt idx="22">
                  <c:v>6097.9385162096951</c:v>
                </c:pt>
                <c:pt idx="23">
                  <c:v>6536.8202466862185</c:v>
                </c:pt>
                <c:pt idx="24">
                  <c:v>6356.3161967870283</c:v>
                </c:pt>
                <c:pt idx="25">
                  <c:v>6354.9939205051287</c:v>
                </c:pt>
                <c:pt idx="26">
                  <c:v>6465.7989067225808</c:v>
                </c:pt>
                <c:pt idx="27">
                  <c:v>6748.9620640721305</c:v>
                </c:pt>
                <c:pt idx="28">
                  <c:v>6953.7014421122049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F-418C-8D83-B2446B95D706}"/>
            </c:ext>
          </c:extLst>
        </c:ser>
        <c:ser>
          <c:idx val="3"/>
          <c:order val="3"/>
          <c:tx>
            <c:strRef>
              <c:f>'Total from CRF'!$B$9</c:f>
              <c:strCache>
                <c:ptCount val="1"/>
                <c:pt idx="0">
                  <c:v>HFCs, PFCs, SF₆, NF₃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CRF'!$C$9:$AE$9</c:f>
              <c:numCache>
                <c:formatCode>#,##0.00_ ;\-#,##0.00\ </c:formatCode>
                <c:ptCount val="29"/>
                <c:pt idx="0">
                  <c:v>34.591111871073778</c:v>
                </c:pt>
                <c:pt idx="1">
                  <c:v>49.500497452363035</c:v>
                </c:pt>
                <c:pt idx="2">
                  <c:v>64.409697447839392</c:v>
                </c:pt>
                <c:pt idx="3">
                  <c:v>106.43423634497699</c:v>
                </c:pt>
                <c:pt idx="4">
                  <c:v>149.57942473915489</c:v>
                </c:pt>
                <c:pt idx="5">
                  <c:v>226.38910029594777</c:v>
                </c:pt>
                <c:pt idx="6">
                  <c:v>326.29827077106137</c:v>
                </c:pt>
                <c:pt idx="7">
                  <c:v>459.92607446861075</c:v>
                </c:pt>
                <c:pt idx="8">
                  <c:v>373.61370525171378</c:v>
                </c:pt>
                <c:pt idx="9">
                  <c:v>532.34867676313524</c:v>
                </c:pt>
                <c:pt idx="10">
                  <c:v>769.02387216482532</c:v>
                </c:pt>
                <c:pt idx="11">
                  <c:v>781.96256994851524</c:v>
                </c:pt>
                <c:pt idx="12">
                  <c:v>773.3647484891876</c:v>
                </c:pt>
                <c:pt idx="13">
                  <c:v>988.32818155592611</c:v>
                </c:pt>
                <c:pt idx="14">
                  <c:v>1002.8901931947623</c:v>
                </c:pt>
                <c:pt idx="15">
                  <c:v>1202.6823583682783</c:v>
                </c:pt>
                <c:pt idx="16">
                  <c:v>1179.4718836358795</c:v>
                </c:pt>
                <c:pt idx="17">
                  <c:v>1174.4939943234103</c:v>
                </c:pt>
                <c:pt idx="18">
                  <c:v>1182.2532386523114</c:v>
                </c:pt>
                <c:pt idx="19">
                  <c:v>1141.8289807366398</c:v>
                </c:pt>
                <c:pt idx="20">
                  <c:v>1113.9069037193201</c:v>
                </c:pt>
                <c:pt idx="21">
                  <c:v>1128.4030322741796</c:v>
                </c:pt>
                <c:pt idx="22">
                  <c:v>1108.2828480792509</c:v>
                </c:pt>
                <c:pt idx="23">
                  <c:v>1144.7456442496714</c:v>
                </c:pt>
                <c:pt idx="24">
                  <c:v>1216.8299465470413</c:v>
                </c:pt>
                <c:pt idx="25">
                  <c:v>1225.4573981051874</c:v>
                </c:pt>
                <c:pt idx="26">
                  <c:v>1316.9602544591041</c:v>
                </c:pt>
                <c:pt idx="27">
                  <c:v>1353.8114478103316</c:v>
                </c:pt>
                <c:pt idx="28">
                  <c:v>1192.4626196209144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9F-418C-8D83-B2446B95D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3422976"/>
        <c:axId val="423506688"/>
      </c:barChart>
      <c:catAx>
        <c:axId val="42342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506688"/>
        <c:crosses val="autoZero"/>
        <c:auto val="1"/>
        <c:lblAlgn val="ctr"/>
        <c:lblOffset val="100"/>
        <c:noMultiLvlLbl val="0"/>
      </c:catAx>
      <c:valAx>
        <c:axId val="423506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4.9751243781094526E-3"/>
              <c:y val="0.29461756373937903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422976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23497958229889243"/>
          <c:y val="0.91494937680374011"/>
          <c:w val="0.52872914496115919"/>
          <c:h val="6.4877061734010269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40234755774194E-2"/>
          <c:y val="5.5150436292550807E-2"/>
          <c:w val="0.95054315051542226"/>
          <c:h val="0.78584686622909994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'Figure 2.12'!$B$7</c:f>
              <c:strCache>
                <c:ptCount val="1"/>
                <c:pt idx="0">
                  <c:v>NOx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'Figure 2.12'!$C$1:$AE$1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2.12'!$C$7:$AE$7</c:f>
              <c:numCache>
                <c:formatCode>0.00</c:formatCode>
                <c:ptCount val="29"/>
                <c:pt idx="0">
                  <c:v>168.73648335203137</c:v>
                </c:pt>
                <c:pt idx="1">
                  <c:v>170.87197090868148</c:v>
                </c:pt>
                <c:pt idx="2">
                  <c:v>179.20835544131754</c:v>
                </c:pt>
                <c:pt idx="3">
                  <c:v>171.46806958151564</c:v>
                </c:pt>
                <c:pt idx="4">
                  <c:v>170.5983855658923</c:v>
                </c:pt>
                <c:pt idx="5">
                  <c:v>168.75938795733364</c:v>
                </c:pt>
                <c:pt idx="6">
                  <c:v>171.64416086262631</c:v>
                </c:pt>
                <c:pt idx="7">
                  <c:v>165.90941089096151</c:v>
                </c:pt>
                <c:pt idx="8">
                  <c:v>174.31461899721288</c:v>
                </c:pt>
                <c:pt idx="9">
                  <c:v>174.68299701635183</c:v>
                </c:pt>
                <c:pt idx="10">
                  <c:v>175.64720940040175</c:v>
                </c:pt>
                <c:pt idx="11">
                  <c:v>174.447055936102</c:v>
                </c:pt>
                <c:pt idx="12">
                  <c:v>166.98946639871789</c:v>
                </c:pt>
                <c:pt idx="13">
                  <c:v>166.24989203392079</c:v>
                </c:pt>
                <c:pt idx="14">
                  <c:v>168.0149041801711</c:v>
                </c:pt>
                <c:pt idx="15">
                  <c:v>169.53170991608505</c:v>
                </c:pt>
                <c:pt idx="16">
                  <c:v>165.00699214442946</c:v>
                </c:pt>
                <c:pt idx="17">
                  <c:v>160.87323588866758</c:v>
                </c:pt>
                <c:pt idx="18">
                  <c:v>146.91819806042852</c:v>
                </c:pt>
                <c:pt idx="19">
                  <c:v>122.94279036266516</c:v>
                </c:pt>
                <c:pt idx="20">
                  <c:v>116.80671862222796</c:v>
                </c:pt>
                <c:pt idx="21">
                  <c:v>104.63996148358747</c:v>
                </c:pt>
                <c:pt idx="22">
                  <c:v>107.19705456739872</c:v>
                </c:pt>
                <c:pt idx="23">
                  <c:v>108.99191232477379</c:v>
                </c:pt>
                <c:pt idx="24">
                  <c:v>108.42217097496788</c:v>
                </c:pt>
                <c:pt idx="25">
                  <c:v>110.81611124515506</c:v>
                </c:pt>
                <c:pt idx="26">
                  <c:v>111.35717181621865</c:v>
                </c:pt>
                <c:pt idx="27">
                  <c:v>108.82403748830326</c:v>
                </c:pt>
                <c:pt idx="28">
                  <c:v>108.51597318280469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34-4F99-A896-F558E1E1E86B}"/>
            </c:ext>
          </c:extLst>
        </c:ser>
        <c:ser>
          <c:idx val="5"/>
          <c:order val="1"/>
          <c:tx>
            <c:strRef>
              <c:f>'Figure 2.12'!$B$8</c:f>
              <c:strCache>
                <c:ptCount val="1"/>
                <c:pt idx="0">
                  <c:v>SO2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'Figure 2.12'!$C$1:$AE$1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2.12'!$C$8:$AE$8</c:f>
              <c:numCache>
                <c:formatCode>0.00</c:formatCode>
                <c:ptCount val="29"/>
                <c:pt idx="0">
                  <c:v>182.93742820673191</c:v>
                </c:pt>
                <c:pt idx="1">
                  <c:v>183.14994534618765</c:v>
                </c:pt>
                <c:pt idx="2">
                  <c:v>170.92564755200075</c:v>
                </c:pt>
                <c:pt idx="3">
                  <c:v>161.95264889347655</c:v>
                </c:pt>
                <c:pt idx="4">
                  <c:v>177.09692945085612</c:v>
                </c:pt>
                <c:pt idx="5">
                  <c:v>163.17176999361334</c:v>
                </c:pt>
                <c:pt idx="6">
                  <c:v>150.05008443333963</c:v>
                </c:pt>
                <c:pt idx="7">
                  <c:v>168.92955492775405</c:v>
                </c:pt>
                <c:pt idx="8">
                  <c:v>179.71821978498383</c:v>
                </c:pt>
                <c:pt idx="9">
                  <c:v>161.09184728748477</c:v>
                </c:pt>
                <c:pt idx="10">
                  <c:v>144.21988604973896</c:v>
                </c:pt>
                <c:pt idx="11">
                  <c:v>142.26514869869931</c:v>
                </c:pt>
                <c:pt idx="12">
                  <c:v>106.64829143178432</c:v>
                </c:pt>
                <c:pt idx="13">
                  <c:v>82.633456856744417</c:v>
                </c:pt>
                <c:pt idx="14">
                  <c:v>73.255798197927035</c:v>
                </c:pt>
                <c:pt idx="15">
                  <c:v>73.054399773911811</c:v>
                </c:pt>
                <c:pt idx="16">
                  <c:v>60.791154288829745</c:v>
                </c:pt>
                <c:pt idx="17">
                  <c:v>54.948944745096483</c:v>
                </c:pt>
                <c:pt idx="18">
                  <c:v>45.615101144150479</c:v>
                </c:pt>
                <c:pt idx="19">
                  <c:v>32.761946650267745</c:v>
                </c:pt>
                <c:pt idx="20">
                  <c:v>26.573385218049001</c:v>
                </c:pt>
                <c:pt idx="21">
                  <c:v>25.021948879340968</c:v>
                </c:pt>
                <c:pt idx="22">
                  <c:v>23.484002481891956</c:v>
                </c:pt>
                <c:pt idx="23">
                  <c:v>23.590708527448509</c:v>
                </c:pt>
                <c:pt idx="24">
                  <c:v>16.952587151850619</c:v>
                </c:pt>
                <c:pt idx="25">
                  <c:v>15.078173575104747</c:v>
                </c:pt>
                <c:pt idx="26">
                  <c:v>13.706483311596209</c:v>
                </c:pt>
                <c:pt idx="27">
                  <c:v>13.457180800560968</c:v>
                </c:pt>
                <c:pt idx="28">
                  <c:v>12.166833958101245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34-4F99-A896-F558E1E1E86B}"/>
            </c:ext>
          </c:extLst>
        </c:ser>
        <c:ser>
          <c:idx val="10"/>
          <c:order val="2"/>
          <c:tx>
            <c:strRef>
              <c:f>'Figure 2.12'!$B$9</c:f>
              <c:strCache>
                <c:ptCount val="1"/>
                <c:pt idx="0">
                  <c:v>NMVOC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numRef>
              <c:f>'Figure 2.12'!$C$1:$AE$1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2.12'!$C$9:$AE$9</c:f>
              <c:numCache>
                <c:formatCode>0.00</c:formatCode>
                <c:ptCount val="29"/>
                <c:pt idx="0">
                  <c:v>140.28404422942751</c:v>
                </c:pt>
                <c:pt idx="1">
                  <c:v>141.75148390644637</c:v>
                </c:pt>
                <c:pt idx="2">
                  <c:v>138.3792421376391</c:v>
                </c:pt>
                <c:pt idx="3">
                  <c:v>136.16232340465208</c:v>
                </c:pt>
                <c:pt idx="4">
                  <c:v>133.72437424327211</c:v>
                </c:pt>
                <c:pt idx="5">
                  <c:v>132.39933468463818</c:v>
                </c:pt>
                <c:pt idx="6">
                  <c:v>133.38666920833464</c:v>
                </c:pt>
                <c:pt idx="7">
                  <c:v>131.15980698337506</c:v>
                </c:pt>
                <c:pt idx="8">
                  <c:v>133.45489949450447</c:v>
                </c:pt>
                <c:pt idx="9">
                  <c:v>124.91797031749809</c:v>
                </c:pt>
                <c:pt idx="10">
                  <c:v>118.40261910774099</c:v>
                </c:pt>
                <c:pt idx="11">
                  <c:v>118.49942045575106</c:v>
                </c:pt>
                <c:pt idx="12">
                  <c:v>118.53391357379039</c:v>
                </c:pt>
                <c:pt idx="13">
                  <c:v>116.9688266967039</c:v>
                </c:pt>
                <c:pt idx="14">
                  <c:v>116.34010322156414</c:v>
                </c:pt>
                <c:pt idx="15">
                  <c:v>116.43089217171944</c:v>
                </c:pt>
                <c:pt idx="16">
                  <c:v>116.95820474840342</c:v>
                </c:pt>
                <c:pt idx="17">
                  <c:v>115.93365555832573</c:v>
                </c:pt>
                <c:pt idx="18">
                  <c:v>112.04918127143316</c:v>
                </c:pt>
                <c:pt idx="19">
                  <c:v>109.5561959327302</c:v>
                </c:pt>
                <c:pt idx="20">
                  <c:v>106.3564983851726</c:v>
                </c:pt>
                <c:pt idx="21">
                  <c:v>103.59564669424121</c:v>
                </c:pt>
                <c:pt idx="22">
                  <c:v>105.02074358240721</c:v>
                </c:pt>
                <c:pt idx="23">
                  <c:v>107.52396976056247</c:v>
                </c:pt>
                <c:pt idx="24">
                  <c:v>103.45879305953706</c:v>
                </c:pt>
                <c:pt idx="25">
                  <c:v>103.67904830192595</c:v>
                </c:pt>
                <c:pt idx="26">
                  <c:v>105.22250877604475</c:v>
                </c:pt>
                <c:pt idx="27">
                  <c:v>109.8121905377851</c:v>
                </c:pt>
                <c:pt idx="28">
                  <c:v>109.64608556552098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34-4F99-A896-F558E1E1E86B}"/>
            </c:ext>
          </c:extLst>
        </c:ser>
        <c:ser>
          <c:idx val="14"/>
          <c:order val="3"/>
          <c:tx>
            <c:strRef>
              <c:f>'Figure 2.12'!$B$10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numRef>
              <c:f>'Figure 2.12'!$C$1:$AE$1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2.12'!$C$10:$AE$10</c:f>
              <c:numCache>
                <c:formatCode>0.00</c:formatCode>
                <c:ptCount val="29"/>
                <c:pt idx="0">
                  <c:v>349.26683494230195</c:v>
                </c:pt>
                <c:pt idx="1">
                  <c:v>342.46174232114964</c:v>
                </c:pt>
                <c:pt idx="2">
                  <c:v>328.39311186345094</c:v>
                </c:pt>
                <c:pt idx="3">
                  <c:v>311.06978717635292</c:v>
                </c:pt>
                <c:pt idx="4">
                  <c:v>295.09127205293373</c:v>
                </c:pt>
                <c:pt idx="5">
                  <c:v>291.12266443145705</c:v>
                </c:pt>
                <c:pt idx="6">
                  <c:v>287.59331214430961</c:v>
                </c:pt>
                <c:pt idx="7">
                  <c:v>268.13314603433776</c:v>
                </c:pt>
                <c:pt idx="8">
                  <c:v>271.95326578215196</c:v>
                </c:pt>
                <c:pt idx="9">
                  <c:v>255.94264516200062</c:v>
                </c:pt>
                <c:pt idx="10">
                  <c:v>245.34206324356518</c:v>
                </c:pt>
                <c:pt idx="11">
                  <c:v>241.15001912580706</c:v>
                </c:pt>
                <c:pt idx="12">
                  <c:v>229.50758359813284</c:v>
                </c:pt>
                <c:pt idx="13">
                  <c:v>220.09011335264211</c:v>
                </c:pt>
                <c:pt idx="14">
                  <c:v>215.55474079579557</c:v>
                </c:pt>
                <c:pt idx="15">
                  <c:v>214.0070260133748</c:v>
                </c:pt>
                <c:pt idx="16">
                  <c:v>196.90097409887602</c:v>
                </c:pt>
                <c:pt idx="17">
                  <c:v>183.79374493726627</c:v>
                </c:pt>
                <c:pt idx="18">
                  <c:v>176.04237173589476</c:v>
                </c:pt>
                <c:pt idx="19">
                  <c:v>154.90120523604662</c:v>
                </c:pt>
                <c:pt idx="20">
                  <c:v>141.70814208053847</c:v>
                </c:pt>
                <c:pt idx="21">
                  <c:v>130.43059829229151</c:v>
                </c:pt>
                <c:pt idx="22">
                  <c:v>123.50371105470671</c:v>
                </c:pt>
                <c:pt idx="23">
                  <c:v>116.98202972851713</c:v>
                </c:pt>
                <c:pt idx="24">
                  <c:v>109.83914892322321</c:v>
                </c:pt>
                <c:pt idx="25">
                  <c:v>107.36439538201675</c:v>
                </c:pt>
                <c:pt idx="26">
                  <c:v>100.59597946926431</c:v>
                </c:pt>
                <c:pt idx="27">
                  <c:v>87.13883757811638</c:v>
                </c:pt>
                <c:pt idx="28">
                  <c:v>76.730599900953962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34-4F99-A896-F558E1E1E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3884288"/>
        <c:axId val="423885824"/>
      </c:barChart>
      <c:catAx>
        <c:axId val="42388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23885824"/>
        <c:crosses val="autoZero"/>
        <c:auto val="1"/>
        <c:lblAlgn val="ctr"/>
        <c:lblOffset val="100"/>
        <c:noMultiLvlLbl val="0"/>
      </c:catAx>
      <c:valAx>
        <c:axId val="4238858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702358164177494E-3"/>
              <c:y val="0.3479832253977961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42388428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930778936391061"/>
          <c:y val="0.933195801981063"/>
          <c:w val="0.70105351005690864"/>
          <c:h val="5.0160647394803803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60847818550984E-2"/>
          <c:y val="6.8528185245879794E-2"/>
          <c:w val="0.92428853232968522"/>
          <c:h val="0.7700580555555555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'TPER Fuels (total)'!$B$2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'TPER Fuels (total)'!$D$1:$AE$1</c:f>
              <c:numCache>
                <c:formatCode>0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</c:numCache>
            </c:numRef>
          </c:cat>
          <c:val>
            <c:numRef>
              <c:f>'TPER Fuels (total)'!$D$2:$AE$2</c:f>
              <c:numCache>
                <c:formatCode>#,##0_);[Red]\(#,##0\)</c:formatCode>
                <c:ptCount val="28"/>
                <c:pt idx="0">
                  <c:v>2084.7023141405043</c:v>
                </c:pt>
                <c:pt idx="1">
                  <c:v>2044.4315456624249</c:v>
                </c:pt>
                <c:pt idx="2">
                  <c:v>1875.9875940747272</c:v>
                </c:pt>
                <c:pt idx="3">
                  <c:v>1732.7292455783422</c:v>
                </c:pt>
                <c:pt idx="4">
                  <c:v>1776.8159653057521</c:v>
                </c:pt>
                <c:pt idx="5">
                  <c:v>1917.0684796613548</c:v>
                </c:pt>
                <c:pt idx="6">
                  <c:v>1799.677962687284</c:v>
                </c:pt>
                <c:pt idx="7">
                  <c:v>1866.455095426282</c:v>
                </c:pt>
                <c:pt idx="8">
                  <c:v>1587.566535324604</c:v>
                </c:pt>
                <c:pt idx="9">
                  <c:v>1812.8761858299447</c:v>
                </c:pt>
                <c:pt idx="10">
                  <c:v>1877.4737772484461</c:v>
                </c:pt>
                <c:pt idx="11">
                  <c:v>1747.4359419599998</c:v>
                </c:pt>
                <c:pt idx="12">
                  <c:v>1744.9604473250401</c:v>
                </c:pt>
                <c:pt idx="13">
                  <c:v>1798.7209043303335</c:v>
                </c:pt>
                <c:pt idx="14">
                  <c:v>1881.5144212618047</c:v>
                </c:pt>
                <c:pt idx="15">
                  <c:v>1630.6810110171771</c:v>
                </c:pt>
                <c:pt idx="16">
                  <c:v>1599.3947032274496</c:v>
                </c:pt>
                <c:pt idx="17">
                  <c:v>1409.7326187484821</c:v>
                </c:pt>
                <c:pt idx="18">
                  <c:v>1143.2227884655517</c:v>
                </c:pt>
                <c:pt idx="19">
                  <c:v>1231.2087104148836</c:v>
                </c:pt>
                <c:pt idx="20">
                  <c:v>1232.0987368061189</c:v>
                </c:pt>
                <c:pt idx="21">
                  <c:v>1485.3920006733106</c:v>
                </c:pt>
                <c:pt idx="22">
                  <c:v>1310.4983658250489</c:v>
                </c:pt>
                <c:pt idx="23">
                  <c:v>1232.8312180258627</c:v>
                </c:pt>
                <c:pt idx="24">
                  <c:v>1425.7202878799719</c:v>
                </c:pt>
                <c:pt idx="25">
                  <c:v>1369.6322854133155</c:v>
                </c:pt>
                <c:pt idx="26">
                  <c:v>1099.0798358854659</c:v>
                </c:pt>
                <c:pt idx="27">
                  <c:v>724.62815194989457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8-472D-AA86-BB8DE57FA2AC}"/>
            </c:ext>
          </c:extLst>
        </c:ser>
        <c:ser>
          <c:idx val="3"/>
          <c:order val="1"/>
          <c:tx>
            <c:strRef>
              <c:f>'TPER Fuels (total)'!$B$3</c:f>
              <c:strCache>
                <c:ptCount val="1"/>
                <c:pt idx="0">
                  <c:v>Peat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'TPER Fuels (total)'!$D$1:$AE$1</c:f>
              <c:numCache>
                <c:formatCode>0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</c:numCache>
            </c:numRef>
          </c:cat>
          <c:val>
            <c:numRef>
              <c:f>'TPER Fuels (total)'!$D$3:$AE$3</c:f>
              <c:numCache>
                <c:formatCode>#,##0_);[Red]\(#,##0\)</c:formatCode>
                <c:ptCount val="28"/>
                <c:pt idx="0">
                  <c:v>1377.1659999933001</c:v>
                </c:pt>
                <c:pt idx="1">
                  <c:v>1276.462</c:v>
                </c:pt>
                <c:pt idx="2">
                  <c:v>1287.1090000000002</c:v>
                </c:pt>
                <c:pt idx="3">
                  <c:v>1208.252</c:v>
                </c:pt>
                <c:pt idx="4">
                  <c:v>1184.3029999999999</c:v>
                </c:pt>
                <c:pt idx="5">
                  <c:v>1060.2450000000001</c:v>
                </c:pt>
                <c:pt idx="6">
                  <c:v>1036.5143</c:v>
                </c:pt>
                <c:pt idx="7">
                  <c:v>989.36739999999998</c:v>
                </c:pt>
                <c:pt idx="8">
                  <c:v>868.50800000000004</c:v>
                </c:pt>
                <c:pt idx="9">
                  <c:v>802.58499999999992</c:v>
                </c:pt>
                <c:pt idx="10">
                  <c:v>862.572</c:v>
                </c:pt>
                <c:pt idx="11">
                  <c:v>886.70799999999986</c:v>
                </c:pt>
                <c:pt idx="12">
                  <c:v>804.49999999999989</c:v>
                </c:pt>
                <c:pt idx="13">
                  <c:v>582.98361608868822</c:v>
                </c:pt>
                <c:pt idx="14">
                  <c:v>791.37019445269846</c:v>
                </c:pt>
                <c:pt idx="15">
                  <c:v>758.96498122572939</c:v>
                </c:pt>
                <c:pt idx="16">
                  <c:v>750.02379179159141</c:v>
                </c:pt>
                <c:pt idx="17">
                  <c:v>871.97918401833977</c:v>
                </c:pt>
                <c:pt idx="18">
                  <c:v>863.54023724344393</c:v>
                </c:pt>
                <c:pt idx="19">
                  <c:v>764.93198765897557</c:v>
                </c:pt>
                <c:pt idx="20">
                  <c:v>724.17163624691079</c:v>
                </c:pt>
                <c:pt idx="21">
                  <c:v>789.83641409462939</c:v>
                </c:pt>
                <c:pt idx="22">
                  <c:v>741.66842600667781</c:v>
                </c:pt>
                <c:pt idx="23">
                  <c:v>776.85210934146835</c:v>
                </c:pt>
                <c:pt idx="24">
                  <c:v>766.83229915169227</c:v>
                </c:pt>
                <c:pt idx="25">
                  <c:v>734.21477763050666</c:v>
                </c:pt>
                <c:pt idx="26">
                  <c:v>694.94257299657852</c:v>
                </c:pt>
                <c:pt idx="27">
                  <c:v>685.95222908664709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B8-472D-AA86-BB8DE57FA2AC}"/>
            </c:ext>
          </c:extLst>
        </c:ser>
        <c:ser>
          <c:idx val="2"/>
          <c:order val="2"/>
          <c:tx>
            <c:strRef>
              <c:f>'TPER Fuels (total)'!$B$4</c:f>
              <c:strCache>
                <c:ptCount val="1"/>
                <c:pt idx="0">
                  <c:v>Oil</c:v>
                </c:pt>
              </c:strCache>
            </c:strRef>
          </c:tx>
          <c:invertIfNegative val="0"/>
          <c:cat>
            <c:numRef>
              <c:f>'TPER Fuels (total)'!$D$1:$AE$1</c:f>
              <c:numCache>
                <c:formatCode>0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</c:numCache>
            </c:numRef>
          </c:cat>
          <c:val>
            <c:numRef>
              <c:f>'TPER Fuels (total)'!$D$4:$AE$4</c:f>
              <c:numCache>
                <c:formatCode>#,##0_);[Red]\(#,##0\)</c:formatCode>
                <c:ptCount val="28"/>
                <c:pt idx="0">
                  <c:v>4421.6097674749999</c:v>
                </c:pt>
                <c:pt idx="1">
                  <c:v>4721.8946711999997</c:v>
                </c:pt>
                <c:pt idx="2">
                  <c:v>4925.1741038500013</c:v>
                </c:pt>
                <c:pt idx="3">
                  <c:v>5509.9506966500003</c:v>
                </c:pt>
                <c:pt idx="4">
                  <c:v>5538.3419930499995</c:v>
                </c:pt>
                <c:pt idx="5">
                  <c:v>5781.9179293000016</c:v>
                </c:pt>
                <c:pt idx="6">
                  <c:v>6350.8400804499997</c:v>
                </c:pt>
                <c:pt idx="7">
                  <c:v>7101.0669731250009</c:v>
                </c:pt>
                <c:pt idx="8">
                  <c:v>8001.4364349499983</c:v>
                </c:pt>
                <c:pt idx="9">
                  <c:v>7859.4467224750015</c:v>
                </c:pt>
                <c:pt idx="10">
                  <c:v>8486.0870754250027</c:v>
                </c:pt>
                <c:pt idx="11">
                  <c:v>8391.6727880249982</c:v>
                </c:pt>
                <c:pt idx="12">
                  <c:v>8095.2544699</c:v>
                </c:pt>
                <c:pt idx="13">
                  <c:v>8679.0535537841079</c:v>
                </c:pt>
                <c:pt idx="14">
                  <c:v>9129.8215336791764</c:v>
                </c:pt>
                <c:pt idx="15">
                  <c:v>8949.7737597603136</c:v>
                </c:pt>
                <c:pt idx="16">
                  <c:v>8977.2658931085498</c:v>
                </c:pt>
                <c:pt idx="17">
                  <c:v>8904.8956413084579</c:v>
                </c:pt>
                <c:pt idx="18">
                  <c:v>7729.6342908225979</c:v>
                </c:pt>
                <c:pt idx="19">
                  <c:v>7294.3480641830811</c:v>
                </c:pt>
                <c:pt idx="20">
                  <c:v>6794.9552200992248</c:v>
                </c:pt>
                <c:pt idx="21">
                  <c:v>6246.0602324399742</c:v>
                </c:pt>
                <c:pt idx="22">
                  <c:v>6303.4896426379446</c:v>
                </c:pt>
                <c:pt idx="23">
                  <c:v>6248.9646395911132</c:v>
                </c:pt>
                <c:pt idx="24">
                  <c:v>6651.4418327438216</c:v>
                </c:pt>
                <c:pt idx="25">
                  <c:v>6946.1573757774622</c:v>
                </c:pt>
                <c:pt idx="26">
                  <c:v>6920.7462709514512</c:v>
                </c:pt>
                <c:pt idx="27">
                  <c:v>7147.6935658195807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B8-472D-AA86-BB8DE57FA2AC}"/>
            </c:ext>
          </c:extLst>
        </c:ser>
        <c:ser>
          <c:idx val="1"/>
          <c:order val="3"/>
          <c:tx>
            <c:strRef>
              <c:f>'TPER Fuels (total)'!$B$5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numRef>
              <c:f>'TPER Fuels (total)'!$D$1:$AE$1</c:f>
              <c:numCache>
                <c:formatCode>0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</c:numCache>
            </c:numRef>
          </c:cat>
          <c:val>
            <c:numRef>
              <c:f>'TPER Fuels (total)'!$D$5:$AE$5</c:f>
              <c:numCache>
                <c:formatCode>#,##0_);[Red]\(#,##0\)</c:formatCode>
                <c:ptCount val="28"/>
                <c:pt idx="0">
                  <c:v>1446.2437610438396</c:v>
                </c:pt>
                <c:pt idx="1">
                  <c:v>1475.5383946775999</c:v>
                </c:pt>
                <c:pt idx="2">
                  <c:v>1466.1041951952002</c:v>
                </c:pt>
                <c:pt idx="3">
                  <c:v>1739.09316846144</c:v>
                </c:pt>
                <c:pt idx="4">
                  <c:v>1915.6336229949598</c:v>
                </c:pt>
                <c:pt idx="5">
                  <c:v>2255.36692436352</c:v>
                </c:pt>
                <c:pt idx="6">
                  <c:v>2310.7708057631999</c:v>
                </c:pt>
                <c:pt idx="7">
                  <c:v>2348.0833996593601</c:v>
                </c:pt>
                <c:pt idx="8">
                  <c:v>2593.3814175033604</c:v>
                </c:pt>
                <c:pt idx="9">
                  <c:v>3059.4250346589597</c:v>
                </c:pt>
                <c:pt idx="10">
                  <c:v>3138.7849847956795</c:v>
                </c:pt>
                <c:pt idx="11">
                  <c:v>3333.8690833324799</c:v>
                </c:pt>
                <c:pt idx="12">
                  <c:v>3659.3635263530396</c:v>
                </c:pt>
                <c:pt idx="13">
                  <c:v>3652.9976872223997</c:v>
                </c:pt>
                <c:pt idx="14">
                  <c:v>3503.2554345766534</c:v>
                </c:pt>
                <c:pt idx="15">
                  <c:v>3968.8471465113107</c:v>
                </c:pt>
                <c:pt idx="16">
                  <c:v>4255.1970234321316</c:v>
                </c:pt>
                <c:pt idx="17">
                  <c:v>4523.5913856049292</c:v>
                </c:pt>
                <c:pt idx="18">
                  <c:v>4295.2748447082722</c:v>
                </c:pt>
                <c:pt idx="19">
                  <c:v>4711.9128231128725</c:v>
                </c:pt>
                <c:pt idx="20">
                  <c:v>4146.983481862896</c:v>
                </c:pt>
                <c:pt idx="21">
                  <c:v>4040.9392971238017</c:v>
                </c:pt>
                <c:pt idx="22">
                  <c:v>3862.5600435215815</c:v>
                </c:pt>
                <c:pt idx="23">
                  <c:v>3731.3032087817996</c:v>
                </c:pt>
                <c:pt idx="24">
                  <c:v>3769.0771681468505</c:v>
                </c:pt>
                <c:pt idx="25">
                  <c:v>4250.8766086175829</c:v>
                </c:pt>
                <c:pt idx="26">
                  <c:v>4315.4605816909971</c:v>
                </c:pt>
                <c:pt idx="27">
                  <c:v>4480.2572507256682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B8-472D-AA86-BB8DE57FA2AC}"/>
            </c:ext>
          </c:extLst>
        </c:ser>
        <c:ser>
          <c:idx val="0"/>
          <c:order val="4"/>
          <c:tx>
            <c:strRef>
              <c:f>'TPER Fuels (total)'!$B$6</c:f>
              <c:strCache>
                <c:ptCount val="1"/>
                <c:pt idx="0">
                  <c:v>Renewables </c:v>
                </c:pt>
              </c:strCache>
            </c:strRef>
          </c:tx>
          <c:invertIfNegative val="0"/>
          <c:cat>
            <c:numRef>
              <c:f>'TPER Fuels (total)'!$D$1:$AE$1</c:f>
              <c:numCache>
                <c:formatCode>0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</c:numCache>
            </c:numRef>
          </c:cat>
          <c:val>
            <c:numRef>
              <c:f>'TPER Fuels (total)'!$D$6:$AE$6</c:f>
              <c:numCache>
                <c:formatCode>#,##0_);[Red]\(#,##0\)</c:formatCode>
                <c:ptCount val="28"/>
                <c:pt idx="0">
                  <c:v>167.7602</c:v>
                </c:pt>
                <c:pt idx="1">
                  <c:v>167.802627697378</c:v>
                </c:pt>
                <c:pt idx="2">
                  <c:v>162.48672000000002</c:v>
                </c:pt>
                <c:pt idx="3">
                  <c:v>174.16413092756795</c:v>
                </c:pt>
                <c:pt idx="4">
                  <c:v>154.64348927091478</c:v>
                </c:pt>
                <c:pt idx="5">
                  <c:v>168.56703819009985</c:v>
                </c:pt>
                <c:pt idx="6">
                  <c:v>180.74292080111704</c:v>
                </c:pt>
                <c:pt idx="7">
                  <c:v>231.39020696097896</c:v>
                </c:pt>
                <c:pt idx="8">
                  <c:v>221.76572044351266</c:v>
                </c:pt>
                <c:pt idx="9">
                  <c:v>235.06919201685432</c:v>
                </c:pt>
                <c:pt idx="10">
                  <c:v>233.85694614241467</c:v>
                </c:pt>
                <c:pt idx="11">
                  <c:v>261.34315091333417</c:v>
                </c:pt>
                <c:pt idx="12">
                  <c:v>236.27944704998259</c:v>
                </c:pt>
                <c:pt idx="13">
                  <c:v>284.14429887559049</c:v>
                </c:pt>
                <c:pt idx="14">
                  <c:v>370.39198582020009</c:v>
                </c:pt>
                <c:pt idx="15">
                  <c:v>430.25624011438589</c:v>
                </c:pt>
                <c:pt idx="16">
                  <c:v>487.74936514708418</c:v>
                </c:pt>
                <c:pt idx="17">
                  <c:v>588.26391676120977</c:v>
                </c:pt>
                <c:pt idx="18">
                  <c:v>677.40339283755986</c:v>
                </c:pt>
                <c:pt idx="19">
                  <c:v>678.39013614321618</c:v>
                </c:pt>
                <c:pt idx="20">
                  <c:v>826.53866829809465</c:v>
                </c:pt>
                <c:pt idx="21">
                  <c:v>822.31460820175971</c:v>
                </c:pt>
                <c:pt idx="22">
                  <c:v>888.03068018416491</c:v>
                </c:pt>
                <c:pt idx="23">
                  <c:v>1003.5104759723123</c:v>
                </c:pt>
                <c:pt idx="24">
                  <c:v>1136.0199763062351</c:v>
                </c:pt>
                <c:pt idx="25">
                  <c:v>1132.6058023025337</c:v>
                </c:pt>
                <c:pt idx="26">
                  <c:v>1335.1066023484448</c:v>
                </c:pt>
                <c:pt idx="27">
                  <c:v>1471.3445636630058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E-4882-BF36-2561E5925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9276928"/>
        <c:axId val="615740544"/>
      </c:barChart>
      <c:catAx>
        <c:axId val="5992769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615740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15740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Thousand TOE</a:t>
                </a:r>
              </a:p>
            </c:rich>
          </c:tx>
          <c:layout>
            <c:manualLayout>
              <c:xMode val="edge"/>
              <c:yMode val="edge"/>
              <c:x val="7.9258488915300677E-3"/>
              <c:y val="0.33119472222222224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59927692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2609527576402588"/>
          <c:y val="0.92317833333333332"/>
          <c:w val="0.83264550622513889"/>
          <c:h val="6.379250000000000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7457374092876812E-2"/>
          <c:y val="7.7694954797317001E-2"/>
          <c:w val="0.94905753564981732"/>
          <c:h val="0.7552180851765388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Energy!$B$28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numRef>
              <c:f>Energy!$C$26:$AE$26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Energy!$C$28:$AE$28</c:f>
              <c:numCache>
                <c:formatCode>#,##0.00</c:formatCode>
                <c:ptCount val="29"/>
                <c:pt idx="0">
                  <c:v>884.01698490566037</c:v>
                </c:pt>
                <c:pt idx="1">
                  <c:v>903.95187924528307</c:v>
                </c:pt>
                <c:pt idx="2">
                  <c:v>969.86828679245286</c:v>
                </c:pt>
                <c:pt idx="3">
                  <c:v>952.14317735849056</c:v>
                </c:pt>
                <c:pt idx="4">
                  <c:v>983.27821132075485</c:v>
                </c:pt>
                <c:pt idx="5">
                  <c:v>1036.0788754716982</c:v>
                </c:pt>
                <c:pt idx="6">
                  <c:v>1098.1351396226414</c:v>
                </c:pt>
                <c:pt idx="7">
                  <c:v>1173.9912641509432</c:v>
                </c:pt>
                <c:pt idx="8">
                  <c:v>1305.1930113207547</c:v>
                </c:pt>
                <c:pt idx="9">
                  <c:v>1412.738075471698</c:v>
                </c:pt>
                <c:pt idx="10">
                  <c:v>1491.5580301886791</c:v>
                </c:pt>
                <c:pt idx="11">
                  <c:v>1549.4752415094333</c:v>
                </c:pt>
                <c:pt idx="12">
                  <c:v>1583.6472490566039</c:v>
                </c:pt>
                <c:pt idx="13">
                  <c:v>1581.4254075471667</c:v>
                </c:pt>
                <c:pt idx="14">
                  <c:v>1623.3675358490577</c:v>
                </c:pt>
                <c:pt idx="15">
                  <c:v>1709.2743177923592</c:v>
                </c:pt>
                <c:pt idx="16">
                  <c:v>1734.9924897288886</c:v>
                </c:pt>
                <c:pt idx="17">
                  <c:v>1769.0880563733335</c:v>
                </c:pt>
                <c:pt idx="18">
                  <c:v>1686.5374851851852</c:v>
                </c:pt>
                <c:pt idx="19">
                  <c:v>1535.6294318222224</c:v>
                </c:pt>
                <c:pt idx="20">
                  <c:v>1386.5263844444446</c:v>
                </c:pt>
                <c:pt idx="21">
                  <c:v>1313.1907573294839</c:v>
                </c:pt>
                <c:pt idx="22">
                  <c:v>1194.0971127983107</c:v>
                </c:pt>
                <c:pt idx="23">
                  <c:v>1123.5512067132379</c:v>
                </c:pt>
                <c:pt idx="24">
                  <c:v>1063.7189254396062</c:v>
                </c:pt>
                <c:pt idx="25">
                  <c:v>1008.2627485910599</c:v>
                </c:pt>
                <c:pt idx="26">
                  <c:v>940.85606064483818</c:v>
                </c:pt>
                <c:pt idx="27">
                  <c:v>848.39138326890884</c:v>
                </c:pt>
                <c:pt idx="28">
                  <c:v>770.71534219068758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68-4199-8706-B0394BF69AE0}"/>
            </c:ext>
          </c:extLst>
        </c:ser>
        <c:ser>
          <c:idx val="1"/>
          <c:order val="1"/>
          <c:tx>
            <c:strRef>
              <c:f>Energy!$B$27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Energy!$C$26:$AE$26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Energy!$C$27:$AE$27</c:f>
              <c:numCache>
                <c:formatCode>#,##0.00</c:formatCode>
                <c:ptCount val="29"/>
                <c:pt idx="0">
                  <c:v>602.99999999999989</c:v>
                </c:pt>
                <c:pt idx="1">
                  <c:v>642</c:v>
                </c:pt>
                <c:pt idx="2">
                  <c:v>709</c:v>
                </c:pt>
                <c:pt idx="3">
                  <c:v>719.99999999999989</c:v>
                </c:pt>
                <c:pt idx="4">
                  <c:v>760</c:v>
                </c:pt>
                <c:pt idx="5">
                  <c:v>768</c:v>
                </c:pt>
                <c:pt idx="6">
                  <c:v>999.00000000000011</c:v>
                </c:pt>
                <c:pt idx="7">
                  <c:v>1035</c:v>
                </c:pt>
                <c:pt idx="8">
                  <c:v>1313</c:v>
                </c:pt>
                <c:pt idx="9">
                  <c:v>1481.9999999999998</c:v>
                </c:pt>
                <c:pt idx="10">
                  <c:v>1732.0000000000002</c:v>
                </c:pt>
                <c:pt idx="11">
                  <c:v>1821</c:v>
                </c:pt>
                <c:pt idx="12">
                  <c:v>1853.0000000000002</c:v>
                </c:pt>
                <c:pt idx="13">
                  <c:v>1912</c:v>
                </c:pt>
                <c:pt idx="14">
                  <c:v>2077</c:v>
                </c:pt>
                <c:pt idx="15">
                  <c:v>2212.6784649758288</c:v>
                </c:pt>
                <c:pt idx="16">
                  <c:v>2387.5488982283737</c:v>
                </c:pt>
                <c:pt idx="17">
                  <c:v>2563.5973771744516</c:v>
                </c:pt>
                <c:pt idx="18">
                  <c:v>2420.1155379480597</c:v>
                </c:pt>
                <c:pt idx="19">
                  <c:v>2198.2399255620444</c:v>
                </c:pt>
                <c:pt idx="20">
                  <c:v>2060.4113364120585</c:v>
                </c:pt>
                <c:pt idx="21">
                  <c:v>2054.8639690068194</c:v>
                </c:pt>
                <c:pt idx="22">
                  <c:v>2056.0424920285018</c:v>
                </c:pt>
                <c:pt idx="23">
                  <c:v>2196.3489433643281</c:v>
                </c:pt>
                <c:pt idx="24">
                  <c:v>2330.8976035502956</c:v>
                </c:pt>
                <c:pt idx="25">
                  <c:v>2532.6199475908711</c:v>
                </c:pt>
                <c:pt idx="26">
                  <c:v>2734.8521310228234</c:v>
                </c:pt>
                <c:pt idx="27">
                  <c:v>2746.9879966187655</c:v>
                </c:pt>
                <c:pt idx="28">
                  <c:v>2873.7127024513948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68-4199-8706-B0394BF69AE0}"/>
            </c:ext>
          </c:extLst>
        </c:ser>
        <c:ser>
          <c:idx val="3"/>
          <c:order val="2"/>
          <c:tx>
            <c:strRef>
              <c:f>Energy!$B$29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rgbClr val="8064A2"/>
            </a:solidFill>
          </c:spPr>
          <c:invertIfNegative val="0"/>
          <c:cat>
            <c:numRef>
              <c:f>Energy!$C$26:$AE$26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Energy!$C$29:$AE$29</c:f>
              <c:numCache>
                <c:formatCode>#,##0.00</c:formatCode>
                <c:ptCount val="29"/>
                <c:pt idx="0">
                  <c:v>6.1699429814436648</c:v>
                </c:pt>
                <c:pt idx="1">
                  <c:v>6.9570884666607471</c:v>
                </c:pt>
                <c:pt idx="2">
                  <c:v>7.0410001243008074</c:v>
                </c:pt>
                <c:pt idx="3">
                  <c:v>6.7795205717837153</c:v>
                </c:pt>
                <c:pt idx="4">
                  <c:v>6.3594209180502519</c:v>
                </c:pt>
                <c:pt idx="5">
                  <c:v>5.3513982953032038</c:v>
                </c:pt>
                <c:pt idx="6">
                  <c:v>4.1955828820030181</c:v>
                </c:pt>
                <c:pt idx="7">
                  <c:v>3.569222960134955</c:v>
                </c:pt>
                <c:pt idx="8">
                  <c:v>2.8053561928438242</c:v>
                </c:pt>
                <c:pt idx="9">
                  <c:v>2.2921416674065522</c:v>
                </c:pt>
                <c:pt idx="10">
                  <c:v>1.9364645121193287</c:v>
                </c:pt>
                <c:pt idx="11">
                  <c:v>1.3918507857586786</c:v>
                </c:pt>
                <c:pt idx="12">
                  <c:v>1.2213206428127497</c:v>
                </c:pt>
                <c:pt idx="13">
                  <c:v>1.0599937139305691</c:v>
                </c:pt>
                <c:pt idx="14">
                  <c:v>0.94630695196661629</c:v>
                </c:pt>
                <c:pt idx="15">
                  <c:v>0.90447825840627738</c:v>
                </c:pt>
                <c:pt idx="16">
                  <c:v>0.77358843948952805</c:v>
                </c:pt>
                <c:pt idx="17">
                  <c:v>1.0369999999999999</c:v>
                </c:pt>
                <c:pt idx="18">
                  <c:v>0.79900000000000004</c:v>
                </c:pt>
                <c:pt idx="19">
                  <c:v>0.52100000000000002</c:v>
                </c:pt>
                <c:pt idx="20">
                  <c:v>0.45700000000000007</c:v>
                </c:pt>
                <c:pt idx="21">
                  <c:v>0.48821999999999999</c:v>
                </c:pt>
                <c:pt idx="22">
                  <c:v>0.8877799999999999</c:v>
                </c:pt>
                <c:pt idx="23">
                  <c:v>1.1572898172323758</c:v>
                </c:pt>
                <c:pt idx="24">
                  <c:v>1.8721671018276762</c:v>
                </c:pt>
                <c:pt idx="25">
                  <c:v>2.2464595300261099</c:v>
                </c:pt>
                <c:pt idx="26">
                  <c:v>2.2626631853785901</c:v>
                </c:pt>
                <c:pt idx="27">
                  <c:v>2.0010443864229766</c:v>
                </c:pt>
                <c:pt idx="28">
                  <c:v>1.6443864229765013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68-4199-8706-B0394BF69AE0}"/>
            </c:ext>
          </c:extLst>
        </c:ser>
        <c:ser>
          <c:idx val="0"/>
          <c:order val="3"/>
          <c:tx>
            <c:strRef>
              <c:f>Energy!$B$30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rgbClr val="9BBB59"/>
            </a:solidFill>
          </c:spPr>
          <c:invertIfNegative val="0"/>
          <c:cat>
            <c:numRef>
              <c:f>Energy!$C$26:$AE$26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Energy!$C$30:$AE$30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1.2407104800000002</c:v>
                </c:pt>
                <c:pt idx="16">
                  <c:v>3.2979134000000001</c:v>
                </c:pt>
                <c:pt idx="17">
                  <c:v>25.82061384</c:v>
                </c:pt>
                <c:pt idx="18">
                  <c:v>70.620229685600009</c:v>
                </c:pt>
                <c:pt idx="19">
                  <c:v>97.405444505600016</c:v>
                </c:pt>
                <c:pt idx="20">
                  <c:v>117.82422820000001</c:v>
                </c:pt>
                <c:pt idx="21">
                  <c:v>122.68996784000001</c:v>
                </c:pt>
                <c:pt idx="22">
                  <c:v>108.40794052</c:v>
                </c:pt>
                <c:pt idx="23">
                  <c:v>127.91211820000001</c:v>
                </c:pt>
                <c:pt idx="24">
                  <c:v>142.68467560000002</c:v>
                </c:pt>
                <c:pt idx="25">
                  <c:v>157.59355800000003</c:v>
                </c:pt>
                <c:pt idx="26">
                  <c:v>148.07486712000002</c:v>
                </c:pt>
                <c:pt idx="27">
                  <c:v>194.00164184000002</c:v>
                </c:pt>
                <c:pt idx="28">
                  <c:v>185.74421215999999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4E-4228-9A09-C75E8E178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854912"/>
        <c:axId val="408856448"/>
      </c:barChart>
      <c:catAx>
        <c:axId val="40885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/>
            </a:pPr>
            <a:endParaRPr lang="en-US"/>
          </a:p>
        </c:txPr>
        <c:crossAx val="408856448"/>
        <c:crosses val="autoZero"/>
        <c:auto val="1"/>
        <c:lblAlgn val="ctr"/>
        <c:lblOffset val="100"/>
        <c:noMultiLvlLbl val="0"/>
      </c:catAx>
      <c:valAx>
        <c:axId val="408856448"/>
        <c:scaling>
          <c:orientation val="minMax"/>
          <c:max val="3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</a:p>
            </c:rich>
          </c:tx>
          <c:layout>
            <c:manualLayout>
              <c:xMode val="edge"/>
              <c:yMode val="edge"/>
              <c:x val="6.6354166666666655E-4"/>
              <c:y val="0.343528930742953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/>
            </a:pPr>
            <a:endParaRPr lang="en-US"/>
          </a:p>
        </c:txPr>
        <c:crossAx val="408854912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6587331610884551"/>
          <c:y val="0.9183542383835186"/>
          <c:w val="0.65774002055713876"/>
          <c:h val="5.4925718011383212E-2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8990334184213243E-2"/>
          <c:y val="3.2949149716677478E-2"/>
          <c:w val="0.95028601270467261"/>
          <c:h val="0.774346075454155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Energy!$B$2</c:f>
              <c:strCache>
                <c:ptCount val="1"/>
                <c:pt idx="0">
                  <c:v> 1.A.1  Energy Industries 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Energy!$C$2:$AE$2</c:f>
              <c:numCache>
                <c:formatCode>#,##0.00</c:formatCode>
                <c:ptCount val="29"/>
                <c:pt idx="0">
                  <c:v>11223.12672799716</c:v>
                </c:pt>
                <c:pt idx="1">
                  <c:v>11684.216169548012</c:v>
                </c:pt>
                <c:pt idx="2">
                  <c:v>12345.631586408674</c:v>
                </c:pt>
                <c:pt idx="3">
                  <c:v>12361.503535976539</c:v>
                </c:pt>
                <c:pt idx="4">
                  <c:v>12698.964605169616</c:v>
                </c:pt>
                <c:pt idx="5">
                  <c:v>13383.629051628215</c:v>
                </c:pt>
                <c:pt idx="6">
                  <c:v>14103.622705934602</c:v>
                </c:pt>
                <c:pt idx="7">
                  <c:v>14761.014389242522</c:v>
                </c:pt>
                <c:pt idx="8">
                  <c:v>15141.535204543823</c:v>
                </c:pt>
                <c:pt idx="9">
                  <c:v>15800.052247276675</c:v>
                </c:pt>
                <c:pt idx="10">
                  <c:v>16116.301209055915</c:v>
                </c:pt>
                <c:pt idx="11">
                  <c:v>17334.222532490625</c:v>
                </c:pt>
                <c:pt idx="12">
                  <c:v>16420.33723140927</c:v>
                </c:pt>
                <c:pt idx="13">
                  <c:v>15726.017167120375</c:v>
                </c:pt>
                <c:pt idx="14">
                  <c:v>15335.427423918578</c:v>
                </c:pt>
                <c:pt idx="15">
                  <c:v>15828.51037379073</c:v>
                </c:pt>
                <c:pt idx="16">
                  <c:v>15076.624038701657</c:v>
                </c:pt>
                <c:pt idx="17">
                  <c:v>14583.003232163603</c:v>
                </c:pt>
                <c:pt idx="18">
                  <c:v>14710.483389544235</c:v>
                </c:pt>
                <c:pt idx="19">
                  <c:v>13119.109512032237</c:v>
                </c:pt>
                <c:pt idx="20">
                  <c:v>13380.236904025222</c:v>
                </c:pt>
                <c:pt idx="21">
                  <c:v>11979.968927792928</c:v>
                </c:pt>
                <c:pt idx="22">
                  <c:v>12809.983524786521</c:v>
                </c:pt>
                <c:pt idx="23">
                  <c:v>11434.062403652248</c:v>
                </c:pt>
                <c:pt idx="24">
                  <c:v>11252.067026061113</c:v>
                </c:pt>
                <c:pt idx="25">
                  <c:v>11875.453189734633</c:v>
                </c:pt>
                <c:pt idx="26">
                  <c:v>12589.334889230951</c:v>
                </c:pt>
                <c:pt idx="27">
                  <c:v>11819.835928603112</c:v>
                </c:pt>
                <c:pt idx="28">
                  <c:v>10550.39990261932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6-4401-83BB-AC9947D4ABE5}"/>
            </c:ext>
          </c:extLst>
        </c:ser>
        <c:ser>
          <c:idx val="1"/>
          <c:order val="1"/>
          <c:tx>
            <c:strRef>
              <c:f>Energy!$B$3</c:f>
              <c:strCache>
                <c:ptCount val="1"/>
                <c:pt idx="0">
                  <c:v> 1.A.2 Manufacturing 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Energy!$C$3:$AE$3</c:f>
              <c:numCache>
                <c:formatCode>#,##0.00</c:formatCode>
                <c:ptCount val="29"/>
                <c:pt idx="0">
                  <c:v>3961.7501968617198</c:v>
                </c:pt>
                <c:pt idx="1">
                  <c:v>4074.4548385498297</c:v>
                </c:pt>
                <c:pt idx="2">
                  <c:v>3768.7411502027753</c:v>
                </c:pt>
                <c:pt idx="3">
                  <c:v>3986.718636659084</c:v>
                </c:pt>
                <c:pt idx="4">
                  <c:v>4242.6262261403081</c:v>
                </c:pt>
                <c:pt idx="5">
                  <c:v>4347.622852378212</c:v>
                </c:pt>
                <c:pt idx="6">
                  <c:v>4182.7351599223548</c:v>
                </c:pt>
                <c:pt idx="7">
                  <c:v>4550.5507019358811</c:v>
                </c:pt>
                <c:pt idx="8">
                  <c:v>4589.6182499874158</c:v>
                </c:pt>
                <c:pt idx="9">
                  <c:v>4810.4753948929074</c:v>
                </c:pt>
                <c:pt idx="10">
                  <c:v>5642.3689918729879</c:v>
                </c:pt>
                <c:pt idx="11">
                  <c:v>5599.3853934023136</c:v>
                </c:pt>
                <c:pt idx="12">
                  <c:v>5323.0545108400129</c:v>
                </c:pt>
                <c:pt idx="13">
                  <c:v>5513.8189089738644</c:v>
                </c:pt>
                <c:pt idx="14">
                  <c:v>5694.093389318622</c:v>
                </c:pt>
                <c:pt idx="15">
                  <c:v>5870.4169980805837</c:v>
                </c:pt>
                <c:pt idx="16">
                  <c:v>5752.4070140376298</c:v>
                </c:pt>
                <c:pt idx="17">
                  <c:v>5788.7344844996869</c:v>
                </c:pt>
                <c:pt idx="18">
                  <c:v>5629.341453754756</c:v>
                </c:pt>
                <c:pt idx="19">
                  <c:v>4486.9239149420027</c:v>
                </c:pt>
                <c:pt idx="20">
                  <c:v>4476.4678963195283</c:v>
                </c:pt>
                <c:pt idx="21">
                  <c:v>4142.360082932656</c:v>
                </c:pt>
                <c:pt idx="22">
                  <c:v>4176.5102240160431</c:v>
                </c:pt>
                <c:pt idx="23">
                  <c:v>4239.353872065456</c:v>
                </c:pt>
                <c:pt idx="24">
                  <c:v>4322.9896600552929</c:v>
                </c:pt>
                <c:pt idx="25">
                  <c:v>4469.5735136389221</c:v>
                </c:pt>
                <c:pt idx="26">
                  <c:v>4526.1824330243899</c:v>
                </c:pt>
                <c:pt idx="27">
                  <c:v>4564.7315951203127</c:v>
                </c:pt>
                <c:pt idx="28">
                  <c:v>4741.3899208944713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6-4401-83BB-AC9947D4ABE5}"/>
            </c:ext>
          </c:extLst>
        </c:ser>
        <c:ser>
          <c:idx val="2"/>
          <c:order val="2"/>
          <c:tx>
            <c:strRef>
              <c:f>Energy!$B$4</c:f>
              <c:strCache>
                <c:ptCount val="1"/>
                <c:pt idx="0">
                  <c:v> 1.A.3 Transport 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Energy!$C$4:$AE$4</c:f>
              <c:numCache>
                <c:formatCode>#,##0.00</c:formatCode>
                <c:ptCount val="29"/>
                <c:pt idx="0">
                  <c:v>5146.5335160969971</c:v>
                </c:pt>
                <c:pt idx="1">
                  <c:v>5325.592334987663</c:v>
                </c:pt>
                <c:pt idx="2">
                  <c:v>5755.6966103135346</c:v>
                </c:pt>
                <c:pt idx="3">
                  <c:v>5732.58887628295</c:v>
                </c:pt>
                <c:pt idx="4">
                  <c:v>5985.101213192117</c:v>
                </c:pt>
                <c:pt idx="5">
                  <c:v>6280.1811055945836</c:v>
                </c:pt>
                <c:pt idx="6">
                  <c:v>7332.5259196566367</c:v>
                </c:pt>
                <c:pt idx="7">
                  <c:v>7712.8098031865593</c:v>
                </c:pt>
                <c:pt idx="8">
                  <c:v>9060.7396891949156</c:v>
                </c:pt>
                <c:pt idx="9">
                  <c:v>9754.9605344547927</c:v>
                </c:pt>
                <c:pt idx="10">
                  <c:v>10796.669546540576</c:v>
                </c:pt>
                <c:pt idx="11">
                  <c:v>11320.328906168208</c:v>
                </c:pt>
                <c:pt idx="12">
                  <c:v>11514.788401933201</c:v>
                </c:pt>
                <c:pt idx="13">
                  <c:v>11715.782792202277</c:v>
                </c:pt>
                <c:pt idx="14">
                  <c:v>12435.224656450946</c:v>
                </c:pt>
                <c:pt idx="15">
                  <c:v>13143.628597617862</c:v>
                </c:pt>
                <c:pt idx="16">
                  <c:v>13822.636686680384</c:v>
                </c:pt>
                <c:pt idx="17">
                  <c:v>14409.318170592291</c:v>
                </c:pt>
                <c:pt idx="18">
                  <c:v>13680.475515087974</c:v>
                </c:pt>
                <c:pt idx="19">
                  <c:v>12460.761273094035</c:v>
                </c:pt>
                <c:pt idx="20">
                  <c:v>11545.679557884016</c:v>
                </c:pt>
                <c:pt idx="21">
                  <c:v>11234.359216414881</c:v>
                </c:pt>
                <c:pt idx="22">
                  <c:v>10845.812634556731</c:v>
                </c:pt>
                <c:pt idx="23">
                  <c:v>11078.516722345168</c:v>
                </c:pt>
                <c:pt idx="24">
                  <c:v>11361.418012471839</c:v>
                </c:pt>
                <c:pt idx="25">
                  <c:v>11827.316922617561</c:v>
                </c:pt>
                <c:pt idx="26">
                  <c:v>12308.049278398108</c:v>
                </c:pt>
                <c:pt idx="27">
                  <c:v>12026.494767900445</c:v>
                </c:pt>
                <c:pt idx="28">
                  <c:v>12224.734008330008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6-4401-83BB-AC9947D4ABE5}"/>
            </c:ext>
          </c:extLst>
        </c:ser>
        <c:ser>
          <c:idx val="3"/>
          <c:order val="3"/>
          <c:tx>
            <c:strRef>
              <c:f>Energy!$B$7</c:f>
              <c:strCache>
                <c:ptCount val="1"/>
                <c:pt idx="0">
                  <c:v> 1.A.4.a Commercial/Instit 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Energy!$C$7:$AE$7</c:f>
              <c:numCache>
                <c:formatCode>#,##0.00</c:formatCode>
                <c:ptCount val="29"/>
                <c:pt idx="0">
                  <c:v>2244.1426093382506</c:v>
                </c:pt>
                <c:pt idx="1">
                  <c:v>2274.2166260995191</c:v>
                </c:pt>
                <c:pt idx="2">
                  <c:v>2216.0772685197589</c:v>
                </c:pt>
                <c:pt idx="3">
                  <c:v>2215.5853834071054</c:v>
                </c:pt>
                <c:pt idx="4">
                  <c:v>2400.5272930572992</c:v>
                </c:pt>
                <c:pt idx="5">
                  <c:v>2101.9082955053582</c:v>
                </c:pt>
                <c:pt idx="6">
                  <c:v>2204.5574229135</c:v>
                </c:pt>
                <c:pt idx="7">
                  <c:v>2240.6730850474664</c:v>
                </c:pt>
                <c:pt idx="8">
                  <c:v>2185.2860840802718</c:v>
                </c:pt>
                <c:pt idx="9">
                  <c:v>2322.9522088187746</c:v>
                </c:pt>
                <c:pt idx="10">
                  <c:v>2364.1348829742897</c:v>
                </c:pt>
                <c:pt idx="11">
                  <c:v>2422.0043576799681</c:v>
                </c:pt>
                <c:pt idx="12">
                  <c:v>2364.198261154907</c:v>
                </c:pt>
                <c:pt idx="13">
                  <c:v>2432.0851757075457</c:v>
                </c:pt>
                <c:pt idx="14">
                  <c:v>2220.6940271387939</c:v>
                </c:pt>
                <c:pt idx="15">
                  <c:v>2428.065082094196</c:v>
                </c:pt>
                <c:pt idx="16">
                  <c:v>2292.7154713497771</c:v>
                </c:pt>
                <c:pt idx="17">
                  <c:v>2373.5617488140824</c:v>
                </c:pt>
                <c:pt idx="18">
                  <c:v>2600.9087185972294</c:v>
                </c:pt>
                <c:pt idx="19">
                  <c:v>2290.5744345576445</c:v>
                </c:pt>
                <c:pt idx="20">
                  <c:v>2308.0337074695422</c:v>
                </c:pt>
                <c:pt idx="21">
                  <c:v>2094.8589403205383</c:v>
                </c:pt>
                <c:pt idx="22">
                  <c:v>2098.4181845788939</c:v>
                </c:pt>
                <c:pt idx="23">
                  <c:v>1919.0248291852847</c:v>
                </c:pt>
                <c:pt idx="24">
                  <c:v>1752.2413608144316</c:v>
                </c:pt>
                <c:pt idx="25">
                  <c:v>1799.5499583288515</c:v>
                </c:pt>
                <c:pt idx="26">
                  <c:v>1854.05616944863</c:v>
                </c:pt>
                <c:pt idx="27">
                  <c:v>1977.9345181135209</c:v>
                </c:pt>
                <c:pt idx="28">
                  <c:v>2108.406322163095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6-4401-83BB-AC9947D4ABE5}"/>
            </c:ext>
          </c:extLst>
        </c:ser>
        <c:ser>
          <c:idx val="4"/>
          <c:order val="4"/>
          <c:tx>
            <c:strRef>
              <c:f>Energy!$B$8</c:f>
              <c:strCache>
                <c:ptCount val="1"/>
                <c:pt idx="0">
                  <c:v> 1.A.4.b Residential 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Energy!$C$8:$AE$8</c:f>
              <c:numCache>
                <c:formatCode>#,##0.00</c:formatCode>
                <c:ptCount val="29"/>
                <c:pt idx="0">
                  <c:v>7523.6648356256719</c:v>
                </c:pt>
                <c:pt idx="1">
                  <c:v>7565.9321257083066</c:v>
                </c:pt>
                <c:pt idx="2">
                  <c:v>6717.8016581294623</c:v>
                </c:pt>
                <c:pt idx="3">
                  <c:v>6667.0106159097604</c:v>
                </c:pt>
                <c:pt idx="4">
                  <c:v>6496.5767882634982</c:v>
                </c:pt>
                <c:pt idx="5">
                  <c:v>6452.0465782317078</c:v>
                </c:pt>
                <c:pt idx="6">
                  <c:v>6576.3213779944026</c:v>
                </c:pt>
                <c:pt idx="7">
                  <c:v>6235.9154976268956</c:v>
                </c:pt>
                <c:pt idx="8">
                  <c:v>6744.7458716510537</c:v>
                </c:pt>
                <c:pt idx="9">
                  <c:v>6377.8773312741932</c:v>
                </c:pt>
                <c:pt idx="10">
                  <c:v>6462.6033188676402</c:v>
                </c:pt>
                <c:pt idx="11">
                  <c:v>6732.2923557237582</c:v>
                </c:pt>
                <c:pt idx="12">
                  <c:v>6658.6245970827331</c:v>
                </c:pt>
                <c:pt idx="13">
                  <c:v>6812.5798281567086</c:v>
                </c:pt>
                <c:pt idx="14">
                  <c:v>6992.5072618934601</c:v>
                </c:pt>
                <c:pt idx="15">
                  <c:v>7271.6111503611419</c:v>
                </c:pt>
                <c:pt idx="16">
                  <c:v>7157.2186973537846</c:v>
                </c:pt>
                <c:pt idx="17">
                  <c:v>6928.4575162718102</c:v>
                </c:pt>
                <c:pt idx="18">
                  <c:v>7521.4924844222505</c:v>
                </c:pt>
                <c:pt idx="19">
                  <c:v>7466.9821244251762</c:v>
                </c:pt>
                <c:pt idx="20">
                  <c:v>7800.8796968120469</c:v>
                </c:pt>
                <c:pt idx="21">
                  <c:v>6609.7078517571563</c:v>
                </c:pt>
                <c:pt idx="22">
                  <c:v>6232.2915009637172</c:v>
                </c:pt>
                <c:pt idx="23">
                  <c:v>6395.3767620249009</c:v>
                </c:pt>
                <c:pt idx="24">
                  <c:v>5745.5821113099892</c:v>
                </c:pt>
                <c:pt idx="25">
                  <c:v>6041.3094552769026</c:v>
                </c:pt>
                <c:pt idx="26">
                  <c:v>6046.4814867219093</c:v>
                </c:pt>
                <c:pt idx="27">
                  <c:v>5740.9068130334808</c:v>
                </c:pt>
                <c:pt idx="28">
                  <c:v>6197.1811918194844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76-4401-83BB-AC9947D4ABE5}"/>
            </c:ext>
          </c:extLst>
        </c:ser>
        <c:ser>
          <c:idx val="5"/>
          <c:order val="5"/>
          <c:tx>
            <c:strRef>
              <c:f>Energy!$B$9</c:f>
              <c:strCache>
                <c:ptCount val="1"/>
                <c:pt idx="0">
                  <c:v> 1.A.4.c Agriculture 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Energy!$C$9:$AE$9</c:f>
              <c:numCache>
                <c:formatCode>#,##0.00</c:formatCode>
                <c:ptCount val="29"/>
                <c:pt idx="0">
                  <c:v>818.46570725142328</c:v>
                </c:pt>
                <c:pt idx="1">
                  <c:v>853.65145291304316</c:v>
                </c:pt>
                <c:pt idx="2">
                  <c:v>870.36086939091035</c:v>
                </c:pt>
                <c:pt idx="3">
                  <c:v>885.91841178989932</c:v>
                </c:pt>
                <c:pt idx="4">
                  <c:v>996.07021629609244</c:v>
                </c:pt>
                <c:pt idx="5">
                  <c:v>1166.6687643848275</c:v>
                </c:pt>
                <c:pt idx="6">
                  <c:v>946.70323190500801</c:v>
                </c:pt>
                <c:pt idx="7">
                  <c:v>958.798670255518</c:v>
                </c:pt>
                <c:pt idx="8">
                  <c:v>964.31414182424123</c:v>
                </c:pt>
                <c:pt idx="9">
                  <c:v>994.46743789401512</c:v>
                </c:pt>
                <c:pt idx="10">
                  <c:v>1023.0023145618421</c:v>
                </c:pt>
                <c:pt idx="11">
                  <c:v>1035.4673515180427</c:v>
                </c:pt>
                <c:pt idx="12">
                  <c:v>1022.6873467582233</c:v>
                </c:pt>
                <c:pt idx="13">
                  <c:v>1069.5296891036533</c:v>
                </c:pt>
                <c:pt idx="14">
                  <c:v>1050.3904758998785</c:v>
                </c:pt>
                <c:pt idx="15">
                  <c:v>1098.5716312361337</c:v>
                </c:pt>
                <c:pt idx="16">
                  <c:v>1043.6651560055714</c:v>
                </c:pt>
                <c:pt idx="17">
                  <c:v>988.76012061395318</c:v>
                </c:pt>
                <c:pt idx="18">
                  <c:v>1042.8431790652144</c:v>
                </c:pt>
                <c:pt idx="19">
                  <c:v>893.55041960675749</c:v>
                </c:pt>
                <c:pt idx="20">
                  <c:v>829.6748460628371</c:v>
                </c:pt>
                <c:pt idx="21">
                  <c:v>785.02699080043931</c:v>
                </c:pt>
                <c:pt idx="22">
                  <c:v>757.7691644903515</c:v>
                </c:pt>
                <c:pt idx="23">
                  <c:v>674.28005224578942</c:v>
                </c:pt>
                <c:pt idx="24">
                  <c:v>608.57866629984198</c:v>
                </c:pt>
                <c:pt idx="25">
                  <c:v>580.05257419881184</c:v>
                </c:pt>
                <c:pt idx="26">
                  <c:v>600.49199068113171</c:v>
                </c:pt>
                <c:pt idx="27">
                  <c:v>631.14166056290946</c:v>
                </c:pt>
                <c:pt idx="28">
                  <c:v>680.34934577193292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76-4401-83BB-AC9947D4ABE5}"/>
            </c:ext>
          </c:extLst>
        </c:ser>
        <c:ser>
          <c:idx val="6"/>
          <c:order val="6"/>
          <c:tx>
            <c:strRef>
              <c:f>Energy!$B$14</c:f>
              <c:strCache>
                <c:ptCount val="1"/>
                <c:pt idx="0">
                  <c:v>1.B Fugitive emissions</c:v>
                </c:pt>
              </c:strCache>
            </c:strRef>
          </c:tx>
          <c:invertIfNegative val="0"/>
          <c:cat>
            <c:numRef>
              <c:f>Energy!$C$1:$AE$1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Energy!$C$14:$AE$14</c:f>
              <c:numCache>
                <c:formatCode>#,##0.00</c:formatCode>
                <c:ptCount val="29"/>
                <c:pt idx="0">
                  <c:v>104.41981231384662</c:v>
                </c:pt>
                <c:pt idx="1">
                  <c:v>95.006883286337228</c:v>
                </c:pt>
                <c:pt idx="2">
                  <c:v>90.290976336628447</c:v>
                </c:pt>
                <c:pt idx="3">
                  <c:v>93.865889382172753</c:v>
                </c:pt>
                <c:pt idx="4">
                  <c:v>92.505661431799183</c:v>
                </c:pt>
                <c:pt idx="5">
                  <c:v>92.868477398724778</c:v>
                </c:pt>
                <c:pt idx="6">
                  <c:v>92.968817523191916</c:v>
                </c:pt>
                <c:pt idx="7">
                  <c:v>90.731212236638811</c:v>
                </c:pt>
                <c:pt idx="8">
                  <c:v>77.354764773907618</c:v>
                </c:pt>
                <c:pt idx="9">
                  <c:v>116.58380147801816</c:v>
                </c:pt>
                <c:pt idx="10">
                  <c:v>80.692131227636651</c:v>
                </c:pt>
                <c:pt idx="11">
                  <c:v>149.99336088201846</c:v>
                </c:pt>
                <c:pt idx="12">
                  <c:v>71.492908490589883</c:v>
                </c:pt>
                <c:pt idx="13">
                  <c:v>739.01704778224064</c:v>
                </c:pt>
                <c:pt idx="14">
                  <c:v>79.659674241199468</c:v>
                </c:pt>
                <c:pt idx="15">
                  <c:v>70.931116729553338</c:v>
                </c:pt>
                <c:pt idx="16">
                  <c:v>82.412770635472441</c:v>
                </c:pt>
                <c:pt idx="17">
                  <c:v>90.621968312249464</c:v>
                </c:pt>
                <c:pt idx="18">
                  <c:v>85.075650757858114</c:v>
                </c:pt>
                <c:pt idx="19">
                  <c:v>80.458750355054633</c:v>
                </c:pt>
                <c:pt idx="20">
                  <c:v>86.96355851141422</c:v>
                </c:pt>
                <c:pt idx="21">
                  <c:v>79.598565043566452</c:v>
                </c:pt>
                <c:pt idx="22">
                  <c:v>78.056115127234563</c:v>
                </c:pt>
                <c:pt idx="23">
                  <c:v>76.175309548979158</c:v>
                </c:pt>
                <c:pt idx="24">
                  <c:v>71.841767996337879</c:v>
                </c:pt>
                <c:pt idx="25">
                  <c:v>72.650784355619479</c:v>
                </c:pt>
                <c:pt idx="26">
                  <c:v>73.487212943161865</c:v>
                </c:pt>
                <c:pt idx="27">
                  <c:v>78.965379523051752</c:v>
                </c:pt>
                <c:pt idx="28">
                  <c:v>80.406828194452629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2.9110447814949367E-3"/>
              <c:y val="0.3028324987878471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7.47624430381785E-2"/>
          <c:y val="0.89764748044190046"/>
          <c:w val="0.87419699531423589"/>
          <c:h val="8.6312603393584084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86616909359881E-2"/>
          <c:y val="4.959591915417353E-2"/>
          <c:w val="0.94728719276223872"/>
          <c:h val="0.783473241692246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'Road Transport'!$B$2</c:f>
              <c:strCache>
                <c:ptCount val="1"/>
                <c:pt idx="0">
                  <c:v>Petrol</c:v>
                </c:pt>
              </c:strCache>
            </c:strRef>
          </c:tx>
          <c:invertIfNegative val="0"/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Transport'!$C$2:$AE$2</c:f>
              <c:numCache>
                <c:formatCode>#,##0.00</c:formatCode>
                <c:ptCount val="29"/>
                <c:pt idx="0">
                  <c:v>942.4611040188679</c:v>
                </c:pt>
                <c:pt idx="1">
                  <c:v>963.75687215094331</c:v>
                </c:pt>
                <c:pt idx="2">
                  <c:v>1034.0414386415096</c:v>
                </c:pt>
                <c:pt idx="3">
                  <c:v>1014.8893065283019</c:v>
                </c:pt>
                <c:pt idx="4">
                  <c:v>1047.9130837358491</c:v>
                </c:pt>
                <c:pt idx="5">
                  <c:v>1104.3451269056604</c:v>
                </c:pt>
                <c:pt idx="6">
                  <c:v>1170.3787840754715</c:v>
                </c:pt>
                <c:pt idx="7">
                  <c:v>1251.3094321698111</c:v>
                </c:pt>
                <c:pt idx="8">
                  <c:v>1390.8375457358491</c:v>
                </c:pt>
                <c:pt idx="9">
                  <c:v>1505.8279749056603</c:v>
                </c:pt>
                <c:pt idx="10">
                  <c:v>1589.9512719622639</c:v>
                </c:pt>
                <c:pt idx="11">
                  <c:v>1651.7158906981124</c:v>
                </c:pt>
                <c:pt idx="12">
                  <c:v>1687.9370711886791</c:v>
                </c:pt>
                <c:pt idx="13">
                  <c:v>1685.792651490563</c:v>
                </c:pt>
                <c:pt idx="14">
                  <c:v>1730.5188898301899</c:v>
                </c:pt>
                <c:pt idx="15">
                  <c:v>1821.9412918450889</c:v>
                </c:pt>
                <c:pt idx="16">
                  <c:v>1849.3952682279328</c:v>
                </c:pt>
                <c:pt idx="17">
                  <c:v>1885.6565578153779</c:v>
                </c:pt>
                <c:pt idx="18">
                  <c:v>1797.8159328333334</c:v>
                </c:pt>
                <c:pt idx="19">
                  <c:v>1636.3154893351111</c:v>
                </c:pt>
                <c:pt idx="20">
                  <c:v>1477.5941105444444</c:v>
                </c:pt>
                <c:pt idx="21">
                  <c:v>1399.3932300736012</c:v>
                </c:pt>
                <c:pt idx="22">
                  <c:v>1272.4461135624153</c:v>
                </c:pt>
                <c:pt idx="23">
                  <c:v>1197.4829462607095</c:v>
                </c:pt>
                <c:pt idx="24">
                  <c:v>1133.6236058154027</c:v>
                </c:pt>
                <c:pt idx="25">
                  <c:v>1074.5478990272566</c:v>
                </c:pt>
                <c:pt idx="26">
                  <c:v>1002.8277154756414</c:v>
                </c:pt>
                <c:pt idx="27">
                  <c:v>904.29810095916559</c:v>
                </c:pt>
                <c:pt idx="28">
                  <c:v>821.48002832197108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8-45CD-83A5-D3BF7C14D8CA}"/>
            </c:ext>
          </c:extLst>
        </c:ser>
        <c:ser>
          <c:idx val="1"/>
          <c:order val="1"/>
          <c:tx>
            <c:strRef>
              <c:f>'Road Transport'!$B$3</c:f>
              <c:strCache>
                <c:ptCount val="1"/>
                <c:pt idx="0">
                  <c:v>Diesel</c:v>
                </c:pt>
              </c:strCache>
            </c:strRef>
          </c:tx>
          <c:invertIfNegative val="0"/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Transport'!$C$3:$AE$3</c:f>
              <c:numCache>
                <c:formatCode>#,##0.00</c:formatCode>
                <c:ptCount val="29"/>
                <c:pt idx="0">
                  <c:v>674.3839999999999</c:v>
                </c:pt>
                <c:pt idx="1">
                  <c:v>713.47559999999999</c:v>
                </c:pt>
                <c:pt idx="2">
                  <c:v>779.46479999999997</c:v>
                </c:pt>
                <c:pt idx="3">
                  <c:v>794.54319999999996</c:v>
                </c:pt>
                <c:pt idx="4">
                  <c:v>833.51920000000007</c:v>
                </c:pt>
                <c:pt idx="5">
                  <c:v>837.95999999999992</c:v>
                </c:pt>
                <c:pt idx="6">
                  <c:v>1088.0783999999999</c:v>
                </c:pt>
                <c:pt idx="7">
                  <c:v>1123.8167999999998</c:v>
                </c:pt>
                <c:pt idx="8">
                  <c:v>1415.6831999999999</c:v>
                </c:pt>
                <c:pt idx="9">
                  <c:v>1592</c:v>
                </c:pt>
                <c:pt idx="10">
                  <c:v>1855.4145452685927</c:v>
                </c:pt>
                <c:pt idx="11">
                  <c:v>1956.230690537185</c:v>
                </c:pt>
                <c:pt idx="12">
                  <c:v>1988.9160358057777</c:v>
                </c:pt>
                <c:pt idx="13">
                  <c:v>2059.0301810743699</c:v>
                </c:pt>
                <c:pt idx="14">
                  <c:v>2247.9088320817436</c:v>
                </c:pt>
                <c:pt idx="15">
                  <c:v>2378.3381122513674</c:v>
                </c:pt>
                <c:pt idx="16">
                  <c:v>2590.1544097789147</c:v>
                </c:pt>
                <c:pt idx="17">
                  <c:v>2758.5407725050559</c:v>
                </c:pt>
                <c:pt idx="18">
                  <c:v>2615.0216427469391</c:v>
                </c:pt>
                <c:pt idx="19">
                  <c:v>2378.240708935883</c:v>
                </c:pt>
                <c:pt idx="20">
                  <c:v>2235.5571574057381</c:v>
                </c:pt>
                <c:pt idx="21">
                  <c:v>2221.3296144108913</c:v>
                </c:pt>
                <c:pt idx="22">
                  <c:v>2224.4346600745039</c:v>
                </c:pt>
                <c:pt idx="23">
                  <c:v>2368.1149846288909</c:v>
                </c:pt>
                <c:pt idx="24">
                  <c:v>2518.7105855129307</c:v>
                </c:pt>
                <c:pt idx="25">
                  <c:v>2727.0519488382511</c:v>
                </c:pt>
                <c:pt idx="26">
                  <c:v>2951.3228561047963</c:v>
                </c:pt>
                <c:pt idx="27">
                  <c:v>2955.0009091885386</c:v>
                </c:pt>
                <c:pt idx="28">
                  <c:v>3094.5253654933404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8-45CD-83A5-D3BF7C14D8CA}"/>
            </c:ext>
          </c:extLst>
        </c:ser>
        <c:ser>
          <c:idx val="3"/>
          <c:order val="2"/>
          <c:tx>
            <c:strRef>
              <c:f>'Road Transport'!$B$4</c:f>
              <c:strCache>
                <c:ptCount val="1"/>
                <c:pt idx="0">
                  <c:v>LPG</c:v>
                </c:pt>
              </c:strCache>
            </c:strRef>
          </c:tx>
          <c:invertIfNegative val="0"/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Transport'!$C$4:$AE$4</c:f>
              <c:numCache>
                <c:formatCode>#,##0.00</c:formatCode>
                <c:ptCount val="29"/>
                <c:pt idx="0">
                  <c:v>6.9492067799999999</c:v>
                </c:pt>
                <c:pt idx="1">
                  <c:v>7.8357687399999998</c:v>
                </c:pt>
                <c:pt idx="2">
                  <c:v>7.9302784399999995</c:v>
                </c:pt>
                <c:pt idx="3">
                  <c:v>7.6357740199999986</c:v>
                </c:pt>
                <c:pt idx="4">
                  <c:v>7.1626157799999994</c:v>
                </c:pt>
                <c:pt idx="5">
                  <c:v>6.027279899999999</c:v>
                </c:pt>
                <c:pt idx="6">
                  <c:v>4.7254849999999999</c:v>
                </c:pt>
                <c:pt idx="7">
                  <c:v>4.0200158200000002</c:v>
                </c:pt>
                <c:pt idx="8">
                  <c:v>3.1596726799999995</c:v>
                </c:pt>
                <c:pt idx="9">
                  <c:v>2.5816391599999999</c:v>
                </c:pt>
                <c:pt idx="10">
                  <c:v>2.18103998</c:v>
                </c:pt>
                <c:pt idx="11">
                  <c:v>1.5676415399999999</c:v>
                </c:pt>
                <c:pt idx="12">
                  <c:v>1.3755734399999999</c:v>
                </c:pt>
                <c:pt idx="13">
                  <c:v>1.1938709199999999</c:v>
                </c:pt>
                <c:pt idx="14">
                  <c:v>1.06582552</c:v>
                </c:pt>
                <c:pt idx="15">
                  <c:v>1.0187138624429903</c:v>
                </c:pt>
                <c:pt idx="16">
                  <c:v>0.87129265939705547</c:v>
                </c:pt>
                <c:pt idx="17">
                  <c:v>1.1679731</c:v>
                </c:pt>
                <c:pt idx="18">
                  <c:v>0.89991370000000015</c:v>
                </c:pt>
                <c:pt idx="19">
                  <c:v>0.58680230000000011</c:v>
                </c:pt>
                <c:pt idx="20">
                  <c:v>0.5147191000000001</c:v>
                </c:pt>
                <c:pt idx="21">
                  <c:v>0.54988218600000005</c:v>
                </c:pt>
                <c:pt idx="22">
                  <c:v>0.99990661399999992</c:v>
                </c:pt>
                <c:pt idx="23">
                  <c:v>1.303455521148825</c:v>
                </c:pt>
                <c:pt idx="24">
                  <c:v>2.1086218067885119</c:v>
                </c:pt>
                <c:pt idx="25">
                  <c:v>2.5301873686684075</c:v>
                </c:pt>
                <c:pt idx="26">
                  <c:v>2.5484375456919062</c:v>
                </c:pt>
                <c:pt idx="27">
                  <c:v>2.2537762924281988</c:v>
                </c:pt>
                <c:pt idx="28">
                  <c:v>1.8520724281984335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60-4D60-B556-F69461898818}"/>
            </c:ext>
          </c:extLst>
        </c:ser>
        <c:ser>
          <c:idx val="2"/>
          <c:order val="3"/>
          <c:tx>
            <c:strRef>
              <c:f>'Road Transport'!$B$5</c:f>
              <c:strCache>
                <c:ptCount val="1"/>
                <c:pt idx="0">
                  <c:v>Biofuels</c:v>
                </c:pt>
              </c:strCache>
            </c:strRef>
          </c:tx>
          <c:invertIfNegative val="0"/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Transport'!$C$5:$AE$5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1.0981753103040002</c:v>
                </c:pt>
                <c:pt idx="16">
                  <c:v>2.6620603483199998</c:v>
                </c:pt>
                <c:pt idx="17">
                  <c:v>21.541990353791995</c:v>
                </c:pt>
                <c:pt idx="18">
                  <c:v>55.568151655089594</c:v>
                </c:pt>
                <c:pt idx="19">
                  <c:v>77.415600677752309</c:v>
                </c:pt>
                <c:pt idx="20">
                  <c:v>92.593773226752006</c:v>
                </c:pt>
                <c:pt idx="21">
                  <c:v>97.793523583787049</c:v>
                </c:pt>
                <c:pt idx="22">
                  <c:v>84.866967208896</c:v>
                </c:pt>
                <c:pt idx="23">
                  <c:v>102.24454518604801</c:v>
                </c:pt>
                <c:pt idx="24">
                  <c:v>116.18072382719997</c:v>
                </c:pt>
                <c:pt idx="25">
                  <c:v>128.13245662521598</c:v>
                </c:pt>
                <c:pt idx="26">
                  <c:v>118.48165246612801</c:v>
                </c:pt>
                <c:pt idx="27">
                  <c:v>160.64107568404799</c:v>
                </c:pt>
                <c:pt idx="28">
                  <c:v>154.23960204369604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C8-45CD-83A5-D3BF7C14D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206144"/>
        <c:axId val="409343104"/>
      </c:barChart>
      <c:catAx>
        <c:axId val="40920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09343104"/>
        <c:crosses val="autoZero"/>
        <c:auto val="1"/>
        <c:lblAlgn val="ctr"/>
        <c:lblOffset val="100"/>
        <c:noMultiLvlLbl val="0"/>
      </c:catAx>
      <c:valAx>
        <c:axId val="409343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ktoe</a:t>
                </a:r>
              </a:p>
            </c:rich>
          </c:tx>
          <c:layout>
            <c:manualLayout>
              <c:xMode val="edge"/>
              <c:yMode val="edge"/>
              <c:x val="1.0358087388578118E-2"/>
              <c:y val="0.3840584545575870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09206144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6015764018088433"/>
          <c:y val="0.93087793051292322"/>
          <c:w val="0.82570808348571678"/>
          <c:h val="5.4507540371012936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85941654000803E-2"/>
          <c:y val="4.523502743975185E-2"/>
          <c:w val="0.89938070687302962"/>
          <c:h val="0.7810226883694874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'Road Transport'!$B$8</c:f>
              <c:strCache>
                <c:ptCount val="1"/>
                <c:pt idx="0">
                  <c:v>Private cars</c:v>
                </c:pt>
              </c:strCache>
            </c:strRef>
          </c:tx>
          <c:invertIfNegative val="0"/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Transport'!$C$8:$AE$8</c:f>
              <c:numCache>
                <c:formatCode>#,##0</c:formatCode>
                <c:ptCount val="29"/>
                <c:pt idx="0">
                  <c:v>801176</c:v>
                </c:pt>
                <c:pt idx="1">
                  <c:v>841770</c:v>
                </c:pt>
                <c:pt idx="2">
                  <c:v>864051</c:v>
                </c:pt>
                <c:pt idx="3">
                  <c:v>896657</c:v>
                </c:pt>
                <c:pt idx="4">
                  <c:v>945371</c:v>
                </c:pt>
                <c:pt idx="5">
                  <c:v>997932</c:v>
                </c:pt>
                <c:pt idx="6">
                  <c:v>1066131</c:v>
                </c:pt>
                <c:pt idx="7">
                  <c:v>1144335</c:v>
                </c:pt>
                <c:pt idx="8">
                  <c:v>1207606</c:v>
                </c:pt>
                <c:pt idx="9">
                  <c:v>1281945</c:v>
                </c:pt>
                <c:pt idx="10">
                  <c:v>1332617</c:v>
                </c:pt>
                <c:pt idx="11">
                  <c:v>1401034</c:v>
                </c:pt>
                <c:pt idx="12">
                  <c:v>1466009</c:v>
                </c:pt>
                <c:pt idx="13">
                  <c:v>1526812</c:v>
                </c:pt>
                <c:pt idx="14">
                  <c:v>1603235</c:v>
                </c:pt>
                <c:pt idx="15">
                  <c:v>1683413</c:v>
                </c:pt>
                <c:pt idx="16">
                  <c:v>1800862</c:v>
                </c:pt>
                <c:pt idx="17">
                  <c:v>1906412</c:v>
                </c:pt>
                <c:pt idx="18">
                  <c:v>1953219</c:v>
                </c:pt>
                <c:pt idx="19">
                  <c:v>1930616</c:v>
                </c:pt>
                <c:pt idx="20">
                  <c:v>1899285</c:v>
                </c:pt>
                <c:pt idx="21">
                  <c:v>1912804</c:v>
                </c:pt>
                <c:pt idx="22">
                  <c:v>1906449</c:v>
                </c:pt>
                <c:pt idx="23">
                  <c:v>1932818</c:v>
                </c:pt>
                <c:pt idx="24">
                  <c:v>1965629</c:v>
                </c:pt>
                <c:pt idx="25">
                  <c:v>2005813</c:v>
                </c:pt>
                <c:pt idx="26">
                  <c:v>2046914</c:v>
                </c:pt>
                <c:pt idx="27">
                  <c:v>2084645</c:v>
                </c:pt>
                <c:pt idx="28">
                  <c:v>2123160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B9-4277-B57E-816100C1FB9D}"/>
            </c:ext>
          </c:extLst>
        </c:ser>
        <c:ser>
          <c:idx val="2"/>
          <c:order val="2"/>
          <c:tx>
            <c:strRef>
              <c:f>'Road Transport'!$B$9</c:f>
              <c:strCache>
                <c:ptCount val="1"/>
                <c:pt idx="0">
                  <c:v>Goods vehicles</c:v>
                </c:pt>
              </c:strCache>
            </c:strRef>
          </c:tx>
          <c:invertIfNegative val="0"/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Transport'!$C$9:$AE$9</c:f>
              <c:numCache>
                <c:formatCode>#,##0</c:formatCode>
                <c:ptCount val="29"/>
                <c:pt idx="0">
                  <c:v>143373</c:v>
                </c:pt>
                <c:pt idx="1">
                  <c:v>148522</c:v>
                </c:pt>
                <c:pt idx="2">
                  <c:v>144987</c:v>
                </c:pt>
                <c:pt idx="3">
                  <c:v>135407</c:v>
                </c:pt>
                <c:pt idx="4">
                  <c:v>135979</c:v>
                </c:pt>
                <c:pt idx="5">
                  <c:v>141976</c:v>
                </c:pt>
                <c:pt idx="6">
                  <c:v>146783</c:v>
                </c:pt>
                <c:pt idx="7">
                  <c:v>158353</c:v>
                </c:pt>
                <c:pt idx="8">
                  <c:v>171034</c:v>
                </c:pt>
                <c:pt idx="9">
                  <c:v>189001</c:v>
                </c:pt>
                <c:pt idx="10">
                  <c:v>205744</c:v>
                </c:pt>
                <c:pt idx="11">
                  <c:v>219643</c:v>
                </c:pt>
                <c:pt idx="12">
                  <c:v>233187</c:v>
                </c:pt>
                <c:pt idx="13">
                  <c:v>251226</c:v>
                </c:pt>
                <c:pt idx="14">
                  <c:v>268170</c:v>
                </c:pt>
                <c:pt idx="15">
                  <c:v>286622</c:v>
                </c:pt>
                <c:pt idx="16">
                  <c:v>318662</c:v>
                </c:pt>
                <c:pt idx="17">
                  <c:v>345907</c:v>
                </c:pt>
                <c:pt idx="18">
                  <c:v>351337</c:v>
                </c:pt>
                <c:pt idx="19">
                  <c:v>343952</c:v>
                </c:pt>
                <c:pt idx="20">
                  <c:v>327100</c:v>
                </c:pt>
                <c:pt idx="21">
                  <c:v>320951</c:v>
                </c:pt>
                <c:pt idx="22">
                  <c:v>309188</c:v>
                </c:pt>
                <c:pt idx="23">
                  <c:v>317986</c:v>
                </c:pt>
                <c:pt idx="24">
                  <c:v>317247</c:v>
                </c:pt>
                <c:pt idx="25">
                  <c:v>330492</c:v>
                </c:pt>
                <c:pt idx="26">
                  <c:v>342196</c:v>
                </c:pt>
                <c:pt idx="27">
                  <c:v>349056</c:v>
                </c:pt>
                <c:pt idx="28">
                  <c:v>355115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B9-4277-B57E-816100C1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387392"/>
        <c:axId val="409388928"/>
      </c:barChart>
      <c:lineChart>
        <c:grouping val="standard"/>
        <c:varyColors val="0"/>
        <c:ser>
          <c:idx val="0"/>
          <c:order val="0"/>
          <c:tx>
            <c:strRef>
              <c:f>'Road Transport'!$B$6</c:f>
              <c:strCache>
                <c:ptCount val="1"/>
                <c:pt idx="0">
                  <c:v>Population ('000s)</c:v>
                </c:pt>
              </c:strCache>
            </c:strRef>
          </c:tx>
          <c:cat>
            <c:numRef>
              <c:f>'Road Transport'!$C$1:$AE$1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'Road Transport'!$C$6:$AE$6</c:f>
              <c:numCache>
                <c:formatCode>#,##0.00</c:formatCode>
                <c:ptCount val="29"/>
                <c:pt idx="0">
                  <c:v>3505.8</c:v>
                </c:pt>
                <c:pt idx="1">
                  <c:v>3525.7</c:v>
                </c:pt>
                <c:pt idx="2">
                  <c:v>3554.5</c:v>
                </c:pt>
                <c:pt idx="3">
                  <c:v>3574.1</c:v>
                </c:pt>
                <c:pt idx="4">
                  <c:v>3585.9</c:v>
                </c:pt>
                <c:pt idx="5">
                  <c:v>3601.3</c:v>
                </c:pt>
                <c:pt idx="6">
                  <c:v>3626.1</c:v>
                </c:pt>
                <c:pt idx="7">
                  <c:v>3664.3</c:v>
                </c:pt>
                <c:pt idx="8">
                  <c:v>3703.1</c:v>
                </c:pt>
                <c:pt idx="9">
                  <c:v>3741.6</c:v>
                </c:pt>
                <c:pt idx="10">
                  <c:v>3789.5</c:v>
                </c:pt>
                <c:pt idx="11">
                  <c:v>3847.2</c:v>
                </c:pt>
                <c:pt idx="12">
                  <c:v>3917.2</c:v>
                </c:pt>
                <c:pt idx="13">
                  <c:v>3979.9</c:v>
                </c:pt>
                <c:pt idx="14">
                  <c:v>4045.2</c:v>
                </c:pt>
                <c:pt idx="15">
                  <c:v>4133.8</c:v>
                </c:pt>
                <c:pt idx="16">
                  <c:v>4232.8999999999996</c:v>
                </c:pt>
                <c:pt idx="17">
                  <c:v>4375.8</c:v>
                </c:pt>
                <c:pt idx="18">
                  <c:v>4485.1000000000004</c:v>
                </c:pt>
                <c:pt idx="19">
                  <c:v>4533.3999999999996</c:v>
                </c:pt>
                <c:pt idx="20">
                  <c:v>4554.8</c:v>
                </c:pt>
                <c:pt idx="21">
                  <c:v>4574.8999999999996</c:v>
                </c:pt>
                <c:pt idx="22">
                  <c:v>4585.3999999999996</c:v>
                </c:pt>
                <c:pt idx="23">
                  <c:v>4593.1000000000004</c:v>
                </c:pt>
                <c:pt idx="24">
                  <c:v>4609.6000000000004</c:v>
                </c:pt>
                <c:pt idx="25">
                  <c:v>4635.3999999999996</c:v>
                </c:pt>
                <c:pt idx="26">
                  <c:v>4761.8649999999998</c:v>
                </c:pt>
                <c:pt idx="27">
                  <c:v>4784.5720000000001</c:v>
                </c:pt>
                <c:pt idx="28">
                  <c:v>4807.2790000000005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B9-4277-B57E-816100C1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397120"/>
        <c:axId val="409395200"/>
      </c:lineChart>
      <c:catAx>
        <c:axId val="40938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000"/>
            </a:pPr>
            <a:endParaRPr lang="en-US"/>
          </a:p>
        </c:txPr>
        <c:crossAx val="409388928"/>
        <c:crosses val="autoZero"/>
        <c:auto val="1"/>
        <c:lblAlgn val="ctr"/>
        <c:lblOffset val="100"/>
        <c:noMultiLvlLbl val="0"/>
      </c:catAx>
      <c:valAx>
        <c:axId val="4093889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Vehicle numbers</a:t>
                </a:r>
              </a:p>
            </c:rich>
          </c:tx>
          <c:layout>
            <c:manualLayout>
              <c:xMode val="edge"/>
              <c:yMode val="edge"/>
              <c:x val="4.908919967093665E-3"/>
              <c:y val="0.2827238261883930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09387392"/>
        <c:crosses val="autoZero"/>
        <c:crossBetween val="between"/>
      </c:valAx>
      <c:valAx>
        <c:axId val="4093952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Population ('000s)</a:t>
                </a:r>
              </a:p>
            </c:rich>
          </c:tx>
          <c:layout>
            <c:manualLayout>
              <c:xMode val="edge"/>
              <c:yMode val="edge"/>
              <c:x val="0.97811590796445702"/>
              <c:y val="0.3349230753270466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09397120"/>
        <c:crosses val="max"/>
        <c:crossBetween val="between"/>
        <c:majorUnit val="1000"/>
        <c:minorUnit val="100"/>
      </c:valAx>
      <c:catAx>
        <c:axId val="409397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939520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6408915073478955"/>
          <c:y val="0.9212197981181206"/>
          <c:w val="0.68921098333515529"/>
          <c:h val="6.5966389617964416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613092626487969E-2"/>
          <c:y val="2.2956871488442193E-2"/>
          <c:w val="0.93069537239784905"/>
          <c:h val="0.766548698241740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IPPU!$B$2</c:f>
              <c:strCache>
                <c:ptCount val="1"/>
                <c:pt idx="0">
                  <c:v>2.A.1 Cement Production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IPPU!$C$2:$AE$2</c:f>
              <c:numCache>
                <c:formatCode>#,##0.00</c:formatCode>
                <c:ptCount val="29"/>
                <c:pt idx="0">
                  <c:v>884</c:v>
                </c:pt>
                <c:pt idx="1">
                  <c:v>782</c:v>
                </c:pt>
                <c:pt idx="2">
                  <c:v>753</c:v>
                </c:pt>
                <c:pt idx="3">
                  <c:v>729</c:v>
                </c:pt>
                <c:pt idx="4">
                  <c:v>859</c:v>
                </c:pt>
                <c:pt idx="5">
                  <c:v>879</c:v>
                </c:pt>
                <c:pt idx="6">
                  <c:v>983</c:v>
                </c:pt>
                <c:pt idx="7">
                  <c:v>1145</c:v>
                </c:pt>
                <c:pt idx="8">
                  <c:v>1059</c:v>
                </c:pt>
                <c:pt idx="9">
                  <c:v>1166</c:v>
                </c:pt>
                <c:pt idx="10">
                  <c:v>1700.904</c:v>
                </c:pt>
                <c:pt idx="11">
                  <c:v>1851.19</c:v>
                </c:pt>
                <c:pt idx="12">
                  <c:v>1859.797</c:v>
                </c:pt>
                <c:pt idx="13">
                  <c:v>2126.951</c:v>
                </c:pt>
                <c:pt idx="14">
                  <c:v>2295.0809999999997</c:v>
                </c:pt>
                <c:pt idx="15">
                  <c:v>2357.0552201099999</c:v>
                </c:pt>
                <c:pt idx="16">
                  <c:v>2347.8511709678573</c:v>
                </c:pt>
                <c:pt idx="17">
                  <c:v>2374.056297236792</c:v>
                </c:pt>
                <c:pt idx="18">
                  <c:v>2106.7332656066992</c:v>
                </c:pt>
                <c:pt idx="19">
                  <c:v>1326.7757675435184</c:v>
                </c:pt>
                <c:pt idx="20">
                  <c:v>1105.1089530878239</c:v>
                </c:pt>
                <c:pt idx="21">
                  <c:v>966.27348057556696</c:v>
                </c:pt>
                <c:pt idx="22">
                  <c:v>1177.0215551174631</c:v>
                </c:pt>
                <c:pt idx="23">
                  <c:v>1111.7464175453952</c:v>
                </c:pt>
                <c:pt idx="24">
                  <c:v>1461.1216449441433</c:v>
                </c:pt>
                <c:pt idx="25">
                  <c:v>1652.0144764257484</c:v>
                </c:pt>
                <c:pt idx="26">
                  <c:v>1793.5241301100293</c:v>
                </c:pt>
                <c:pt idx="27">
                  <c:v>1839.6054226101226</c:v>
                </c:pt>
                <c:pt idx="28">
                  <c:v>1916.0429498953088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69-4B03-AA32-A71F969DF66F}"/>
            </c:ext>
          </c:extLst>
        </c:ser>
        <c:ser>
          <c:idx val="1"/>
          <c:order val="1"/>
          <c:tx>
            <c:strRef>
              <c:f>IPPU!$B$3</c:f>
              <c:strCache>
                <c:ptCount val="1"/>
                <c:pt idx="0">
                  <c:v>2.A.2 Lime Production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IPPU!$C$3:$AE$3</c:f>
              <c:numCache>
                <c:formatCode>#,##0.00</c:formatCode>
                <c:ptCount val="29"/>
                <c:pt idx="0">
                  <c:v>214.077</c:v>
                </c:pt>
                <c:pt idx="1">
                  <c:v>192.22800000000001</c:v>
                </c:pt>
                <c:pt idx="2">
                  <c:v>162.39499999999998</c:v>
                </c:pt>
                <c:pt idx="3">
                  <c:v>204.893</c:v>
                </c:pt>
                <c:pt idx="4">
                  <c:v>205.428</c:v>
                </c:pt>
                <c:pt idx="5">
                  <c:v>187.506</c:v>
                </c:pt>
                <c:pt idx="6">
                  <c:v>198.23699999999999</c:v>
                </c:pt>
                <c:pt idx="7">
                  <c:v>221.89099999999999</c:v>
                </c:pt>
                <c:pt idx="8">
                  <c:v>211.65699999999998</c:v>
                </c:pt>
                <c:pt idx="9">
                  <c:v>170.07400000000001</c:v>
                </c:pt>
                <c:pt idx="10">
                  <c:v>190.43099999999998</c:v>
                </c:pt>
                <c:pt idx="11">
                  <c:v>189.39499999999998</c:v>
                </c:pt>
                <c:pt idx="12">
                  <c:v>190.31400000000002</c:v>
                </c:pt>
                <c:pt idx="13">
                  <c:v>206.256</c:v>
                </c:pt>
                <c:pt idx="14">
                  <c:v>201.53888677452051</c:v>
                </c:pt>
                <c:pt idx="15">
                  <c:v>183.477</c:v>
                </c:pt>
                <c:pt idx="16">
                  <c:v>180.30419999999998</c:v>
                </c:pt>
                <c:pt idx="17">
                  <c:v>196.71480221940001</c:v>
                </c:pt>
                <c:pt idx="18">
                  <c:v>187.79567664091581</c:v>
                </c:pt>
                <c:pt idx="19">
                  <c:v>156.40402051348525</c:v>
                </c:pt>
                <c:pt idx="20">
                  <c:v>192.41449935002328</c:v>
                </c:pt>
                <c:pt idx="21">
                  <c:v>199.06051210483912</c:v>
                </c:pt>
                <c:pt idx="22">
                  <c:v>214.39115316286023</c:v>
                </c:pt>
                <c:pt idx="23">
                  <c:v>189.63811440146912</c:v>
                </c:pt>
                <c:pt idx="24">
                  <c:v>188.98297537871338</c:v>
                </c:pt>
                <c:pt idx="25">
                  <c:v>177.34721139514085</c:v>
                </c:pt>
                <c:pt idx="26">
                  <c:v>173.89695660360397</c:v>
                </c:pt>
                <c:pt idx="27">
                  <c:v>198.94328821295068</c:v>
                </c:pt>
                <c:pt idx="28">
                  <c:v>177.27545682876001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69-4B03-AA32-A71F969DF66F}"/>
            </c:ext>
          </c:extLst>
        </c:ser>
        <c:ser>
          <c:idx val="2"/>
          <c:order val="2"/>
          <c:tx>
            <c:strRef>
              <c:f>IPPU!$B$4</c:f>
              <c:strCache>
                <c:ptCount val="1"/>
                <c:pt idx="0">
                  <c:v>2.A.3 Glass Production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IPPU!$C$4:$AE$4</c:f>
              <c:numCache>
                <c:formatCode>#,##0.00</c:formatCode>
                <c:ptCount val="29"/>
                <c:pt idx="0">
                  <c:v>13.325180000000001</c:v>
                </c:pt>
                <c:pt idx="1">
                  <c:v>13.055679999999997</c:v>
                </c:pt>
                <c:pt idx="2">
                  <c:v>12.587179999999998</c:v>
                </c:pt>
                <c:pt idx="3">
                  <c:v>12.519679999999999</c:v>
                </c:pt>
                <c:pt idx="4">
                  <c:v>12.307179999999999</c:v>
                </c:pt>
                <c:pt idx="5">
                  <c:v>11.965680000000001</c:v>
                </c:pt>
                <c:pt idx="6">
                  <c:v>11.62518</c:v>
                </c:pt>
                <c:pt idx="7">
                  <c:v>11.46468</c:v>
                </c:pt>
                <c:pt idx="8">
                  <c:v>11.04918</c:v>
                </c:pt>
                <c:pt idx="9">
                  <c:v>10.95668</c:v>
                </c:pt>
                <c:pt idx="10">
                  <c:v>10.714383917999999</c:v>
                </c:pt>
                <c:pt idx="11">
                  <c:v>10.136008163600001</c:v>
                </c:pt>
                <c:pt idx="12">
                  <c:v>5.1307460682000006</c:v>
                </c:pt>
                <c:pt idx="13">
                  <c:v>0.55322578880000006</c:v>
                </c:pt>
                <c:pt idx="14">
                  <c:v>0.5801347322</c:v>
                </c:pt>
                <c:pt idx="15">
                  <c:v>0.48087750000000001</c:v>
                </c:pt>
                <c:pt idx="16">
                  <c:v>0.48667499999999997</c:v>
                </c:pt>
                <c:pt idx="17">
                  <c:v>0.45499610000000001</c:v>
                </c:pt>
                <c:pt idx="18">
                  <c:v>0.30708882999999998</c:v>
                </c:pt>
                <c:pt idx="19">
                  <c:v>1.7369590000000001E-2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69-4B03-AA32-A71F969DF66F}"/>
            </c:ext>
          </c:extLst>
        </c:ser>
        <c:ser>
          <c:idx val="3"/>
          <c:order val="3"/>
          <c:tx>
            <c:strRef>
              <c:f>IPPU!$B$5</c:f>
              <c:strCache>
                <c:ptCount val="1"/>
                <c:pt idx="0">
                  <c:v>2.A.4 Other Process Uses of Carbonates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IPPU!$C$5:$AE$5</c:f>
              <c:numCache>
                <c:formatCode>#,##0.00</c:formatCode>
                <c:ptCount val="29"/>
                <c:pt idx="0">
                  <c:v>5.323228501433209</c:v>
                </c:pt>
                <c:pt idx="1">
                  <c:v>5.1057166173152817</c:v>
                </c:pt>
                <c:pt idx="2">
                  <c:v>4.9859050665194102</c:v>
                </c:pt>
                <c:pt idx="3">
                  <c:v>4.7132575087088542</c:v>
                </c:pt>
                <c:pt idx="4">
                  <c:v>4.967085524687727</c:v>
                </c:pt>
                <c:pt idx="5">
                  <c:v>5.7093527260132344</c:v>
                </c:pt>
                <c:pt idx="6">
                  <c:v>5.5249031754851305</c:v>
                </c:pt>
                <c:pt idx="7">
                  <c:v>6.5691681927565071</c:v>
                </c:pt>
                <c:pt idx="8">
                  <c:v>6.4198916317765047</c:v>
                </c:pt>
                <c:pt idx="9">
                  <c:v>6.6789545675978959</c:v>
                </c:pt>
                <c:pt idx="10">
                  <c:v>6.7347474946660659</c:v>
                </c:pt>
                <c:pt idx="11">
                  <c:v>10.716185182807617</c:v>
                </c:pt>
                <c:pt idx="12">
                  <c:v>8.1373768744014505</c:v>
                </c:pt>
                <c:pt idx="13">
                  <c:v>8.5578902948976783</c:v>
                </c:pt>
                <c:pt idx="14">
                  <c:v>9.8626377945971377</c:v>
                </c:pt>
                <c:pt idx="15">
                  <c:v>11.782248859187511</c:v>
                </c:pt>
                <c:pt idx="16">
                  <c:v>10.101364623150154</c:v>
                </c:pt>
                <c:pt idx="17">
                  <c:v>9.2080258058600002</c:v>
                </c:pt>
                <c:pt idx="18">
                  <c:v>6.7477143099374235</c:v>
                </c:pt>
                <c:pt idx="19">
                  <c:v>2.1255118343991999</c:v>
                </c:pt>
                <c:pt idx="20">
                  <c:v>1.5249623087156214</c:v>
                </c:pt>
                <c:pt idx="21">
                  <c:v>1.936546289069464</c:v>
                </c:pt>
                <c:pt idx="22">
                  <c:v>0.55509081209300004</c:v>
                </c:pt>
                <c:pt idx="23">
                  <c:v>0.31046958379295009</c:v>
                </c:pt>
                <c:pt idx="24">
                  <c:v>0.34853272291445003</c:v>
                </c:pt>
                <c:pt idx="25">
                  <c:v>1.0018335915442</c:v>
                </c:pt>
                <c:pt idx="26">
                  <c:v>0.98026531958999996</c:v>
                </c:pt>
                <c:pt idx="27">
                  <c:v>1.3075452000159999</c:v>
                </c:pt>
                <c:pt idx="28">
                  <c:v>1.2305730378563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69-4B03-AA32-A71F969DF66F}"/>
            </c:ext>
          </c:extLst>
        </c:ser>
        <c:ser>
          <c:idx val="4"/>
          <c:order val="4"/>
          <c:tx>
            <c:strRef>
              <c:f>IPPU!$B$6</c:f>
              <c:strCache>
                <c:ptCount val="1"/>
                <c:pt idx="0">
                  <c:v>2.B.1 Ammonia Production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IPPU!$C$6:$AE$6</c:f>
              <c:numCache>
                <c:formatCode>#,##0.00</c:formatCode>
                <c:ptCount val="29"/>
                <c:pt idx="0">
                  <c:v>990.23349783919468</c:v>
                </c:pt>
                <c:pt idx="1">
                  <c:v>1030.316500928953</c:v>
                </c:pt>
                <c:pt idx="2">
                  <c:v>1003.5614679642191</c:v>
                </c:pt>
                <c:pt idx="3">
                  <c:v>946.18678616206853</c:v>
                </c:pt>
                <c:pt idx="4">
                  <c:v>1056.6256166776077</c:v>
                </c:pt>
                <c:pt idx="5">
                  <c:v>973.43728270022302</c:v>
                </c:pt>
                <c:pt idx="6">
                  <c:v>922.85045185393983</c:v>
                </c:pt>
                <c:pt idx="7">
                  <c:v>1073.1245536725266</c:v>
                </c:pt>
                <c:pt idx="8">
                  <c:v>1058.8056564006599</c:v>
                </c:pt>
                <c:pt idx="9">
                  <c:v>942.81763386280556</c:v>
                </c:pt>
                <c:pt idx="10">
                  <c:v>882.29996346142264</c:v>
                </c:pt>
                <c:pt idx="11">
                  <c:v>1041.1841868890472</c:v>
                </c:pt>
                <c:pt idx="12">
                  <c:v>810.90056385501384</c:v>
                </c:pt>
                <c:pt idx="13">
                  <c:v>0.29746752765364803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69-4B03-AA32-A71F969DF66F}"/>
            </c:ext>
          </c:extLst>
        </c:ser>
        <c:ser>
          <c:idx val="5"/>
          <c:order val="5"/>
          <c:tx>
            <c:strRef>
              <c:f>IPPU!$B$7</c:f>
              <c:strCache>
                <c:ptCount val="1"/>
                <c:pt idx="0">
                  <c:v>2.B.2 Nitric Acid Production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IPPU!$C$7:$AE$7</c:f>
              <c:numCache>
                <c:formatCode>#,##0.00</c:formatCode>
                <c:ptCount val="29"/>
                <c:pt idx="0">
                  <c:v>995.31999999999994</c:v>
                </c:pt>
                <c:pt idx="1">
                  <c:v>780.99840000000006</c:v>
                </c:pt>
                <c:pt idx="2">
                  <c:v>780.99840000000006</c:v>
                </c:pt>
                <c:pt idx="3">
                  <c:v>780.99840000000006</c:v>
                </c:pt>
                <c:pt idx="4">
                  <c:v>780.99840000000006</c:v>
                </c:pt>
                <c:pt idx="5">
                  <c:v>780.99840000000006</c:v>
                </c:pt>
                <c:pt idx="6">
                  <c:v>780.99840000000006</c:v>
                </c:pt>
                <c:pt idx="7">
                  <c:v>780.99840000000006</c:v>
                </c:pt>
                <c:pt idx="8">
                  <c:v>780.99840000000006</c:v>
                </c:pt>
                <c:pt idx="9">
                  <c:v>780.99840000000006</c:v>
                </c:pt>
                <c:pt idx="10">
                  <c:v>780.99840000000006</c:v>
                </c:pt>
                <c:pt idx="11">
                  <c:v>561.73</c:v>
                </c:pt>
                <c:pt idx="12">
                  <c:v>280.86500000000001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69-4B03-AA32-A71F969DF66F}"/>
            </c:ext>
          </c:extLst>
        </c:ser>
        <c:ser>
          <c:idx val="10"/>
          <c:order val="6"/>
          <c:tx>
            <c:strRef>
              <c:f>IPPU!$B$8</c:f>
              <c:strCache>
                <c:ptCount val="1"/>
                <c:pt idx="0">
                  <c:v>2.C.1 Iron and Steel Production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IPPU!$C$8:$AE$8</c:f>
              <c:numCache>
                <c:formatCode>#,##0.00</c:formatCode>
                <c:ptCount val="29"/>
                <c:pt idx="0">
                  <c:v>26.080000000000002</c:v>
                </c:pt>
                <c:pt idx="1">
                  <c:v>23.44</c:v>
                </c:pt>
                <c:pt idx="2">
                  <c:v>20.56</c:v>
                </c:pt>
                <c:pt idx="3">
                  <c:v>26.080000000000002</c:v>
                </c:pt>
                <c:pt idx="4">
                  <c:v>21.28</c:v>
                </c:pt>
                <c:pt idx="5">
                  <c:v>24.8</c:v>
                </c:pt>
                <c:pt idx="6">
                  <c:v>27.28</c:v>
                </c:pt>
                <c:pt idx="7">
                  <c:v>26.96</c:v>
                </c:pt>
                <c:pt idx="8">
                  <c:v>28.64</c:v>
                </c:pt>
                <c:pt idx="9">
                  <c:v>26.8</c:v>
                </c:pt>
                <c:pt idx="10">
                  <c:v>28.8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69-4B03-AA32-A71F969DF66F}"/>
            </c:ext>
          </c:extLst>
        </c:ser>
        <c:ser>
          <c:idx val="6"/>
          <c:order val="7"/>
          <c:tx>
            <c:strRef>
              <c:f>IPPU!$B$9</c:f>
              <c:strCache>
                <c:ptCount val="1"/>
                <c:pt idx="0">
                  <c:v>2.D.1 Lubricant Use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IPPU!$C$9:$AE$9</c:f>
              <c:numCache>
                <c:formatCode>#,##0.00</c:formatCode>
                <c:ptCount val="29"/>
                <c:pt idx="0">
                  <c:v>35.971886133333335</c:v>
                </c:pt>
                <c:pt idx="1">
                  <c:v>24.808197333333332</c:v>
                </c:pt>
                <c:pt idx="2">
                  <c:v>24.808197333333332</c:v>
                </c:pt>
                <c:pt idx="3">
                  <c:v>22.947582533333335</c:v>
                </c:pt>
                <c:pt idx="4">
                  <c:v>23.567787466666669</c:v>
                </c:pt>
                <c:pt idx="5">
                  <c:v>11.783893733333334</c:v>
                </c:pt>
                <c:pt idx="6">
                  <c:v>27.28901706666667</c:v>
                </c:pt>
                <c:pt idx="7">
                  <c:v>19.226352933333335</c:v>
                </c:pt>
                <c:pt idx="8">
                  <c:v>16.745533199999997</c:v>
                </c:pt>
                <c:pt idx="9">
                  <c:v>16.745533199999997</c:v>
                </c:pt>
                <c:pt idx="10">
                  <c:v>70.083157466666691</c:v>
                </c:pt>
                <c:pt idx="11">
                  <c:v>19.846557866666664</c:v>
                </c:pt>
                <c:pt idx="12">
                  <c:v>11.783893733333334</c:v>
                </c:pt>
                <c:pt idx="13">
                  <c:v>14.884918400000002</c:v>
                </c:pt>
                <c:pt idx="14">
                  <c:v>17.365738133333338</c:v>
                </c:pt>
                <c:pt idx="15">
                  <c:v>59.539673600000008</c:v>
                </c:pt>
                <c:pt idx="16">
                  <c:v>19.226352933333335</c:v>
                </c:pt>
                <c:pt idx="17">
                  <c:v>23.567787466666669</c:v>
                </c:pt>
                <c:pt idx="18">
                  <c:v>20.466762800000005</c:v>
                </c:pt>
                <c:pt idx="19">
                  <c:v>22.387537478533332</c:v>
                </c:pt>
                <c:pt idx="20">
                  <c:v>16.816236562399997</c:v>
                </c:pt>
                <c:pt idx="21">
                  <c:v>18.732049601466663</c:v>
                </c:pt>
                <c:pt idx="22">
                  <c:v>18.282520669209713</c:v>
                </c:pt>
                <c:pt idx="23">
                  <c:v>19.0765237671073</c:v>
                </c:pt>
                <c:pt idx="24">
                  <c:v>19.838320667375339</c:v>
                </c:pt>
                <c:pt idx="25">
                  <c:v>20.348670644302445</c:v>
                </c:pt>
                <c:pt idx="26">
                  <c:v>20.089334297342493</c:v>
                </c:pt>
                <c:pt idx="27">
                  <c:v>22.219743345339293</c:v>
                </c:pt>
                <c:pt idx="28">
                  <c:v>21.805168243812037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69-4B03-AA32-A71F969DF66F}"/>
            </c:ext>
          </c:extLst>
        </c:ser>
        <c:ser>
          <c:idx val="7"/>
          <c:order val="8"/>
          <c:tx>
            <c:strRef>
              <c:f>IPPU!$B$10</c:f>
              <c:strCache>
                <c:ptCount val="1"/>
                <c:pt idx="0">
                  <c:v>2.D.2 Paraffin Wax Use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IPPU!$C$10:$AE$10</c:f>
              <c:numCache>
                <c:formatCode>#,##0.00</c:formatCode>
                <c:ptCount val="29"/>
                <c:pt idx="0">
                  <c:v>6.2605202000000011</c:v>
                </c:pt>
                <c:pt idx="1">
                  <c:v>5.7564122000000006</c:v>
                </c:pt>
                <c:pt idx="2">
                  <c:v>5.8035802000000007</c:v>
                </c:pt>
                <c:pt idx="3">
                  <c:v>6.2417638465688015</c:v>
                </c:pt>
                <c:pt idx="4">
                  <c:v>6.3174431325896006</c:v>
                </c:pt>
                <c:pt idx="5">
                  <c:v>8.5969281205896007</c:v>
                </c:pt>
                <c:pt idx="6">
                  <c:v>8.8529943479999993</c:v>
                </c:pt>
                <c:pt idx="7">
                  <c:v>8.9161516172113622</c:v>
                </c:pt>
                <c:pt idx="8">
                  <c:v>9.729267891200001</c:v>
                </c:pt>
                <c:pt idx="9">
                  <c:v>13.931355525894967</c:v>
                </c:pt>
                <c:pt idx="10">
                  <c:v>15.727833590166837</c:v>
                </c:pt>
                <c:pt idx="11">
                  <c:v>18.784694234789391</c:v>
                </c:pt>
                <c:pt idx="12">
                  <c:v>22.805116097278038</c:v>
                </c:pt>
                <c:pt idx="13">
                  <c:v>24.100105770400003</c:v>
                </c:pt>
                <c:pt idx="14">
                  <c:v>25.900289505343299</c:v>
                </c:pt>
                <c:pt idx="15">
                  <c:v>35.27125977220927</c:v>
                </c:pt>
                <c:pt idx="16">
                  <c:v>28.191463603730728</c:v>
                </c:pt>
                <c:pt idx="17">
                  <c:v>32.647660196799997</c:v>
                </c:pt>
                <c:pt idx="18">
                  <c:v>23.763914266754451</c:v>
                </c:pt>
                <c:pt idx="19">
                  <c:v>24.040361602400004</c:v>
                </c:pt>
                <c:pt idx="20">
                  <c:v>21.821478723778668</c:v>
                </c:pt>
                <c:pt idx="21">
                  <c:v>21.53822005021858</c:v>
                </c:pt>
                <c:pt idx="22">
                  <c:v>20.096192899200002</c:v>
                </c:pt>
                <c:pt idx="23">
                  <c:v>22.679070980003843</c:v>
                </c:pt>
                <c:pt idx="24">
                  <c:v>20.448130050268485</c:v>
                </c:pt>
                <c:pt idx="25">
                  <c:v>24.485869826640563</c:v>
                </c:pt>
                <c:pt idx="26">
                  <c:v>23.709092122673074</c:v>
                </c:pt>
                <c:pt idx="27">
                  <c:v>56.89726626673113</c:v>
                </c:pt>
                <c:pt idx="28">
                  <c:v>46.514274123319083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69-4B03-AA32-A71F969DF66F}"/>
            </c:ext>
          </c:extLst>
        </c:ser>
        <c:ser>
          <c:idx val="8"/>
          <c:order val="9"/>
          <c:tx>
            <c:strRef>
              <c:f>IPPU!$B$11</c:f>
              <c:strCache>
                <c:ptCount val="1"/>
                <c:pt idx="0">
                  <c:v>2.D.3 Solvent Use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IPPU!$C$11:$AE$11</c:f>
              <c:numCache>
                <c:formatCode>#,##0.00</c:formatCode>
                <c:ptCount val="29"/>
                <c:pt idx="0">
                  <c:v>72.637025570934583</c:v>
                </c:pt>
                <c:pt idx="1">
                  <c:v>72.684998291693631</c:v>
                </c:pt>
                <c:pt idx="2">
                  <c:v>73.057097821900882</c:v>
                </c:pt>
                <c:pt idx="3">
                  <c:v>73.458778156394388</c:v>
                </c:pt>
                <c:pt idx="4">
                  <c:v>74.763162908778355</c:v>
                </c:pt>
                <c:pt idx="5">
                  <c:v>74.953708070834352</c:v>
                </c:pt>
                <c:pt idx="6">
                  <c:v>75.033948918953186</c:v>
                </c:pt>
                <c:pt idx="7">
                  <c:v>75.797809651012187</c:v>
                </c:pt>
                <c:pt idx="8">
                  <c:v>76.535882258327049</c:v>
                </c:pt>
                <c:pt idx="9">
                  <c:v>73.78124297090929</c:v>
                </c:pt>
                <c:pt idx="10">
                  <c:v>68.929273762134443</c:v>
                </c:pt>
                <c:pt idx="11">
                  <c:v>72.409448723372037</c:v>
                </c:pt>
                <c:pt idx="12">
                  <c:v>78.717572042066166</c:v>
                </c:pt>
                <c:pt idx="13">
                  <c:v>79.481454797699513</c:v>
                </c:pt>
                <c:pt idx="14">
                  <c:v>81.753099032786594</c:v>
                </c:pt>
                <c:pt idx="15">
                  <c:v>80.129941606805687</c:v>
                </c:pt>
                <c:pt idx="16">
                  <c:v>85.891358510069409</c:v>
                </c:pt>
                <c:pt idx="17">
                  <c:v>89.036699072070178</c:v>
                </c:pt>
                <c:pt idx="18">
                  <c:v>83.221492148476557</c:v>
                </c:pt>
                <c:pt idx="19">
                  <c:v>82.339144095617669</c:v>
                </c:pt>
                <c:pt idx="20">
                  <c:v>82.838088318443596</c:v>
                </c:pt>
                <c:pt idx="21">
                  <c:v>82.535470285223113</c:v>
                </c:pt>
                <c:pt idx="22">
                  <c:v>86.048153244047896</c:v>
                </c:pt>
                <c:pt idx="23">
                  <c:v>89.829888726658027</c:v>
                </c:pt>
                <c:pt idx="24">
                  <c:v>83.858409393619667</c:v>
                </c:pt>
                <c:pt idx="25">
                  <c:v>84.787753235367489</c:v>
                </c:pt>
                <c:pt idx="26">
                  <c:v>87.603153546732869</c:v>
                </c:pt>
                <c:pt idx="27">
                  <c:v>99.512771815848879</c:v>
                </c:pt>
                <c:pt idx="28">
                  <c:v>100.30470107851838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69-4B03-AA32-A71F969DF66F}"/>
            </c:ext>
          </c:extLst>
        </c:ser>
        <c:ser>
          <c:idx val="11"/>
          <c:order val="10"/>
          <c:tx>
            <c:strRef>
              <c:f>IPPU!$B$12</c:f>
              <c:strCache>
                <c:ptCount val="1"/>
                <c:pt idx="0">
                  <c:v>2.D.3 Urea Used as a Catalyst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IPPU!$C$12:$AE$12</c:f>
              <c:numCache>
                <c:formatCode>#,##0.00</c:formatCode>
                <c:ptCount val="29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1.0959900943454277</c:v>
                </c:pt>
                <c:pt idx="17">
                  <c:v>2.5495531737689627</c:v>
                </c:pt>
                <c:pt idx="18">
                  <c:v>3.1125537320729171</c:v>
                </c:pt>
                <c:pt idx="19">
                  <c:v>2.8281813593735081</c:v>
                </c:pt>
                <c:pt idx="20">
                  <c:v>2.6499040922062185</c:v>
                </c:pt>
                <c:pt idx="21">
                  <c:v>2.8282347983235732</c:v>
                </c:pt>
                <c:pt idx="22">
                  <c:v>2.8559160482875958</c:v>
                </c:pt>
                <c:pt idx="23">
                  <c:v>4.0768776677694776</c:v>
                </c:pt>
                <c:pt idx="24">
                  <c:v>4.5260728949506195</c:v>
                </c:pt>
                <c:pt idx="25">
                  <c:v>5.8321484987349113</c:v>
                </c:pt>
                <c:pt idx="26">
                  <c:v>7.7311463739588389</c:v>
                </c:pt>
                <c:pt idx="27">
                  <c:v>8.7126890219484459</c:v>
                </c:pt>
                <c:pt idx="28">
                  <c:v>9.8866823252074898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B-4D91-AF79-355F3465E943}"/>
            </c:ext>
          </c:extLst>
        </c:ser>
        <c:ser>
          <c:idx val="15"/>
          <c:order val="11"/>
          <c:tx>
            <c:strRef>
              <c:f>IPPU!$B$19</c:f>
              <c:strCache>
                <c:ptCount val="1"/>
                <c:pt idx="0">
                  <c:v>2.G.3 N2O from Product Uses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IPPU!$C$19:$AE$19</c:f>
              <c:numCache>
                <c:formatCode>#,##0.00</c:formatCode>
                <c:ptCount val="29"/>
                <c:pt idx="0">
                  <c:v>31.341851999999999</c:v>
                </c:pt>
                <c:pt idx="1">
                  <c:v>31.519757999999996</c:v>
                </c:pt>
                <c:pt idx="2">
                  <c:v>31.777229999999999</c:v>
                </c:pt>
                <c:pt idx="3">
                  <c:v>31.952453999999999</c:v>
                </c:pt>
                <c:pt idx="4">
                  <c:v>32.057946000000001</c:v>
                </c:pt>
                <c:pt idx="5">
                  <c:v>32.195622</c:v>
                </c:pt>
                <c:pt idx="6">
                  <c:v>32.417333999999997</c:v>
                </c:pt>
                <c:pt idx="7">
                  <c:v>32.758842000000001</c:v>
                </c:pt>
                <c:pt idx="8">
                  <c:v>33.105713999999992</c:v>
                </c:pt>
                <c:pt idx="9">
                  <c:v>33.449903999999997</c:v>
                </c:pt>
                <c:pt idx="10">
                  <c:v>33.878130000000006</c:v>
                </c:pt>
                <c:pt idx="11">
                  <c:v>34.393967999999994</c:v>
                </c:pt>
                <c:pt idx="12">
                  <c:v>35.019767999999999</c:v>
                </c:pt>
                <c:pt idx="13">
                  <c:v>35.580306</c:v>
                </c:pt>
                <c:pt idx="14">
                  <c:v>36.164088</c:v>
                </c:pt>
                <c:pt idx="15">
                  <c:v>36.956172000000002</c:v>
                </c:pt>
                <c:pt idx="16">
                  <c:v>37.842125999999993</c:v>
                </c:pt>
                <c:pt idx="17">
                  <c:v>39.119652000000002</c:v>
                </c:pt>
                <c:pt idx="18">
                  <c:v>40.096794000000003</c:v>
                </c:pt>
                <c:pt idx="19">
                  <c:v>40.528595999999993</c:v>
                </c:pt>
                <c:pt idx="20">
                  <c:v>40.719912000000008</c:v>
                </c:pt>
                <c:pt idx="21">
                  <c:v>40.899605999999991</c:v>
                </c:pt>
                <c:pt idx="22">
                  <c:v>40.993475999999994</c:v>
                </c:pt>
                <c:pt idx="23">
                  <c:v>41.062314000000001</c:v>
                </c:pt>
                <c:pt idx="24">
                  <c:v>41.209824000000005</c:v>
                </c:pt>
                <c:pt idx="25">
                  <c:v>41.440475999999997</c:v>
                </c:pt>
                <c:pt idx="26">
                  <c:v>42.571073099999992</c:v>
                </c:pt>
                <c:pt idx="27">
                  <c:v>42.774073680000001</c:v>
                </c:pt>
                <c:pt idx="28">
                  <c:v>42.977074260000002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69-4B03-AA32-A71F969DF66F}"/>
            </c:ext>
          </c:extLst>
        </c:ser>
        <c:ser>
          <c:idx val="9"/>
          <c:order val="12"/>
          <c:tx>
            <c:strRef>
              <c:f>IPPU!$B$26</c:f>
              <c:strCache>
                <c:ptCount val="1"/>
                <c:pt idx="0">
                  <c:v>HFC, PFC, SF6, NF3 total</c:v>
                </c:pt>
              </c:strCache>
            </c:strRef>
          </c:tx>
          <c:invertIfNegative val="0"/>
          <c:cat>
            <c:numRef>
              <c:f>IPPU!$C$1:$AE$1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IPPU!$C$26:$AE$26</c:f>
              <c:numCache>
                <c:formatCode>#,##0.00</c:formatCode>
                <c:ptCount val="29"/>
                <c:pt idx="0">
                  <c:v>34.591111871073771</c:v>
                </c:pt>
                <c:pt idx="1">
                  <c:v>49.500497452363035</c:v>
                </c:pt>
                <c:pt idx="2">
                  <c:v>64.409697447839406</c:v>
                </c:pt>
                <c:pt idx="3">
                  <c:v>106.43423634497699</c:v>
                </c:pt>
                <c:pt idx="4">
                  <c:v>149.57942473915489</c:v>
                </c:pt>
                <c:pt idx="5">
                  <c:v>226.38910029594774</c:v>
                </c:pt>
                <c:pt idx="6">
                  <c:v>326.29827077106137</c:v>
                </c:pt>
                <c:pt idx="7">
                  <c:v>459.92607446861081</c:v>
                </c:pt>
                <c:pt idx="8">
                  <c:v>373.61370525171384</c:v>
                </c:pt>
                <c:pt idx="9">
                  <c:v>532.34867676313524</c:v>
                </c:pt>
                <c:pt idx="10">
                  <c:v>769.02387216482521</c:v>
                </c:pt>
                <c:pt idx="11">
                  <c:v>781.96256994851512</c:v>
                </c:pt>
                <c:pt idx="12">
                  <c:v>773.3647484891876</c:v>
                </c:pt>
                <c:pt idx="13">
                  <c:v>988.32818155592622</c:v>
                </c:pt>
                <c:pt idx="14">
                  <c:v>1002.8901931947624</c:v>
                </c:pt>
                <c:pt idx="15">
                  <c:v>1202.6823583682778</c:v>
                </c:pt>
                <c:pt idx="16">
                  <c:v>1179.4718836358791</c:v>
                </c:pt>
                <c:pt idx="17">
                  <c:v>1174.4939943234106</c:v>
                </c:pt>
                <c:pt idx="18">
                  <c:v>1182.2532386523112</c:v>
                </c:pt>
                <c:pt idx="19">
                  <c:v>1141.8289807366398</c:v>
                </c:pt>
                <c:pt idx="20">
                  <c:v>1113.9069037193199</c:v>
                </c:pt>
                <c:pt idx="21">
                  <c:v>1128.4030322741794</c:v>
                </c:pt>
                <c:pt idx="22">
                  <c:v>1108.2828480792512</c:v>
                </c:pt>
                <c:pt idx="23">
                  <c:v>1144.7456442496716</c:v>
                </c:pt>
                <c:pt idx="24">
                  <c:v>1216.8299465470416</c:v>
                </c:pt>
                <c:pt idx="25">
                  <c:v>1225.4573981051874</c:v>
                </c:pt>
                <c:pt idx="26">
                  <c:v>1316.9602544591037</c:v>
                </c:pt>
                <c:pt idx="27">
                  <c:v>1353.8114478103312</c:v>
                </c:pt>
                <c:pt idx="28">
                  <c:v>1192.4626196209142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69-4B03-AA32-A71F969DF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408064"/>
        <c:axId val="410409600"/>
      </c:barChart>
      <c:catAx>
        <c:axId val="410408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0409600"/>
        <c:crosses val="autoZero"/>
        <c:auto val="1"/>
        <c:lblAlgn val="ctr"/>
        <c:lblOffset val="100"/>
        <c:noMultiLvlLbl val="0"/>
      </c:catAx>
      <c:valAx>
        <c:axId val="410409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 sz="1200" b="1" i="0" baseline="0">
                    <a:effectLst/>
                  </a:rPr>
                  <a:t>kilotonnes CO</a:t>
                </a:r>
                <a:r>
                  <a:rPr lang="en-IE" sz="1200" b="1" i="0" baseline="-25000">
                    <a:effectLst/>
                  </a:rPr>
                  <a:t>2</a:t>
                </a:r>
                <a:r>
                  <a:rPr lang="en-IE" sz="1200" b="1" i="0" baseline="0">
                    <a:effectLst/>
                  </a:rPr>
                  <a:t> eq</a:t>
                </a:r>
                <a:endParaRPr lang="en-GB" sz="1200">
                  <a:effectLst/>
                </a:endParaRPr>
              </a:p>
            </c:rich>
          </c:tx>
          <c:layout>
            <c:manualLayout>
              <c:xMode val="edge"/>
              <c:yMode val="edge"/>
              <c:x val="8.0525563241663472E-3"/>
              <c:y val="0.3447995627444616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040806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6.8700978622985645E-2"/>
          <c:y val="0.86434351888226535"/>
          <c:w val="0.9155000041861141"/>
          <c:h val="0.11109867300313639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v>Total NMVOC kt</c:v>
          </c:tx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CO2'!$B$14:$AD$14</c:f>
              <c:numCache>
                <c:formatCode>0.000</c:formatCode>
                <c:ptCount val="29"/>
                <c:pt idx="0">
                  <c:v>33.016829804970271</c:v>
                </c:pt>
                <c:pt idx="1">
                  <c:v>33.038635587133484</c:v>
                </c:pt>
                <c:pt idx="2">
                  <c:v>33.207771737227674</c:v>
                </c:pt>
                <c:pt idx="3">
                  <c:v>33.390353707451993</c:v>
                </c:pt>
                <c:pt idx="4">
                  <c:v>33.983255867626525</c:v>
                </c:pt>
                <c:pt idx="5">
                  <c:v>34.069867304924706</c:v>
                </c:pt>
                <c:pt idx="6">
                  <c:v>34.106340417706001</c:v>
                </c:pt>
                <c:pt idx="7">
                  <c:v>34.453549841369181</c:v>
                </c:pt>
                <c:pt idx="8">
                  <c:v>34.789037390148671</c:v>
                </c:pt>
                <c:pt idx="9">
                  <c:v>33.536928623140589</c:v>
                </c:pt>
                <c:pt idx="10">
                  <c:v>31.331488073697479</c:v>
                </c:pt>
                <c:pt idx="11">
                  <c:v>32.913385783350932</c:v>
                </c:pt>
                <c:pt idx="12">
                  <c:v>35.780714564575533</c:v>
                </c:pt>
                <c:pt idx="13">
                  <c:v>36.127933998954319</c:v>
                </c:pt>
                <c:pt idx="14">
                  <c:v>37.160499560357543</c:v>
                </c:pt>
                <c:pt idx="15">
                  <c:v>36.42270073036623</c:v>
                </c:pt>
                <c:pt idx="16">
                  <c:v>39.041526595486104</c:v>
                </c:pt>
                <c:pt idx="17">
                  <c:v>40.471226850940994</c:v>
                </c:pt>
                <c:pt idx="18">
                  <c:v>37.827950976580254</c:v>
                </c:pt>
                <c:pt idx="19">
                  <c:v>37.426883679826219</c:v>
                </c:pt>
                <c:pt idx="20">
                  <c:v>37.653676508383455</c:v>
                </c:pt>
                <c:pt idx="21">
                  <c:v>37.516122856919601</c:v>
                </c:pt>
                <c:pt idx="22">
                  <c:v>39.11279692911269</c:v>
                </c:pt>
                <c:pt idx="23">
                  <c:v>40.831767603026378</c:v>
                </c:pt>
                <c:pt idx="24">
                  <c:v>38.117458815281672</c:v>
                </c:pt>
                <c:pt idx="25">
                  <c:v>38.539887834257961</c:v>
                </c:pt>
                <c:pt idx="26">
                  <c:v>39.819615248514943</c:v>
                </c:pt>
                <c:pt idx="27">
                  <c:v>45.233078098113126</c:v>
                </c:pt>
                <c:pt idx="28">
                  <c:v>45.593045944781082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D7-42B5-8362-965FC2D2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2382720"/>
        <c:axId val="225124736"/>
      </c:barChart>
      <c:lineChart>
        <c:grouping val="standard"/>
        <c:varyColors val="0"/>
        <c:ser>
          <c:idx val="0"/>
          <c:order val="0"/>
          <c:tx>
            <c:v>Total CO2 kt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('Fig 9.1 Indirect CO2'!$B$3:$Z$3,'Fig 9.1 Indirect CO2'!$AA$3:$AB$3)</c:f>
              <c:numCache>
                <c:formatCode>General</c:formatCode>
                <c:ptCount val="27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</c:numCache>
            </c:numRef>
          </c:cat>
          <c:val>
            <c:numRef>
              <c:f>'Fig 9.1 Indirect CO2'!$B$28:$AD$28</c:f>
              <c:numCache>
                <c:formatCode>0.000</c:formatCode>
                <c:ptCount val="29"/>
                <c:pt idx="0">
                  <c:v>72.637025570934583</c:v>
                </c:pt>
                <c:pt idx="1">
                  <c:v>72.68499829169366</c:v>
                </c:pt>
                <c:pt idx="2">
                  <c:v>73.057097821900896</c:v>
                </c:pt>
                <c:pt idx="3">
                  <c:v>73.458778156394402</c:v>
                </c:pt>
                <c:pt idx="4">
                  <c:v>74.763162908778355</c:v>
                </c:pt>
                <c:pt idx="5">
                  <c:v>74.953708070834352</c:v>
                </c:pt>
                <c:pt idx="6">
                  <c:v>75.0339489189532</c:v>
                </c:pt>
                <c:pt idx="7">
                  <c:v>75.797809651012201</c:v>
                </c:pt>
                <c:pt idx="8">
                  <c:v>76.535882258327064</c:v>
                </c:pt>
                <c:pt idx="9">
                  <c:v>73.78124297090929</c:v>
                </c:pt>
                <c:pt idx="10">
                  <c:v>68.929273762134457</c:v>
                </c:pt>
                <c:pt idx="11">
                  <c:v>72.409448723372037</c:v>
                </c:pt>
                <c:pt idx="12">
                  <c:v>78.717572042066166</c:v>
                </c:pt>
                <c:pt idx="13">
                  <c:v>79.481454797699513</c:v>
                </c:pt>
                <c:pt idx="14">
                  <c:v>81.753099032786594</c:v>
                </c:pt>
                <c:pt idx="15">
                  <c:v>80.129941606805687</c:v>
                </c:pt>
                <c:pt idx="16">
                  <c:v>85.891358510069409</c:v>
                </c:pt>
                <c:pt idx="17">
                  <c:v>89.036699072070206</c:v>
                </c:pt>
                <c:pt idx="18">
                  <c:v>83.221492148476557</c:v>
                </c:pt>
                <c:pt idx="19">
                  <c:v>82.339144095617669</c:v>
                </c:pt>
                <c:pt idx="20">
                  <c:v>82.838088318443596</c:v>
                </c:pt>
                <c:pt idx="21">
                  <c:v>82.535470285223113</c:v>
                </c:pt>
                <c:pt idx="22">
                  <c:v>86.048153244047924</c:v>
                </c:pt>
                <c:pt idx="23">
                  <c:v>89.829888726658027</c:v>
                </c:pt>
                <c:pt idx="24">
                  <c:v>83.858409393619667</c:v>
                </c:pt>
                <c:pt idx="25">
                  <c:v>84.787753235367518</c:v>
                </c:pt>
                <c:pt idx="26">
                  <c:v>87.603153546732869</c:v>
                </c:pt>
                <c:pt idx="27">
                  <c:v>99.512771815848879</c:v>
                </c:pt>
                <c:pt idx="28">
                  <c:v>100.30470107851838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D7-42B5-8362-965FC2D2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128832"/>
        <c:axId val="225126656"/>
      </c:lineChart>
      <c:catAx>
        <c:axId val="22238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5124736"/>
        <c:crosses val="autoZero"/>
        <c:auto val="1"/>
        <c:lblAlgn val="ctr"/>
        <c:lblOffset val="100"/>
        <c:noMultiLvlLbl val="0"/>
      </c:catAx>
      <c:valAx>
        <c:axId val="225124736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NMVOC kilotonnes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2382720"/>
        <c:crosses val="autoZero"/>
        <c:crossBetween val="between"/>
      </c:valAx>
      <c:valAx>
        <c:axId val="225126656"/>
        <c:scaling>
          <c:orientation val="minMax"/>
          <c:max val="105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Indirect CO</a:t>
                </a:r>
                <a:r>
                  <a:rPr lang="en-IE" baseline="-25000"/>
                  <a:t>2</a:t>
                </a:r>
                <a:r>
                  <a:rPr lang="en-IE"/>
                  <a:t> kilotonnes</a:t>
                </a:r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5128832"/>
        <c:crosses val="max"/>
        <c:crossBetween val="between"/>
      </c:valAx>
      <c:catAx>
        <c:axId val="225128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512665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'Fig 9.1 Indirect CO2'!$A$4</c:f>
              <c:strCache>
                <c:ptCount val="1"/>
                <c:pt idx="0">
                  <c:v>2D3a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CO2'!$B$4:$AD$4</c:f>
              <c:numCache>
                <c:formatCode>0.000</c:formatCode>
                <c:ptCount val="29"/>
                <c:pt idx="0">
                  <c:v>7.9266138000000019</c:v>
                </c:pt>
                <c:pt idx="1">
                  <c:v>7.9716076999999981</c:v>
                </c:pt>
                <c:pt idx="2">
                  <c:v>8.0367245</c:v>
                </c:pt>
                <c:pt idx="3">
                  <c:v>8.0810400999999992</c:v>
                </c:pt>
                <c:pt idx="4">
                  <c:v>8.1077199000000011</c:v>
                </c:pt>
                <c:pt idx="5">
                  <c:v>8.142539300000001</c:v>
                </c:pt>
                <c:pt idx="6">
                  <c:v>8.1986120999999983</c:v>
                </c:pt>
                <c:pt idx="7">
                  <c:v>8.2849823000000011</c:v>
                </c:pt>
                <c:pt idx="8">
                  <c:v>8.372709099999998</c:v>
                </c:pt>
                <c:pt idx="9">
                  <c:v>8.4597575999999997</c:v>
                </c:pt>
                <c:pt idx="10">
                  <c:v>8.5680595000000004</c:v>
                </c:pt>
                <c:pt idx="11">
                  <c:v>8.698519199999998</c:v>
                </c:pt>
                <c:pt idx="12">
                  <c:v>8.8567891999999979</c:v>
                </c:pt>
                <c:pt idx="13">
                  <c:v>8.9985538999999992</c:v>
                </c:pt>
                <c:pt idx="14">
                  <c:v>9.1461971999999978</c:v>
                </c:pt>
                <c:pt idx="15">
                  <c:v>9.3465218000000032</c:v>
                </c:pt>
                <c:pt idx="16">
                  <c:v>9.5705868999999986</c:v>
                </c:pt>
                <c:pt idx="17">
                  <c:v>9.8936838000000034</c:v>
                </c:pt>
                <c:pt idx="18">
                  <c:v>10.140811100000002</c:v>
                </c:pt>
                <c:pt idx="19">
                  <c:v>10.250017399999999</c:v>
                </c:pt>
                <c:pt idx="20">
                  <c:v>10.298402800000003</c:v>
                </c:pt>
                <c:pt idx="21">
                  <c:v>10.343848899999999</c:v>
                </c:pt>
                <c:pt idx="22">
                  <c:v>10.367589399999998</c:v>
                </c:pt>
                <c:pt idx="23">
                  <c:v>10.384999100000002</c:v>
                </c:pt>
                <c:pt idx="24">
                  <c:v>10.422305600000001</c:v>
                </c:pt>
                <c:pt idx="25">
                  <c:v>10.480639399999999</c:v>
                </c:pt>
                <c:pt idx="26">
                  <c:v>10.766576764999998</c:v>
                </c:pt>
                <c:pt idx="27">
                  <c:v>10.817917291999997</c:v>
                </c:pt>
                <c:pt idx="28">
                  <c:v>10.869257818999998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D6-48EE-8BEF-94BB70EF4412}"/>
            </c:ext>
          </c:extLst>
        </c:ser>
        <c:ser>
          <c:idx val="2"/>
          <c:order val="1"/>
          <c:tx>
            <c:strRef>
              <c:f>'Fig 9.1 Indirect CO2'!$A$5</c:f>
              <c:strCache>
                <c:ptCount val="1"/>
                <c:pt idx="0">
                  <c:v>2D3b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CO2'!$B$5:$AD$5</c:f>
              <c:numCache>
                <c:formatCode>0.000</c:formatCode>
                <c:ptCount val="29"/>
                <c:pt idx="0">
                  <c:v>3.5200000000000002E-2</c:v>
                </c:pt>
                <c:pt idx="1">
                  <c:v>3.5200000000000002E-2</c:v>
                </c:pt>
                <c:pt idx="2">
                  <c:v>3.5200000000000002E-2</c:v>
                </c:pt>
                <c:pt idx="3">
                  <c:v>3.5200000000000002E-2</c:v>
                </c:pt>
                <c:pt idx="4">
                  <c:v>3.04E-2</c:v>
                </c:pt>
                <c:pt idx="5">
                  <c:v>2.7199999999999998E-2</c:v>
                </c:pt>
                <c:pt idx="6">
                  <c:v>3.3599999999999998E-2</c:v>
                </c:pt>
                <c:pt idx="7">
                  <c:v>3.8399999999999997E-2</c:v>
                </c:pt>
                <c:pt idx="8">
                  <c:v>3.8399999999999997E-2</c:v>
                </c:pt>
                <c:pt idx="9">
                  <c:v>4.1599999999999998E-2</c:v>
                </c:pt>
                <c:pt idx="10">
                  <c:v>4.6399999999999997E-2</c:v>
                </c:pt>
                <c:pt idx="11">
                  <c:v>4.9599999999999998E-2</c:v>
                </c:pt>
                <c:pt idx="12">
                  <c:v>5.1200000000000002E-2</c:v>
                </c:pt>
                <c:pt idx="13">
                  <c:v>5.28E-2</c:v>
                </c:pt>
                <c:pt idx="14">
                  <c:v>5.4399999999999997E-2</c:v>
                </c:pt>
                <c:pt idx="15">
                  <c:v>5.4399999999999997E-2</c:v>
                </c:pt>
                <c:pt idx="16">
                  <c:v>5.6000000000000001E-2</c:v>
                </c:pt>
                <c:pt idx="17">
                  <c:v>5.28E-2</c:v>
                </c:pt>
                <c:pt idx="18">
                  <c:v>4.48E-2</c:v>
                </c:pt>
                <c:pt idx="19">
                  <c:v>5.28E-2</c:v>
                </c:pt>
                <c:pt idx="20">
                  <c:v>3.6799999999999999E-2</c:v>
                </c:pt>
                <c:pt idx="21">
                  <c:v>2.8799999999999999E-2</c:v>
                </c:pt>
                <c:pt idx="22">
                  <c:v>3.04E-2</c:v>
                </c:pt>
                <c:pt idx="23">
                  <c:v>2.8799999999999999E-2</c:v>
                </c:pt>
                <c:pt idx="24">
                  <c:v>2.8799999999999999E-2</c:v>
                </c:pt>
                <c:pt idx="25">
                  <c:v>3.04E-2</c:v>
                </c:pt>
                <c:pt idx="26">
                  <c:v>3.04E-2</c:v>
                </c:pt>
                <c:pt idx="27">
                  <c:v>3.3599999999999998E-2</c:v>
                </c:pt>
                <c:pt idx="28">
                  <c:v>3.2799999999999996E-2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D6-48EE-8BEF-94BB70EF4412}"/>
            </c:ext>
          </c:extLst>
        </c:ser>
        <c:ser>
          <c:idx val="3"/>
          <c:order val="2"/>
          <c:tx>
            <c:strRef>
              <c:f>'Fig 9.1 Indirect CO2'!$A$6</c:f>
              <c:strCache>
                <c:ptCount val="1"/>
                <c:pt idx="0">
                  <c:v>2D3d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CO2'!$B$6:$AD$6</c:f>
              <c:numCache>
                <c:formatCode>0.000</c:formatCode>
                <c:ptCount val="29"/>
                <c:pt idx="0">
                  <c:v>6.7423521827284665</c:v>
                </c:pt>
                <c:pt idx="1">
                  <c:v>6.5648178173566354</c:v>
                </c:pt>
                <c:pt idx="2">
                  <c:v>6.5292813479254814</c:v>
                </c:pt>
                <c:pt idx="3">
                  <c:v>6.5455772365154941</c:v>
                </c:pt>
                <c:pt idx="4">
                  <c:v>6.5814719628517775</c:v>
                </c:pt>
                <c:pt idx="5">
                  <c:v>6.560172766269341</c:v>
                </c:pt>
                <c:pt idx="6">
                  <c:v>6.5666182287024295</c:v>
                </c:pt>
                <c:pt idx="7">
                  <c:v>6.7039036696243848</c:v>
                </c:pt>
                <c:pt idx="8">
                  <c:v>6.7370093333235026</c:v>
                </c:pt>
                <c:pt idx="9">
                  <c:v>6.6167900212689306</c:v>
                </c:pt>
                <c:pt idx="10">
                  <c:v>6.3148006780362147</c:v>
                </c:pt>
                <c:pt idx="11">
                  <c:v>6.4065692958662783</c:v>
                </c:pt>
                <c:pt idx="12">
                  <c:v>6.4021256079887046</c:v>
                </c:pt>
                <c:pt idx="13">
                  <c:v>6.0792496107842604</c:v>
                </c:pt>
                <c:pt idx="14">
                  <c:v>6.1957725099403103</c:v>
                </c:pt>
                <c:pt idx="15">
                  <c:v>6.2382448014261227</c:v>
                </c:pt>
                <c:pt idx="16">
                  <c:v>6.3784643918298753</c:v>
                </c:pt>
                <c:pt idx="17">
                  <c:v>6.5744224041572208</c:v>
                </c:pt>
                <c:pt idx="18">
                  <c:v>5.4315053811585319</c:v>
                </c:pt>
                <c:pt idx="19">
                  <c:v>4.2592449404583688</c:v>
                </c:pt>
                <c:pt idx="20">
                  <c:v>3.3728790851105521</c:v>
                </c:pt>
                <c:pt idx="21">
                  <c:v>3.3944577108256677</c:v>
                </c:pt>
                <c:pt idx="22">
                  <c:v>3.2589372654770887</c:v>
                </c:pt>
                <c:pt idx="23">
                  <c:v>3.4019868829037061</c:v>
                </c:pt>
                <c:pt idx="24">
                  <c:v>3.8001530180555654</c:v>
                </c:pt>
                <c:pt idx="25">
                  <c:v>3.368698501049471</c:v>
                </c:pt>
                <c:pt idx="26">
                  <c:v>2.8110396070493429</c:v>
                </c:pt>
                <c:pt idx="27">
                  <c:v>2.6612197059715554</c:v>
                </c:pt>
                <c:pt idx="28">
                  <c:v>1.7872858535600911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D6-48EE-8BEF-94BB70EF4412}"/>
            </c:ext>
          </c:extLst>
        </c:ser>
        <c:ser>
          <c:idx val="4"/>
          <c:order val="3"/>
          <c:tx>
            <c:strRef>
              <c:f>'Fig 9.1 Indirect CO2'!$A$7</c:f>
              <c:strCache>
                <c:ptCount val="1"/>
                <c:pt idx="0">
                  <c:v>2D3e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CO2'!$B$7:$AD$7</c:f>
              <c:numCache>
                <c:formatCode>0.000</c:formatCode>
                <c:ptCount val="29"/>
                <c:pt idx="0">
                  <c:v>1.7434660603806977</c:v>
                </c:pt>
                <c:pt idx="1">
                  <c:v>1.7434660603806977</c:v>
                </c:pt>
                <c:pt idx="2">
                  <c:v>1.7434660603806977</c:v>
                </c:pt>
                <c:pt idx="3">
                  <c:v>1.7434660603806977</c:v>
                </c:pt>
                <c:pt idx="4">
                  <c:v>2.248291397626847</c:v>
                </c:pt>
                <c:pt idx="5">
                  <c:v>2.3877057716193071</c:v>
                </c:pt>
                <c:pt idx="6">
                  <c:v>2.528666564664523</c:v>
                </c:pt>
                <c:pt idx="7">
                  <c:v>2.2382220843835063</c:v>
                </c:pt>
                <c:pt idx="8">
                  <c:v>1.6286645629562577</c:v>
                </c:pt>
                <c:pt idx="9">
                  <c:v>0.64367729101302884</c:v>
                </c:pt>
                <c:pt idx="10">
                  <c:v>0.84707331036779931</c:v>
                </c:pt>
                <c:pt idx="11">
                  <c:v>1.3072191053139905</c:v>
                </c:pt>
                <c:pt idx="12">
                  <c:v>1.7028495841570683</c:v>
                </c:pt>
                <c:pt idx="13">
                  <c:v>1.1603397420313075</c:v>
                </c:pt>
                <c:pt idx="14">
                  <c:v>1.0350486416928026</c:v>
                </c:pt>
                <c:pt idx="15">
                  <c:v>0.95334251845766382</c:v>
                </c:pt>
                <c:pt idx="16">
                  <c:v>1.6738262067775989</c:v>
                </c:pt>
                <c:pt idx="17">
                  <c:v>1.5567972721265981</c:v>
                </c:pt>
                <c:pt idx="18">
                  <c:v>1.5308939908441783</c:v>
                </c:pt>
                <c:pt idx="19">
                  <c:v>0.78869986411318938</c:v>
                </c:pt>
                <c:pt idx="20">
                  <c:v>0.88544904284371151</c:v>
                </c:pt>
                <c:pt idx="21">
                  <c:v>0.92537592686429648</c:v>
                </c:pt>
                <c:pt idx="22">
                  <c:v>1.0043117483286959</c:v>
                </c:pt>
                <c:pt idx="23">
                  <c:v>0.79461539605909359</c:v>
                </c:pt>
                <c:pt idx="24">
                  <c:v>0.88526584971621791</c:v>
                </c:pt>
                <c:pt idx="25">
                  <c:v>0.68619759877865316</c:v>
                </c:pt>
                <c:pt idx="26">
                  <c:v>0.88541172750853736</c:v>
                </c:pt>
                <c:pt idx="27">
                  <c:v>1.1874961442070864</c:v>
                </c:pt>
                <c:pt idx="28">
                  <c:v>1.7069800042680374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D6-48EE-8BEF-94BB70EF4412}"/>
            </c:ext>
          </c:extLst>
        </c:ser>
        <c:ser>
          <c:idx val="5"/>
          <c:order val="4"/>
          <c:tx>
            <c:strRef>
              <c:f>'Fig 9.1 Indirect CO2'!$A$8</c:f>
              <c:strCache>
                <c:ptCount val="1"/>
                <c:pt idx="0">
                  <c:v>2D3f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CO2'!$B$8:$AD$8</c:f>
              <c:numCache>
                <c:formatCode>0.000</c:formatCode>
                <c:ptCount val="29"/>
                <c:pt idx="0">
                  <c:v>0.28175948300671838</c:v>
                </c:pt>
                <c:pt idx="1">
                  <c:v>0.28175948300671838</c:v>
                </c:pt>
                <c:pt idx="2">
                  <c:v>0.28175948300671838</c:v>
                </c:pt>
                <c:pt idx="3">
                  <c:v>0.28185454946935334</c:v>
                </c:pt>
                <c:pt idx="4">
                  <c:v>0.33549705188560247</c:v>
                </c:pt>
                <c:pt idx="5">
                  <c:v>0.27030741416411125</c:v>
                </c:pt>
                <c:pt idx="6">
                  <c:v>0.20101678436698187</c:v>
                </c:pt>
                <c:pt idx="7">
                  <c:v>0.17873745849869035</c:v>
                </c:pt>
                <c:pt idx="8">
                  <c:v>0.12558654976422426</c:v>
                </c:pt>
                <c:pt idx="9">
                  <c:v>0.10777784938878966</c:v>
                </c:pt>
                <c:pt idx="10">
                  <c:v>8.9969149013355051E-2</c:v>
                </c:pt>
                <c:pt idx="11">
                  <c:v>8.2332581003815769E-2</c:v>
                </c:pt>
                <c:pt idx="12">
                  <c:v>6.9446050954792421E-2</c:v>
                </c:pt>
                <c:pt idx="13">
                  <c:v>6.9103624058130531E-2</c:v>
                </c:pt>
                <c:pt idx="14">
                  <c:v>5.1725537232196743E-2</c:v>
                </c:pt>
                <c:pt idx="15">
                  <c:v>8.5336222553039229E-2</c:v>
                </c:pt>
                <c:pt idx="16">
                  <c:v>0.12393195550829916</c:v>
                </c:pt>
                <c:pt idx="17">
                  <c:v>0.10545122280325137</c:v>
                </c:pt>
                <c:pt idx="18">
                  <c:v>9.3233931480158752E-2</c:v>
                </c:pt>
                <c:pt idx="19">
                  <c:v>6.2851440546750598E-2</c:v>
                </c:pt>
                <c:pt idx="20">
                  <c:v>5.3367310024411252E-2</c:v>
                </c:pt>
                <c:pt idx="21">
                  <c:v>5.7507626442388438E-2</c:v>
                </c:pt>
                <c:pt idx="22">
                  <c:v>7.4657819593848998E-2</c:v>
                </c:pt>
                <c:pt idx="23">
                  <c:v>5.7258467901273188E-2</c:v>
                </c:pt>
                <c:pt idx="24">
                  <c:v>6.8529159940169018E-2</c:v>
                </c:pt>
                <c:pt idx="25">
                  <c:v>4.4074250583222965E-2</c:v>
                </c:pt>
                <c:pt idx="26">
                  <c:v>6.2176753650032945E-2</c:v>
                </c:pt>
                <c:pt idx="27">
                  <c:v>6.4420037180226403E-2</c:v>
                </c:pt>
                <c:pt idx="28">
                  <c:v>7.129984697617292E-2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D6-48EE-8BEF-94BB70EF4412}"/>
            </c:ext>
          </c:extLst>
        </c:ser>
        <c:ser>
          <c:idx val="6"/>
          <c:order val="5"/>
          <c:tx>
            <c:strRef>
              <c:f>'Fig 9.1 Indirect CO2'!$A$9</c:f>
              <c:strCache>
                <c:ptCount val="1"/>
                <c:pt idx="0">
                  <c:v>2D3g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CO2'!$B$9:$AD$9</c:f>
              <c:numCache>
                <c:formatCode>0.000</c:formatCode>
                <c:ptCount val="29"/>
                <c:pt idx="0">
                  <c:v>3.0231237200000001</c:v>
                </c:pt>
                <c:pt idx="1">
                  <c:v>3.0231237200000001</c:v>
                </c:pt>
                <c:pt idx="2">
                  <c:v>3.0231237200000001</c:v>
                </c:pt>
                <c:pt idx="3">
                  <c:v>3.0231237200000001</c:v>
                </c:pt>
                <c:pt idx="4">
                  <c:v>3.0231237200000001</c:v>
                </c:pt>
                <c:pt idx="5">
                  <c:v>3.0243837200000003</c:v>
                </c:pt>
                <c:pt idx="6">
                  <c:v>3.0243837200000003</c:v>
                </c:pt>
                <c:pt idx="7">
                  <c:v>3.0243837200000003</c:v>
                </c:pt>
                <c:pt idx="8">
                  <c:v>3.0243837200000003</c:v>
                </c:pt>
                <c:pt idx="9">
                  <c:v>2.87303351625</c:v>
                </c:pt>
                <c:pt idx="10">
                  <c:v>2.7856559143750004</c:v>
                </c:pt>
                <c:pt idx="11">
                  <c:v>2.6467436134375002</c:v>
                </c:pt>
                <c:pt idx="12">
                  <c:v>2.4733607067187497</c:v>
                </c:pt>
                <c:pt idx="13">
                  <c:v>2.5004784225000001</c:v>
                </c:pt>
                <c:pt idx="14">
                  <c:v>2.3421441646666668</c:v>
                </c:pt>
                <c:pt idx="15">
                  <c:v>1.1885504406904761</c:v>
                </c:pt>
                <c:pt idx="16">
                  <c:v>1.2465753491309528</c:v>
                </c:pt>
                <c:pt idx="17">
                  <c:v>1.4701011376250004</c:v>
                </c:pt>
                <c:pt idx="18">
                  <c:v>1.4863906762857146</c:v>
                </c:pt>
                <c:pt idx="19">
                  <c:v>1.8877270201111112</c:v>
                </c:pt>
                <c:pt idx="20">
                  <c:v>0.998733078809524</c:v>
                </c:pt>
                <c:pt idx="21">
                  <c:v>1.1494117775384614</c:v>
                </c:pt>
                <c:pt idx="22">
                  <c:v>1.2243004483809525</c:v>
                </c:pt>
                <c:pt idx="23">
                  <c:v>1.2480271400000003</c:v>
                </c:pt>
                <c:pt idx="24">
                  <c:v>1.0824496299999999</c:v>
                </c:pt>
                <c:pt idx="25">
                  <c:v>0.98550109422222221</c:v>
                </c:pt>
                <c:pt idx="26">
                  <c:v>1.1682469520000001</c:v>
                </c:pt>
                <c:pt idx="27">
                  <c:v>1.2427428428</c:v>
                </c:pt>
                <c:pt idx="28">
                  <c:v>1.2304755855999998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5D6-48EE-8BEF-94BB70EF4412}"/>
            </c:ext>
          </c:extLst>
        </c:ser>
        <c:ser>
          <c:idx val="7"/>
          <c:order val="6"/>
          <c:tx>
            <c:strRef>
              <c:f>'Fig 9.1 Indirect CO2'!$A$10</c:f>
              <c:strCache>
                <c:ptCount val="1"/>
                <c:pt idx="0">
                  <c:v>2D3h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CO2'!$B$10:$AD$10</c:f>
              <c:numCache>
                <c:formatCode>0.000</c:formatCode>
                <c:ptCount val="29"/>
                <c:pt idx="0">
                  <c:v>2.9119999999999999</c:v>
                </c:pt>
                <c:pt idx="1">
                  <c:v>2.9119999999999999</c:v>
                </c:pt>
                <c:pt idx="2">
                  <c:v>2.9119999999999999</c:v>
                </c:pt>
                <c:pt idx="3">
                  <c:v>2.9119999999999999</c:v>
                </c:pt>
                <c:pt idx="4">
                  <c:v>2.9119999999999999</c:v>
                </c:pt>
                <c:pt idx="5">
                  <c:v>2.9119999999999999</c:v>
                </c:pt>
                <c:pt idx="6">
                  <c:v>2.9119999999999999</c:v>
                </c:pt>
                <c:pt idx="7">
                  <c:v>2.9119999999999999</c:v>
                </c:pt>
                <c:pt idx="8">
                  <c:v>2.9119999999999999</c:v>
                </c:pt>
                <c:pt idx="9">
                  <c:v>2.267983333333333</c:v>
                </c:pt>
                <c:pt idx="10">
                  <c:v>1.9459749999999998</c:v>
                </c:pt>
                <c:pt idx="11">
                  <c:v>1.784970833333333</c:v>
                </c:pt>
                <c:pt idx="12">
                  <c:v>1.7044687499999998</c:v>
                </c:pt>
                <c:pt idx="13">
                  <c:v>1.6642177083333329</c:v>
                </c:pt>
                <c:pt idx="14">
                  <c:v>1.6239666666666666</c:v>
                </c:pt>
                <c:pt idx="15">
                  <c:v>2.1259833333333331</c:v>
                </c:pt>
                <c:pt idx="16">
                  <c:v>2.6280000000000001</c:v>
                </c:pt>
                <c:pt idx="17">
                  <c:v>2.1181533333333333</c:v>
                </c:pt>
                <c:pt idx="18">
                  <c:v>1.3932814000000002</c:v>
                </c:pt>
                <c:pt idx="19">
                  <c:v>2.3603589999999999</c:v>
                </c:pt>
                <c:pt idx="20">
                  <c:v>2.4743800000000005</c:v>
                </c:pt>
                <c:pt idx="21">
                  <c:v>1.7878270000000001</c:v>
                </c:pt>
                <c:pt idx="22">
                  <c:v>1.2172307142857142</c:v>
                </c:pt>
                <c:pt idx="23">
                  <c:v>1.2834865714285713</c:v>
                </c:pt>
                <c:pt idx="24">
                  <c:v>1.4004714285714286</c:v>
                </c:pt>
                <c:pt idx="25">
                  <c:v>1.4617100000000001</c:v>
                </c:pt>
                <c:pt idx="26">
                  <c:v>1.4682770000000001</c:v>
                </c:pt>
                <c:pt idx="27">
                  <c:v>1.2063778571428569</c:v>
                </c:pt>
                <c:pt idx="28">
                  <c:v>1.3679778571428571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D6-48EE-8BEF-94BB70EF4412}"/>
            </c:ext>
          </c:extLst>
        </c:ser>
        <c:ser>
          <c:idx val="8"/>
          <c:order val="7"/>
          <c:tx>
            <c:strRef>
              <c:f>'Fig 9.1 Indirect CO2'!$A$11</c:f>
              <c:strCache>
                <c:ptCount val="1"/>
                <c:pt idx="0">
                  <c:v>2D3i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CO2'!$B$11:$AD$11</c:f>
              <c:numCache>
                <c:formatCode>0.000</c:formatCode>
                <c:ptCount val="29"/>
                <c:pt idx="0">
                  <c:v>0.70122647421916851</c:v>
                </c:pt>
                <c:pt idx="1">
                  <c:v>0.7082398085302205</c:v>
                </c:pt>
                <c:pt idx="2">
                  <c:v>0.70445754946808781</c:v>
                </c:pt>
                <c:pt idx="3">
                  <c:v>0.69371315872838712</c:v>
                </c:pt>
                <c:pt idx="4">
                  <c:v>0.5299612395127089</c:v>
                </c:pt>
                <c:pt idx="5">
                  <c:v>0.49298950637351063</c:v>
                </c:pt>
                <c:pt idx="6">
                  <c:v>0.72650795394164436</c:v>
                </c:pt>
                <c:pt idx="7">
                  <c:v>1.6339334000000001</c:v>
                </c:pt>
                <c:pt idx="8">
                  <c:v>1.7044222499999999</c:v>
                </c:pt>
                <c:pt idx="9">
                  <c:v>1.8580146783333333</c:v>
                </c:pt>
                <c:pt idx="10">
                  <c:v>1.0108985016666665</c:v>
                </c:pt>
                <c:pt idx="11">
                  <c:v>2.4750331017499998</c:v>
                </c:pt>
                <c:pt idx="12">
                  <c:v>1.9488609518333333</c:v>
                </c:pt>
                <c:pt idx="13">
                  <c:v>0.92573880191666669</c:v>
                </c:pt>
                <c:pt idx="14">
                  <c:v>2.8747307429090911</c:v>
                </c:pt>
                <c:pt idx="15">
                  <c:v>3.1028779385000003</c:v>
                </c:pt>
                <c:pt idx="16">
                  <c:v>3.81041358475</c:v>
                </c:pt>
                <c:pt idx="17">
                  <c:v>5.1570212309999999</c:v>
                </c:pt>
                <c:pt idx="18">
                  <c:v>3.3464758366590912</c:v>
                </c:pt>
                <c:pt idx="19">
                  <c:v>2.1978787604999996</c:v>
                </c:pt>
                <c:pt idx="20">
                  <c:v>1.457140106</c:v>
                </c:pt>
                <c:pt idx="21">
                  <c:v>1.6201286510050001</c:v>
                </c:pt>
                <c:pt idx="22">
                  <c:v>1.500605148</c:v>
                </c:pt>
                <c:pt idx="23">
                  <c:v>1.1213450250833332</c:v>
                </c:pt>
                <c:pt idx="24">
                  <c:v>1.3792877712638891</c:v>
                </c:pt>
                <c:pt idx="25">
                  <c:v>1.421623179</c:v>
                </c:pt>
                <c:pt idx="26">
                  <c:v>1.36975239395</c:v>
                </c:pt>
                <c:pt idx="27">
                  <c:v>1.4227658645774999</c:v>
                </c:pt>
                <c:pt idx="28">
                  <c:v>1.7142635311898751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D6-48EE-8BEF-94BB70EF4412}"/>
            </c:ext>
          </c:extLst>
        </c:ser>
        <c:ser>
          <c:idx val="9"/>
          <c:order val="8"/>
          <c:tx>
            <c:strRef>
              <c:f>'Fig 9.1 Indirect CO2'!$A$12</c:f>
              <c:strCache>
                <c:ptCount val="1"/>
                <c:pt idx="0">
                  <c:v>2G4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CO2'!$B$12:$AD$12</c:f>
              <c:numCache>
                <c:formatCode>0.000</c:formatCode>
                <c:ptCount val="29"/>
                <c:pt idx="0">
                  <c:v>3.3876815764E-2</c:v>
                </c:pt>
                <c:pt idx="1">
                  <c:v>3.6533249521999996E-2</c:v>
                </c:pt>
                <c:pt idx="2">
                  <c:v>3.4829703589999997E-2</c:v>
                </c:pt>
                <c:pt idx="3">
                  <c:v>3.3392552226000002E-2</c:v>
                </c:pt>
                <c:pt idx="4">
                  <c:v>3.4548194186000011E-2</c:v>
                </c:pt>
                <c:pt idx="5">
                  <c:v>3.6832600133999992E-2</c:v>
                </c:pt>
                <c:pt idx="6">
                  <c:v>3.5375758439999995E-2</c:v>
                </c:pt>
                <c:pt idx="7">
                  <c:v>3.6167055847999993E-2</c:v>
                </c:pt>
                <c:pt idx="8">
                  <c:v>3.7032904018000003E-2</c:v>
                </c:pt>
                <c:pt idx="9">
                  <c:v>3.9544582329999994E-2</c:v>
                </c:pt>
                <c:pt idx="10">
                  <c:v>3.9405292212000002E-2</c:v>
                </c:pt>
                <c:pt idx="11">
                  <c:v>3.9097014703999997E-2</c:v>
                </c:pt>
                <c:pt idx="12">
                  <c:v>4.0342867003999999E-2</c:v>
                </c:pt>
                <c:pt idx="13">
                  <c:v>3.5692824178000002E-2</c:v>
                </c:pt>
                <c:pt idx="14">
                  <c:v>3.0673267438000001E-2</c:v>
                </c:pt>
                <c:pt idx="15">
                  <c:v>3.1594320647999996E-2</c:v>
                </c:pt>
                <c:pt idx="16">
                  <c:v>3.2118576863999992E-2</c:v>
                </c:pt>
                <c:pt idx="17">
                  <c:v>3.1042866051999997E-2</c:v>
                </c:pt>
                <c:pt idx="18">
                  <c:v>2.8461208841999996E-2</c:v>
                </c:pt>
                <c:pt idx="19">
                  <c:v>2.72493953424E-2</c:v>
                </c:pt>
                <c:pt idx="20">
                  <c:v>2.4383907173999998E-2</c:v>
                </c:pt>
                <c:pt idx="21">
                  <c:v>2.4621071046E-2</c:v>
                </c:pt>
                <c:pt idx="22">
                  <c:v>2.2587468283600001E-2</c:v>
                </c:pt>
                <c:pt idx="23">
                  <c:v>1.9685013550399998E-2</c:v>
                </c:pt>
                <c:pt idx="24">
                  <c:v>1.87240441344E-2</c:v>
                </c:pt>
                <c:pt idx="25">
                  <c:v>2.0200677798399999E-2</c:v>
                </c:pt>
                <c:pt idx="26">
                  <c:v>1.7030250511999998E-2</c:v>
                </c:pt>
                <c:pt idx="27">
                  <c:v>2.2001657286399998E-2</c:v>
                </c:pt>
                <c:pt idx="28">
                  <c:v>1.1156837331199999E-2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5D6-48EE-8BEF-94BB70EF4412}"/>
            </c:ext>
          </c:extLst>
        </c:ser>
        <c:ser>
          <c:idx val="10"/>
          <c:order val="9"/>
          <c:tx>
            <c:strRef>
              <c:f>'Fig 9.1 Indirect CO2'!$A$13</c:f>
              <c:strCache>
                <c:ptCount val="1"/>
                <c:pt idx="0">
                  <c:v>2H2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9.1 Indirect CO2'!$B$3:$AD$3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9.1 Indirect CO2'!$B$13:$AD$13</c:f>
              <c:numCache>
                <c:formatCode>0.000</c:formatCode>
                <c:ptCount val="29"/>
                <c:pt idx="0">
                  <c:v>9.6172112688712179</c:v>
                </c:pt>
                <c:pt idx="1">
                  <c:v>9.7618877483372088</c:v>
                </c:pt>
                <c:pt idx="2">
                  <c:v>9.9069293728566912</c:v>
                </c:pt>
                <c:pt idx="3">
                  <c:v>10.040986330132064</c:v>
                </c:pt>
                <c:pt idx="4">
                  <c:v>10.180242401563589</c:v>
                </c:pt>
                <c:pt idx="5">
                  <c:v>10.215736226364436</c:v>
                </c:pt>
                <c:pt idx="6">
                  <c:v>9.8795593075904211</c:v>
                </c:pt>
                <c:pt idx="7">
                  <c:v>9.4028201530146021</c:v>
                </c:pt>
                <c:pt idx="8">
                  <c:v>10.208828970086687</c:v>
                </c:pt>
                <c:pt idx="9">
                  <c:v>10.628749751223175</c:v>
                </c:pt>
                <c:pt idx="10">
                  <c:v>9.6832507280264437</c:v>
                </c:pt>
                <c:pt idx="11">
                  <c:v>9.4233010379420108</c:v>
                </c:pt>
                <c:pt idx="12">
                  <c:v>12.531270845918886</c:v>
                </c:pt>
                <c:pt idx="13">
                  <c:v>14.64175936515263</c:v>
                </c:pt>
                <c:pt idx="14">
                  <c:v>13.805840829811812</c:v>
                </c:pt>
                <c:pt idx="15">
                  <c:v>13.295849354757587</c:v>
                </c:pt>
                <c:pt idx="16">
                  <c:v>13.521609630625374</c:v>
                </c:pt>
                <c:pt idx="17">
                  <c:v>13.511753583843591</c:v>
                </c:pt>
                <c:pt idx="18">
                  <c:v>14.332097451310577</c:v>
                </c:pt>
                <c:pt idx="19">
                  <c:v>15.540055858754396</c:v>
                </c:pt>
                <c:pt idx="20">
                  <c:v>18.052141178421252</c:v>
                </c:pt>
                <c:pt idx="21">
                  <c:v>18.184144193197788</c:v>
                </c:pt>
                <c:pt idx="22">
                  <c:v>20.412176916762792</c:v>
                </c:pt>
                <c:pt idx="23">
                  <c:v>22.491564006099999</c:v>
                </c:pt>
                <c:pt idx="24">
                  <c:v>19.031472313599998</c:v>
                </c:pt>
                <c:pt idx="25">
                  <c:v>20.040843132825991</c:v>
                </c:pt>
                <c:pt idx="26">
                  <c:v>21.240703798845029</c:v>
                </c:pt>
                <c:pt idx="27">
                  <c:v>26.574536696947508</c:v>
                </c:pt>
                <c:pt idx="28">
                  <c:v>26.801548609712853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D6-48EE-8BEF-94BB70EF4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51424992"/>
        <c:axId val="951425320"/>
      </c:barChart>
      <c:catAx>
        <c:axId val="95142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425320"/>
        <c:crosses val="autoZero"/>
        <c:auto val="1"/>
        <c:lblAlgn val="ctr"/>
        <c:lblOffset val="100"/>
        <c:noMultiLvlLbl val="0"/>
      </c:catAx>
      <c:valAx>
        <c:axId val="951425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NMVOC kilotonnes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142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000002206765546"/>
          <c:y val="0.9423873297889046"/>
          <c:w val="0.70713462748363187"/>
          <c:h val="5.44162236130740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2.1'!$B$4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'Figure 2.1'!$C$3:$AE$3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2.1'!$C$4:$AE$4</c:f>
              <c:numCache>
                <c:formatCode>_-* #,##0_-;\-* #,##0_-;_-* "-"??_-;_-@_-</c:formatCode>
                <c:ptCount val="29"/>
                <c:pt idx="0">
                  <c:v>31022.103405485075</c:v>
                </c:pt>
                <c:pt idx="1">
                  <c:v>31873.07043109271</c:v>
                </c:pt>
                <c:pt idx="2">
                  <c:v>31764.60011930174</c:v>
                </c:pt>
                <c:pt idx="3">
                  <c:v>31943.191349407509</c:v>
                </c:pt>
                <c:pt idx="4">
                  <c:v>32912.372003550729</c:v>
                </c:pt>
                <c:pt idx="5">
                  <c:v>33824.925125121626</c:v>
                </c:pt>
                <c:pt idx="6">
                  <c:v>35439.434635849699</c:v>
                </c:pt>
                <c:pt idx="7">
                  <c:v>36550.49335953148</c:v>
                </c:pt>
                <c:pt idx="8">
                  <c:v>38763.594006055631</c:v>
                </c:pt>
                <c:pt idx="9">
                  <c:v>40177.368956089384</c:v>
                </c:pt>
                <c:pt idx="10">
                  <c:v>42485.772395100888</c:v>
                </c:pt>
                <c:pt idx="11">
                  <c:v>44593.69425786494</c:v>
                </c:pt>
                <c:pt idx="12">
                  <c:v>43375.183257668941</c:v>
                </c:pt>
                <c:pt idx="13">
                  <c:v>44008.830609046665</c:v>
                </c:pt>
                <c:pt idx="14">
                  <c:v>43807.996908861482</c:v>
                </c:pt>
                <c:pt idx="15">
                  <c:v>45711.734949910198</c:v>
                </c:pt>
                <c:pt idx="16">
                  <c:v>45227.679834764276</c:v>
                </c:pt>
                <c:pt idx="17">
                  <c:v>45162.457241267672</c:v>
                </c:pt>
                <c:pt idx="18">
                  <c:v>45270.620391229517</c:v>
                </c:pt>
                <c:pt idx="19">
                  <c:v>40798.360429012901</c:v>
                </c:pt>
                <c:pt idx="20">
                  <c:v>40427.936167084605</c:v>
                </c:pt>
                <c:pt idx="21">
                  <c:v>36925.880575062176</c:v>
                </c:pt>
                <c:pt idx="22">
                  <c:v>36998.841348519498</c:v>
                </c:pt>
                <c:pt idx="23">
                  <c:v>35816.789951067825</c:v>
                </c:pt>
                <c:pt idx="24">
                  <c:v>35114.718605008842</c:v>
                </c:pt>
                <c:pt idx="25">
                  <c:v>36665.906398151303</c:v>
                </c:pt>
                <c:pt idx="26">
                  <c:v>37998.083460448281</c:v>
                </c:pt>
                <c:pt idx="27">
                  <c:v>36840.010662856839</c:v>
                </c:pt>
                <c:pt idx="28">
                  <c:v>36582.867519792766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A-414A-A961-860AC37EA749}"/>
            </c:ext>
          </c:extLst>
        </c:ser>
        <c:ser>
          <c:idx val="1"/>
          <c:order val="1"/>
          <c:tx>
            <c:strRef>
              <c:f>'Figure 2.1'!$B$5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'Figure 2.1'!$C$3:$AE$3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2.1'!$C$5:$AE$5</c:f>
              <c:numCache>
                <c:formatCode>_-* #,##0_-;\-* #,##0_-;_-* "-"??_-;_-@_-</c:formatCode>
                <c:ptCount val="29"/>
                <c:pt idx="0">
                  <c:v>3309.1613021159696</c:v>
                </c:pt>
                <c:pt idx="1">
                  <c:v>3011.4141608236582</c:v>
                </c:pt>
                <c:pt idx="2">
                  <c:v>2937.9437558338118</c:v>
                </c:pt>
                <c:pt idx="3">
                  <c:v>2945.4259385520509</c:v>
                </c:pt>
                <c:pt idx="4">
                  <c:v>3226.892046449485</c:v>
                </c:pt>
                <c:pt idx="5">
                  <c:v>3217.3359676469413</c:v>
                </c:pt>
                <c:pt idx="6">
                  <c:v>3399.4075001341066</c:v>
                </c:pt>
                <c:pt idx="7">
                  <c:v>3862.6330325354511</c:v>
                </c:pt>
                <c:pt idx="8">
                  <c:v>3666.3002306336771</c:v>
                </c:pt>
                <c:pt idx="9">
                  <c:v>3774.5823808903433</c:v>
                </c:pt>
                <c:pt idx="10">
                  <c:v>4558.5247618578824</c:v>
                </c:pt>
                <c:pt idx="11">
                  <c:v>4603.7486190087984</c:v>
                </c:pt>
                <c:pt idx="12">
                  <c:v>4076.835785159481</c:v>
                </c:pt>
                <c:pt idx="13">
                  <c:v>3484.9905501353769</c:v>
                </c:pt>
                <c:pt idx="14">
                  <c:v>3671.1360671675429</c:v>
                </c:pt>
                <c:pt idx="15">
                  <c:v>3967.3747518164805</c:v>
                </c:pt>
                <c:pt idx="16">
                  <c:v>3890.4625853683656</c:v>
                </c:pt>
                <c:pt idx="17">
                  <c:v>3941.8494675947677</c:v>
                </c:pt>
                <c:pt idx="18">
                  <c:v>3654.4985009871671</c:v>
                </c:pt>
                <c:pt idx="19">
                  <c:v>2799.2754707539671</c:v>
                </c:pt>
                <c:pt idx="20">
                  <c:v>2577.8009381627116</c:v>
                </c:pt>
                <c:pt idx="21">
                  <c:v>2462.2071519788869</c:v>
                </c:pt>
                <c:pt idx="22">
                  <c:v>2668.5269060324126</c:v>
                </c:pt>
                <c:pt idx="23">
                  <c:v>2623.1653209218671</c:v>
                </c:pt>
                <c:pt idx="24">
                  <c:v>3037.1638565990261</c:v>
                </c:pt>
                <c:pt idx="25">
                  <c:v>3232.715837722666</c:v>
                </c:pt>
                <c:pt idx="26">
                  <c:v>3467.0654059330345</c:v>
                </c:pt>
                <c:pt idx="27">
                  <c:v>3623.7842479632882</c:v>
                </c:pt>
                <c:pt idx="28">
                  <c:v>3508.499499413696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A-414A-A961-860AC37EA749}"/>
            </c:ext>
          </c:extLst>
        </c:ser>
        <c:ser>
          <c:idx val="2"/>
          <c:order val="2"/>
          <c:tx>
            <c:strRef>
              <c:f>'Figure 2.1'!$B$6</c:f>
              <c:strCache>
                <c:ptCount val="1"/>
                <c:pt idx="0">
                  <c:v>Agriculture </c:v>
                </c:pt>
              </c:strCache>
            </c:strRef>
          </c:tx>
          <c:invertIfNegative val="0"/>
          <c:cat>
            <c:numRef>
              <c:f>'Figure 2.1'!$C$3:$AE$3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2.1'!$C$6:$AE$6</c:f>
              <c:numCache>
                <c:formatCode>_-* #,##0_-;\-* #,##0_-;_-* "-"??_-;_-@_-</c:formatCode>
                <c:ptCount val="29"/>
                <c:pt idx="0">
                  <c:v>19584.977870668939</c:v>
                </c:pt>
                <c:pt idx="1">
                  <c:v>19629.624606557198</c:v>
                </c:pt>
                <c:pt idx="2">
                  <c:v>19612.590146324539</c:v>
                </c:pt>
                <c:pt idx="3">
                  <c:v>19779.408462052699</c:v>
                </c:pt>
                <c:pt idx="4">
                  <c:v>19828.709413990218</c:v>
                </c:pt>
                <c:pt idx="5">
                  <c:v>20292.814046847903</c:v>
                </c:pt>
                <c:pt idx="6">
                  <c:v>20686.827962387506</c:v>
                </c:pt>
                <c:pt idx="7">
                  <c:v>20719.40250967073</c:v>
                </c:pt>
                <c:pt idx="8">
                  <c:v>21126.01404475492</c:v>
                </c:pt>
                <c:pt idx="9">
                  <c:v>20741.885428560916</c:v>
                </c:pt>
                <c:pt idx="10">
                  <c:v>19777.208774822062</c:v>
                </c:pt>
                <c:pt idx="11">
                  <c:v>19418.422797252821</c:v>
                </c:pt>
                <c:pt idx="12">
                  <c:v>19081.965542887167</c:v>
                </c:pt>
                <c:pt idx="13">
                  <c:v>19290.727948817141</c:v>
                </c:pt>
                <c:pt idx="14">
                  <c:v>19025.970465819413</c:v>
                </c:pt>
                <c:pt idx="15">
                  <c:v>18731.02899857764</c:v>
                </c:pt>
                <c:pt idx="16">
                  <c:v>18379.267403716902</c:v>
                </c:pt>
                <c:pt idx="17">
                  <c:v>18088.890969679287</c:v>
                </c:pt>
                <c:pt idx="18">
                  <c:v>17871.713114635495</c:v>
                </c:pt>
                <c:pt idx="19">
                  <c:v>17617.147595445789</c:v>
                </c:pt>
                <c:pt idx="20">
                  <c:v>17765.617519875908</c:v>
                </c:pt>
                <c:pt idx="21">
                  <c:v>17176.340133336784</c:v>
                </c:pt>
                <c:pt idx="22">
                  <c:v>17568.039313047932</c:v>
                </c:pt>
                <c:pt idx="23">
                  <c:v>18477.157855429203</c:v>
                </c:pt>
                <c:pt idx="24">
                  <c:v>18318.422902399168</c:v>
                </c:pt>
                <c:pt idx="25">
                  <c:v>18581.002319729727</c:v>
                </c:pt>
                <c:pt idx="26">
                  <c:v>19084.677116993851</c:v>
                </c:pt>
                <c:pt idx="27">
                  <c:v>19621.92072977273</c:v>
                </c:pt>
                <c:pt idx="28">
                  <c:v>19953.069960280754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EA-414A-A961-860AC37EA749}"/>
            </c:ext>
          </c:extLst>
        </c:ser>
        <c:ser>
          <c:idx val="3"/>
          <c:order val="3"/>
          <c:tx>
            <c:strRef>
              <c:f>'Figure 2.1'!$B$7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'Figure 2.1'!$C$3:$AE$3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2.1'!$C$7:$AE$7</c:f>
              <c:numCache>
                <c:formatCode>_-* #,##0_-;\-* #,##0_-;_-* "-"??_-;_-@_-</c:formatCode>
                <c:ptCount val="29"/>
                <c:pt idx="0">
                  <c:v>1552.053617690967</c:v>
                </c:pt>
                <c:pt idx="1">
                  <c:v>1632.811365232481</c:v>
                </c:pt>
                <c:pt idx="2">
                  <c:v>1698.2299225574204</c:v>
                </c:pt>
                <c:pt idx="3">
                  <c:v>1748.2816571592587</c:v>
                </c:pt>
                <c:pt idx="4">
                  <c:v>1792.8493340275652</c:v>
                </c:pt>
                <c:pt idx="5">
                  <c:v>1829.1780952628817</c:v>
                </c:pt>
                <c:pt idx="6">
                  <c:v>1708.4830322402095</c:v>
                </c:pt>
                <c:pt idx="7">
                  <c:v>1432.6262505012096</c:v>
                </c:pt>
                <c:pt idx="8">
                  <c:v>1475.5765436871579</c:v>
                </c:pt>
                <c:pt idx="9">
                  <c:v>1480.7046945341845</c:v>
                </c:pt>
                <c:pt idx="10">
                  <c:v>1492.7703645905121</c:v>
                </c:pt>
                <c:pt idx="11">
                  <c:v>1605.3489199626404</c:v>
                </c:pt>
                <c:pt idx="12">
                  <c:v>1710.2325565770898</c:v>
                </c:pt>
                <c:pt idx="13">
                  <c:v>1765.4681984593715</c:v>
                </c:pt>
                <c:pt idx="14">
                  <c:v>1485.103587838471</c:v>
                </c:pt>
                <c:pt idx="15">
                  <c:v>1291.9683880384277</c:v>
                </c:pt>
                <c:pt idx="16">
                  <c:v>1328.1757520911426</c:v>
                </c:pt>
                <c:pt idx="17">
                  <c:v>848.8355258913881</c:v>
                </c:pt>
                <c:pt idx="18">
                  <c:v>693.80354289533193</c:v>
                </c:pt>
                <c:pt idx="19">
                  <c:v>521.64707443401562</c:v>
                </c:pt>
                <c:pt idx="20">
                  <c:v>506.18887456942588</c:v>
                </c:pt>
                <c:pt idx="21">
                  <c:v>592.43150207799135</c:v>
                </c:pt>
                <c:pt idx="22">
                  <c:v>517.29408971898363</c:v>
                </c:pt>
                <c:pt idx="23">
                  <c:v>672.62146162651766</c:v>
                </c:pt>
                <c:pt idx="24">
                  <c:v>855.01274406531115</c:v>
                </c:pt>
                <c:pt idx="25">
                  <c:v>936.30071554300366</c:v>
                </c:pt>
                <c:pt idx="26">
                  <c:v>941.61396466093186</c:v>
                </c:pt>
                <c:pt idx="27">
                  <c:v>919.16038319590052</c:v>
                </c:pt>
                <c:pt idx="28">
                  <c:v>890.10404199228606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EA-414A-A961-860AC37EA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4852992"/>
        <c:axId val="414854528"/>
      </c:barChart>
      <c:catAx>
        <c:axId val="4148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4854528"/>
        <c:crosses val="autoZero"/>
        <c:auto val="1"/>
        <c:lblAlgn val="ctr"/>
        <c:lblOffset val="100"/>
        <c:noMultiLvlLbl val="0"/>
      </c:catAx>
      <c:valAx>
        <c:axId val="414854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0"/>
              <c:y val="0.27796198586708265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crossAx val="41485299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3605570065813688"/>
          <c:y val="0.9062465802637576"/>
          <c:w val="0.79072868621532066"/>
          <c:h val="7.0395759082589562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Agriculture!$B$2</c:f>
              <c:strCache>
                <c:ptCount val="1"/>
                <c:pt idx="0">
                  <c:v>3.A Enteric Fermentation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Agriculture!$C$2:$AE$2</c:f>
              <c:numCache>
                <c:formatCode>#,##0.00_ ;\-#,##0.00\ </c:formatCode>
                <c:ptCount val="29"/>
                <c:pt idx="0">
                  <c:v>11356.972954755622</c:v>
                </c:pt>
                <c:pt idx="1">
                  <c:v>11453.886888791223</c:v>
                </c:pt>
                <c:pt idx="2">
                  <c:v>11556.067299735332</c:v>
                </c:pt>
                <c:pt idx="3">
                  <c:v>11530.790865891857</c:v>
                </c:pt>
                <c:pt idx="4">
                  <c:v>11464.941184620753</c:v>
                </c:pt>
                <c:pt idx="5">
                  <c:v>11480.101238342018</c:v>
                </c:pt>
                <c:pt idx="6">
                  <c:v>11789.699162181967</c:v>
                </c:pt>
                <c:pt idx="7">
                  <c:v>12034.874759846447</c:v>
                </c:pt>
                <c:pt idx="8">
                  <c:v>12179.564912683076</c:v>
                </c:pt>
                <c:pt idx="9">
                  <c:v>11795.822210853648</c:v>
                </c:pt>
                <c:pt idx="10">
                  <c:v>11260.822304284771</c:v>
                </c:pt>
                <c:pt idx="11">
                  <c:v>11179.760739049214</c:v>
                </c:pt>
                <c:pt idx="12">
                  <c:v>11048.4362232598</c:v>
                </c:pt>
                <c:pt idx="13">
                  <c:v>11008.08752683795</c:v>
                </c:pt>
                <c:pt idx="14">
                  <c:v>10988.367103378709</c:v>
                </c:pt>
                <c:pt idx="15">
                  <c:v>10843.141319828761</c:v>
                </c:pt>
                <c:pt idx="16">
                  <c:v>10789.482068670179</c:v>
                </c:pt>
                <c:pt idx="17">
                  <c:v>10586.985228687616</c:v>
                </c:pt>
                <c:pt idx="18">
                  <c:v>10539.091165131482</c:v>
                </c:pt>
                <c:pt idx="19">
                  <c:v>10376.704760257648</c:v>
                </c:pt>
                <c:pt idx="20">
                  <c:v>10155.389518675511</c:v>
                </c:pt>
                <c:pt idx="21">
                  <c:v>10045.178595153233</c:v>
                </c:pt>
                <c:pt idx="22">
                  <c:v>10379.267466077301</c:v>
                </c:pt>
                <c:pt idx="23">
                  <c:v>10532.736873213647</c:v>
                </c:pt>
                <c:pt idx="24">
                  <c:v>10655.911894613246</c:v>
                </c:pt>
                <c:pt idx="25">
                  <c:v>10880.287332770522</c:v>
                </c:pt>
                <c:pt idx="26">
                  <c:v>11212.113273769561</c:v>
                </c:pt>
                <c:pt idx="27">
                  <c:v>11537.814901739041</c:v>
                </c:pt>
                <c:pt idx="28">
                  <c:v>11543.207082197761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5B-4AAC-9BA5-12CEB5C5FA45}"/>
            </c:ext>
          </c:extLst>
        </c:ser>
        <c:ser>
          <c:idx val="1"/>
          <c:order val="1"/>
          <c:tx>
            <c:strRef>
              <c:f>Agriculture!$B$3</c:f>
              <c:strCache>
                <c:ptCount val="1"/>
                <c:pt idx="0">
                  <c:v>3.B Manure Management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Agriculture!$C$3:$AE$3</c:f>
              <c:numCache>
                <c:formatCode>#,##0.00_ ;\-#,##0.00\ </c:formatCode>
                <c:ptCount val="29"/>
                <c:pt idx="0">
                  <c:v>1904.5280585953326</c:v>
                </c:pt>
                <c:pt idx="1">
                  <c:v>1934.8556201407014</c:v>
                </c:pt>
                <c:pt idx="2">
                  <c:v>1955.1833431473672</c:v>
                </c:pt>
                <c:pt idx="3">
                  <c:v>1957.5179811723808</c:v>
                </c:pt>
                <c:pt idx="4">
                  <c:v>1942.3058944708753</c:v>
                </c:pt>
                <c:pt idx="5">
                  <c:v>1937.1225277216236</c:v>
                </c:pt>
                <c:pt idx="6">
                  <c:v>2007.0280217553725</c:v>
                </c:pt>
                <c:pt idx="7">
                  <c:v>2051.2208646295344</c:v>
                </c:pt>
                <c:pt idx="8">
                  <c:v>2085.0784235204496</c:v>
                </c:pt>
                <c:pt idx="9">
                  <c:v>2009.7910790966475</c:v>
                </c:pt>
                <c:pt idx="10">
                  <c:v>1916.2206132769807</c:v>
                </c:pt>
                <c:pt idx="11">
                  <c:v>1922.6341266797417</c:v>
                </c:pt>
                <c:pt idx="12">
                  <c:v>1905.9582870193749</c:v>
                </c:pt>
                <c:pt idx="13">
                  <c:v>1880.261842731697</c:v>
                </c:pt>
                <c:pt idx="14">
                  <c:v>1873.2631582841027</c:v>
                </c:pt>
                <c:pt idx="15">
                  <c:v>1881.7645280083568</c:v>
                </c:pt>
                <c:pt idx="16">
                  <c:v>1845.9255983222827</c:v>
                </c:pt>
                <c:pt idx="17">
                  <c:v>1809.5062264035005</c:v>
                </c:pt>
                <c:pt idx="18">
                  <c:v>1797.3893087120805</c:v>
                </c:pt>
                <c:pt idx="19">
                  <c:v>1775.2104943296663</c:v>
                </c:pt>
                <c:pt idx="20">
                  <c:v>1739.5404187181896</c:v>
                </c:pt>
                <c:pt idx="21">
                  <c:v>1736.1910016791589</c:v>
                </c:pt>
                <c:pt idx="22">
                  <c:v>1812.7883026602942</c:v>
                </c:pt>
                <c:pt idx="23">
                  <c:v>1832.2080706407564</c:v>
                </c:pt>
                <c:pt idx="24">
                  <c:v>1840.1987049095549</c:v>
                </c:pt>
                <c:pt idx="25">
                  <c:v>1872.4097990381374</c:v>
                </c:pt>
                <c:pt idx="26">
                  <c:v>1936.8174887474431</c:v>
                </c:pt>
                <c:pt idx="27">
                  <c:v>1972.421928045635</c:v>
                </c:pt>
                <c:pt idx="28">
                  <c:v>1969.7332073996872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5B-4AAC-9BA5-12CEB5C5FA45}"/>
            </c:ext>
          </c:extLst>
        </c:ser>
        <c:ser>
          <c:idx val="2"/>
          <c:order val="2"/>
          <c:tx>
            <c:strRef>
              <c:f>Agriculture!$B$4</c:f>
              <c:strCache>
                <c:ptCount val="1"/>
                <c:pt idx="0">
                  <c:v>3.D Agricultural Soils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Agriculture!$C$4:$AE$4</c:f>
              <c:numCache>
                <c:formatCode>#,##0.00_ ;\-#,##0.00\ </c:formatCode>
                <c:ptCount val="29"/>
                <c:pt idx="0">
                  <c:v>5871.763834129576</c:v>
                </c:pt>
                <c:pt idx="1">
                  <c:v>5826.1085548033261</c:v>
                </c:pt>
                <c:pt idx="2">
                  <c:v>5727.6528663403906</c:v>
                </c:pt>
                <c:pt idx="3">
                  <c:v>5833.9245975971553</c:v>
                </c:pt>
                <c:pt idx="4">
                  <c:v>6053.1016746087344</c:v>
                </c:pt>
                <c:pt idx="5">
                  <c:v>6294.7279793349835</c:v>
                </c:pt>
                <c:pt idx="6">
                  <c:v>6318.8803819284267</c:v>
                </c:pt>
                <c:pt idx="7">
                  <c:v>6127.1861721512723</c:v>
                </c:pt>
                <c:pt idx="8">
                  <c:v>6460.418674348497</c:v>
                </c:pt>
                <c:pt idx="9">
                  <c:v>6449.5109855671453</c:v>
                </c:pt>
                <c:pt idx="10">
                  <c:v>6141.9390740719018</c:v>
                </c:pt>
                <c:pt idx="11">
                  <c:v>5847.1087848571979</c:v>
                </c:pt>
                <c:pt idx="12">
                  <c:v>5772.8661102891529</c:v>
                </c:pt>
                <c:pt idx="13">
                  <c:v>5937.1359705518398</c:v>
                </c:pt>
                <c:pt idx="14">
                  <c:v>5856.6868029971847</c:v>
                </c:pt>
                <c:pt idx="15">
                  <c:v>5678.5748307405229</c:v>
                </c:pt>
                <c:pt idx="16">
                  <c:v>5424.2478433911056</c:v>
                </c:pt>
                <c:pt idx="17">
                  <c:v>5264.7328612548381</c:v>
                </c:pt>
                <c:pt idx="18">
                  <c:v>5206.0520674585996</c:v>
                </c:pt>
                <c:pt idx="19">
                  <c:v>5068.889140858475</c:v>
                </c:pt>
                <c:pt idx="20">
                  <c:v>5344.510502482206</c:v>
                </c:pt>
                <c:pt idx="21">
                  <c:v>4964.0261765043915</c:v>
                </c:pt>
                <c:pt idx="22">
                  <c:v>5100.236277643673</c:v>
                </c:pt>
                <c:pt idx="23">
                  <c:v>5549.4298849081315</c:v>
                </c:pt>
                <c:pt idx="24">
                  <c:v>5376.687612743036</c:v>
                </c:pt>
                <c:pt idx="25">
                  <c:v>5362.8928412543955</c:v>
                </c:pt>
                <c:pt idx="26">
                  <c:v>5423.0398744768436</c:v>
                </c:pt>
                <c:pt idx="27">
                  <c:v>5694.9478733213891</c:v>
                </c:pt>
                <c:pt idx="28">
                  <c:v>5893.9152840166389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5B-4AAC-9BA5-12CEB5C5FA45}"/>
            </c:ext>
          </c:extLst>
        </c:ser>
        <c:ser>
          <c:idx val="3"/>
          <c:order val="3"/>
          <c:tx>
            <c:strRef>
              <c:f>Agriculture!$B$5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Agriculture!$C$5:$AE$5</c:f>
              <c:numCache>
                <c:formatCode>#,##0.00_ ;\-#,##0.00\ </c:formatCode>
                <c:ptCount val="29"/>
                <c:pt idx="0">
                  <c:v>355.036</c:v>
                </c:pt>
                <c:pt idx="1">
                  <c:v>315.14515999999998</c:v>
                </c:pt>
                <c:pt idx="2">
                  <c:v>255.60083999999998</c:v>
                </c:pt>
                <c:pt idx="3">
                  <c:v>357.2998</c:v>
                </c:pt>
                <c:pt idx="4">
                  <c:v>269.64124000000004</c:v>
                </c:pt>
                <c:pt idx="5">
                  <c:v>494.59520000000003</c:v>
                </c:pt>
                <c:pt idx="6">
                  <c:v>484.03343999999993</c:v>
                </c:pt>
                <c:pt idx="7">
                  <c:v>423.48680000000002</c:v>
                </c:pt>
                <c:pt idx="8">
                  <c:v>305.58044000000001</c:v>
                </c:pt>
                <c:pt idx="9">
                  <c:v>383.22723999999999</c:v>
                </c:pt>
                <c:pt idx="10">
                  <c:v>366.38315999999998</c:v>
                </c:pt>
                <c:pt idx="11">
                  <c:v>385.28247999999996</c:v>
                </c:pt>
                <c:pt idx="12">
                  <c:v>273.89956000000001</c:v>
                </c:pt>
                <c:pt idx="13">
                  <c:v>386.76</c:v>
                </c:pt>
                <c:pt idx="14">
                  <c:v>240.79571999999996</c:v>
                </c:pt>
                <c:pt idx="15">
                  <c:v>266.73371999999995</c:v>
                </c:pt>
                <c:pt idx="16">
                  <c:v>254.85636</c:v>
                </c:pt>
                <c:pt idx="17">
                  <c:v>376.76671999999996</c:v>
                </c:pt>
                <c:pt idx="18">
                  <c:v>262.20744000000002</c:v>
                </c:pt>
                <c:pt idx="19">
                  <c:v>307.32239999999996</c:v>
                </c:pt>
                <c:pt idx="20">
                  <c:v>427.93387999999993</c:v>
                </c:pt>
                <c:pt idx="21">
                  <c:v>360.67856</c:v>
                </c:pt>
                <c:pt idx="22">
                  <c:v>229.39619999999999</c:v>
                </c:pt>
                <c:pt idx="23">
                  <c:v>515.69275999999991</c:v>
                </c:pt>
                <c:pt idx="24">
                  <c:v>391.07495680000005</c:v>
                </c:pt>
                <c:pt idx="25">
                  <c:v>401.14668</c:v>
                </c:pt>
                <c:pt idx="26">
                  <c:v>433.59887999999995</c:v>
                </c:pt>
                <c:pt idx="27">
                  <c:v>332.74735999999996</c:v>
                </c:pt>
                <c:pt idx="28">
                  <c:v>457.45171999999997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5B-4AAC-9BA5-12CEB5C5FA45}"/>
            </c:ext>
          </c:extLst>
        </c:ser>
        <c:ser>
          <c:idx val="4"/>
          <c:order val="4"/>
          <c:tx>
            <c:strRef>
              <c:f>Agriculture!$B$6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Agriculture!$C$6:$AE$6</c:f>
              <c:numCache>
                <c:formatCode>#,##0.00_ ;\-#,##0.00\ </c:formatCode>
                <c:ptCount val="29"/>
                <c:pt idx="0">
                  <c:v>96.677023188405784</c:v>
                </c:pt>
                <c:pt idx="1">
                  <c:v>99.628382821946872</c:v>
                </c:pt>
                <c:pt idx="2">
                  <c:v>118.08579710144927</c:v>
                </c:pt>
                <c:pt idx="3">
                  <c:v>99.875217391304361</c:v>
                </c:pt>
                <c:pt idx="4">
                  <c:v>98.719420289855051</c:v>
                </c:pt>
                <c:pt idx="5">
                  <c:v>86.267101449275344</c:v>
                </c:pt>
                <c:pt idx="6">
                  <c:v>87.18695652173912</c:v>
                </c:pt>
                <c:pt idx="7">
                  <c:v>82.633913043478259</c:v>
                </c:pt>
                <c:pt idx="8">
                  <c:v>95.371594202898564</c:v>
                </c:pt>
                <c:pt idx="9">
                  <c:v>103.53391304347825</c:v>
                </c:pt>
                <c:pt idx="10">
                  <c:v>91.8436231884058</c:v>
                </c:pt>
                <c:pt idx="11">
                  <c:v>83.63666666666667</c:v>
                </c:pt>
                <c:pt idx="12">
                  <c:v>80.805362318840594</c:v>
                </c:pt>
                <c:pt idx="13">
                  <c:v>78.482608695652175</c:v>
                </c:pt>
                <c:pt idx="14">
                  <c:v>66.857681159420295</c:v>
                </c:pt>
                <c:pt idx="15">
                  <c:v>60.814599999999999</c:v>
                </c:pt>
                <c:pt idx="16">
                  <c:v>64.755533333333346</c:v>
                </c:pt>
                <c:pt idx="17">
                  <c:v>50.899933333333344</c:v>
                </c:pt>
                <c:pt idx="18">
                  <c:v>66.973133333333351</c:v>
                </c:pt>
                <c:pt idx="19">
                  <c:v>89.020800000000008</c:v>
                </c:pt>
                <c:pt idx="20">
                  <c:v>98.243200000000016</c:v>
                </c:pt>
                <c:pt idx="21">
                  <c:v>70.265799999999999</c:v>
                </c:pt>
                <c:pt idx="22">
                  <c:v>46.351066666666675</c:v>
                </c:pt>
                <c:pt idx="23">
                  <c:v>47.090266666666672</c:v>
                </c:pt>
                <c:pt idx="24">
                  <c:v>54.549733333333336</c:v>
                </c:pt>
                <c:pt idx="25">
                  <c:v>64.265666666666661</c:v>
                </c:pt>
                <c:pt idx="26">
                  <c:v>79.107600000000019</c:v>
                </c:pt>
                <c:pt idx="27">
                  <c:v>83.988666666666674</c:v>
                </c:pt>
                <c:pt idx="28">
                  <c:v>88.762666666666675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5B-4AAC-9BA5-12CEB5C5F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465398782893967E-2"/>
          <c:y val="4.7207155963715115E-2"/>
          <c:w val="0.94103129069909508"/>
          <c:h val="0.78440659100200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Agriculture!$B$13</c:f>
              <c:strCache>
                <c:ptCount val="1"/>
                <c:pt idx="0">
                  <c:v> CH4 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Agriculture!$C$13:$AE$13</c:f>
              <c:numCache>
                <c:formatCode>#,##0.00_ ;\-#,##0.00\ </c:formatCode>
                <c:ptCount val="29"/>
                <c:pt idx="0">
                  <c:v>12763.023930172476</c:v>
                </c:pt>
                <c:pt idx="1">
                  <c:v>12879.987231524179</c:v>
                </c:pt>
                <c:pt idx="2">
                  <c:v>12999.290260928239</c:v>
                </c:pt>
                <c:pt idx="3">
                  <c:v>12973.990180794075</c:v>
                </c:pt>
                <c:pt idx="4">
                  <c:v>12891.625260897916</c:v>
                </c:pt>
                <c:pt idx="5">
                  <c:v>12897.363775885044</c:v>
                </c:pt>
                <c:pt idx="6">
                  <c:v>13256.585650832276</c:v>
                </c:pt>
                <c:pt idx="7">
                  <c:v>13526.960850483254</c:v>
                </c:pt>
                <c:pt idx="8">
                  <c:v>13693.278050469411</c:v>
                </c:pt>
                <c:pt idx="9">
                  <c:v>13256.556157893954</c:v>
                </c:pt>
                <c:pt idx="10">
                  <c:v>12654.754425587185</c:v>
                </c:pt>
                <c:pt idx="11">
                  <c:v>12576.610532414716</c:v>
                </c:pt>
                <c:pt idx="12">
                  <c:v>12428.260656810144</c:v>
                </c:pt>
                <c:pt idx="13">
                  <c:v>12366.070739676758</c:v>
                </c:pt>
                <c:pt idx="14">
                  <c:v>12339.539515305585</c:v>
                </c:pt>
                <c:pt idx="15">
                  <c:v>12196.096234858986</c:v>
                </c:pt>
                <c:pt idx="16">
                  <c:v>12117.776429801557</c:v>
                </c:pt>
                <c:pt idx="17">
                  <c:v>11887.053452917044</c:v>
                </c:pt>
                <c:pt idx="18">
                  <c:v>11825.137807362678</c:v>
                </c:pt>
                <c:pt idx="19">
                  <c:v>11646.479876894929</c:v>
                </c:pt>
                <c:pt idx="20">
                  <c:v>11407.13752191676</c:v>
                </c:pt>
                <c:pt idx="21">
                  <c:v>11297.221779218411</c:v>
                </c:pt>
                <c:pt idx="22">
                  <c:v>11681.531657682592</c:v>
                </c:pt>
                <c:pt idx="23">
                  <c:v>11850.158040527189</c:v>
                </c:pt>
                <c:pt idx="24">
                  <c:v>11985.521261006486</c:v>
                </c:pt>
                <c:pt idx="25">
                  <c:v>12234.087973024303</c:v>
                </c:pt>
                <c:pt idx="26">
                  <c:v>12609.601355008645</c:v>
                </c:pt>
                <c:pt idx="27">
                  <c:v>12963.011923690041</c:v>
                </c:pt>
                <c:pt idx="28">
                  <c:v>12970.088527744601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AC-4900-A25D-C4645396FBC6}"/>
            </c:ext>
          </c:extLst>
        </c:ser>
        <c:ser>
          <c:idx val="1"/>
          <c:order val="1"/>
          <c:tx>
            <c:strRef>
              <c:f>Agriculture!$B$14</c:f>
              <c:strCache>
                <c:ptCount val="1"/>
                <c:pt idx="0">
                  <c:v> N2O 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Agriculture!$C$14:$AE$14</c:f>
              <c:numCache>
                <c:formatCode>#,##0.00_ ;\-#,##0.00\ </c:formatCode>
                <c:ptCount val="29"/>
                <c:pt idx="0">
                  <c:v>6370.2409173080559</c:v>
                </c:pt>
                <c:pt idx="1">
                  <c:v>6334.8638322110701</c:v>
                </c:pt>
                <c:pt idx="2">
                  <c:v>6239.6132482948506</c:v>
                </c:pt>
                <c:pt idx="3">
                  <c:v>6348.2432638673181</c:v>
                </c:pt>
                <c:pt idx="4">
                  <c:v>6568.7234928024473</c:v>
                </c:pt>
                <c:pt idx="5">
                  <c:v>6814.5879695135827</c:v>
                </c:pt>
                <c:pt idx="6">
                  <c:v>6859.0219150334924</c:v>
                </c:pt>
                <c:pt idx="7">
                  <c:v>6686.3209461440001</c:v>
                </c:pt>
                <c:pt idx="8">
                  <c:v>7031.7839600826101</c:v>
                </c:pt>
                <c:pt idx="9">
                  <c:v>6998.5681176234884</c:v>
                </c:pt>
                <c:pt idx="10">
                  <c:v>6664.2275660464684</c:v>
                </c:pt>
                <c:pt idx="11">
                  <c:v>6372.8931181714388</c:v>
                </c:pt>
                <c:pt idx="12">
                  <c:v>6298.9999637581832</c:v>
                </c:pt>
                <c:pt idx="13">
                  <c:v>6459.4146004447293</c:v>
                </c:pt>
                <c:pt idx="14">
                  <c:v>6378.7775493544095</c:v>
                </c:pt>
                <c:pt idx="15">
                  <c:v>6207.3844437186553</c:v>
                </c:pt>
                <c:pt idx="16">
                  <c:v>5941.879080582009</c:v>
                </c:pt>
                <c:pt idx="17">
                  <c:v>5774.1708634289098</c:v>
                </c:pt>
                <c:pt idx="18">
                  <c:v>5717.3947339394836</c:v>
                </c:pt>
                <c:pt idx="19">
                  <c:v>5574.3245185508586</c:v>
                </c:pt>
                <c:pt idx="20">
                  <c:v>5832.3029179591431</c:v>
                </c:pt>
                <c:pt idx="21">
                  <c:v>5448.1739941183723</c:v>
                </c:pt>
                <c:pt idx="22">
                  <c:v>5610.7603886986744</c:v>
                </c:pt>
                <c:pt idx="23">
                  <c:v>6064.216788235346</c:v>
                </c:pt>
                <c:pt idx="24">
                  <c:v>5887.2769512593495</c:v>
                </c:pt>
                <c:pt idx="25">
                  <c:v>5881.5020000387512</c:v>
                </c:pt>
                <c:pt idx="26">
                  <c:v>5962.3692819852013</c:v>
                </c:pt>
                <c:pt idx="27">
                  <c:v>6242.1727794160242</c:v>
                </c:pt>
                <c:pt idx="28">
                  <c:v>6436.7670458694838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AC-4900-A25D-C4645396FBC6}"/>
            </c:ext>
          </c:extLst>
        </c:ser>
        <c:ser>
          <c:idx val="2"/>
          <c:order val="2"/>
          <c:tx>
            <c:strRef>
              <c:f>Agriculture!$B$15</c:f>
              <c:strCache>
                <c:ptCount val="1"/>
                <c:pt idx="0">
                  <c:v> CO2 </c:v>
                </c:pt>
              </c:strCache>
            </c:strRef>
          </c:tx>
          <c:invertIfNegative val="0"/>
          <c:cat>
            <c:numRef>
              <c:f>Agriculture!$C$1:$AE$1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Agriculture!$C$15:$AE$15</c:f>
              <c:numCache>
                <c:formatCode>#,##0.00_ ;\-#,##0.00\ </c:formatCode>
                <c:ptCount val="29"/>
                <c:pt idx="0">
                  <c:v>451.71302318840577</c:v>
                </c:pt>
                <c:pt idx="1">
                  <c:v>414.77354282194688</c:v>
                </c:pt>
                <c:pt idx="2">
                  <c:v>373.68663710144926</c:v>
                </c:pt>
                <c:pt idx="3">
                  <c:v>457.17501739130438</c:v>
                </c:pt>
                <c:pt idx="4">
                  <c:v>368.3606602898551</c:v>
                </c:pt>
                <c:pt idx="5">
                  <c:v>580.86230144927538</c:v>
                </c:pt>
                <c:pt idx="6">
                  <c:v>571.22039652173908</c:v>
                </c:pt>
                <c:pt idx="7">
                  <c:v>506.1207130434783</c:v>
                </c:pt>
                <c:pt idx="8">
                  <c:v>400.95203420289857</c:v>
                </c:pt>
                <c:pt idx="9">
                  <c:v>486.76115304347826</c:v>
                </c:pt>
                <c:pt idx="10">
                  <c:v>458.22678318840576</c:v>
                </c:pt>
                <c:pt idx="11">
                  <c:v>468.91914666666662</c:v>
                </c:pt>
                <c:pt idx="12">
                  <c:v>354.7049223188406</c:v>
                </c:pt>
                <c:pt idx="13">
                  <c:v>465.24260869565217</c:v>
                </c:pt>
                <c:pt idx="14">
                  <c:v>307.65340115942024</c:v>
                </c:pt>
                <c:pt idx="15">
                  <c:v>327.54831999999993</c:v>
                </c:pt>
                <c:pt idx="16">
                  <c:v>319.61189333333334</c:v>
                </c:pt>
                <c:pt idx="17">
                  <c:v>427.66665333333333</c:v>
                </c:pt>
                <c:pt idx="18">
                  <c:v>329.18057333333337</c:v>
                </c:pt>
                <c:pt idx="19">
                  <c:v>396.34319999999997</c:v>
                </c:pt>
                <c:pt idx="20">
                  <c:v>526.17707999999993</c:v>
                </c:pt>
                <c:pt idx="21">
                  <c:v>430.94436000000002</c:v>
                </c:pt>
                <c:pt idx="22">
                  <c:v>275.74726666666669</c:v>
                </c:pt>
                <c:pt idx="23">
                  <c:v>562.78302666666661</c:v>
                </c:pt>
                <c:pt idx="24">
                  <c:v>445.62469013333339</c:v>
                </c:pt>
                <c:pt idx="25">
                  <c:v>465.41234666666668</c:v>
                </c:pt>
                <c:pt idx="26">
                  <c:v>512.70647999999994</c:v>
                </c:pt>
                <c:pt idx="27">
                  <c:v>416.73602666666665</c:v>
                </c:pt>
                <c:pt idx="28">
                  <c:v>546.21438666666666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AC-4900-A25D-C4645396F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0614784"/>
        <c:axId val="410620672"/>
      </c:barChart>
      <c:catAx>
        <c:axId val="41061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0620672"/>
        <c:scaling>
          <c:orientation val="minMax"/>
          <c:max val="2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0995993921812414E-3"/>
              <c:y val="0.2939407150377388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061478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2297569444444449E-2"/>
          <c:y val="0.90600636511539201"/>
          <c:w val="0.85288715277777782"/>
          <c:h val="7.1518774883843894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5363540083805308E-2"/>
          <c:y val="3.2949149716677478E-2"/>
          <c:w val="0.91671731822995806"/>
          <c:h val="0.829225740870666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2.10 LULUCF'!$B$3</c:f>
              <c:strCache>
                <c:ptCount val="1"/>
                <c:pt idx="0">
                  <c:v>A.  Forest land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LULUCF'!$C$3:$AE$3</c:f>
              <c:numCache>
                <c:formatCode>#,##0.00</c:formatCode>
                <c:ptCount val="29"/>
                <c:pt idx="0">
                  <c:v>-3710.2569757338274</c:v>
                </c:pt>
                <c:pt idx="1">
                  <c:v>-3835.4001132904618</c:v>
                </c:pt>
                <c:pt idx="2">
                  <c:v>-3240.1801596507858</c:v>
                </c:pt>
                <c:pt idx="3">
                  <c:v>-3485.2781000122864</c:v>
                </c:pt>
                <c:pt idx="4">
                  <c:v>-3089.5263843778739</c:v>
                </c:pt>
                <c:pt idx="5">
                  <c:v>-2767.0308173212525</c:v>
                </c:pt>
                <c:pt idx="6">
                  <c:v>-2670.2891123767304</c:v>
                </c:pt>
                <c:pt idx="7">
                  <c:v>-3448.260491542308</c:v>
                </c:pt>
                <c:pt idx="8">
                  <c:v>-2982.9106328591524</c:v>
                </c:pt>
                <c:pt idx="9">
                  <c:v>-2903.5287217604032</c:v>
                </c:pt>
                <c:pt idx="10">
                  <c:v>-1963.6138053476884</c:v>
                </c:pt>
                <c:pt idx="11">
                  <c:v>-2258.9734818391762</c:v>
                </c:pt>
                <c:pt idx="12">
                  <c:v>-2172.5005968243145</c:v>
                </c:pt>
                <c:pt idx="13">
                  <c:v>-2323.7529901399862</c:v>
                </c:pt>
                <c:pt idx="14">
                  <c:v>-3217.5811917832552</c:v>
                </c:pt>
                <c:pt idx="15">
                  <c:v>-2959.8082669830078</c:v>
                </c:pt>
                <c:pt idx="16">
                  <c:v>-3394.7679294024165</c:v>
                </c:pt>
                <c:pt idx="17">
                  <c:v>-3131.9224887059254</c:v>
                </c:pt>
                <c:pt idx="18">
                  <c:v>-4040.8561885427785</c:v>
                </c:pt>
                <c:pt idx="19">
                  <c:v>-4091.1773496593469</c:v>
                </c:pt>
                <c:pt idx="20">
                  <c:v>-3735.4158712386757</c:v>
                </c:pt>
                <c:pt idx="21">
                  <c:v>-4103.7523754047706</c:v>
                </c:pt>
                <c:pt idx="22">
                  <c:v>-4354.8043139627007</c:v>
                </c:pt>
                <c:pt idx="23">
                  <c:v>-4498.6183432299395</c:v>
                </c:pt>
                <c:pt idx="24">
                  <c:v>-4270.0358507529218</c:v>
                </c:pt>
                <c:pt idx="25">
                  <c:v>-4819.6062135545617</c:v>
                </c:pt>
                <c:pt idx="26">
                  <c:v>-4642.7302124501311</c:v>
                </c:pt>
                <c:pt idx="27">
                  <c:v>-3711.8617554508032</c:v>
                </c:pt>
                <c:pt idx="28">
                  <c:v>-3559.9253821999268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76-4401-83BB-AC9947D4ABE5}"/>
            </c:ext>
          </c:extLst>
        </c:ser>
        <c:ser>
          <c:idx val="1"/>
          <c:order val="1"/>
          <c:tx>
            <c:strRef>
              <c:f>'Fig 2.10 LULUCF'!$B$4</c:f>
              <c:strCache>
                <c:ptCount val="1"/>
                <c:pt idx="0">
                  <c:v>B.  Cropland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LULUCF'!$C$4:$AE$4</c:f>
              <c:numCache>
                <c:formatCode>#,##0.00</c:formatCode>
                <c:ptCount val="29"/>
                <c:pt idx="0">
                  <c:v>29.988555488467259</c:v>
                </c:pt>
                <c:pt idx="1">
                  <c:v>-0.91111247590609001</c:v>
                </c:pt>
                <c:pt idx="2">
                  <c:v>-59.630649040511607</c:v>
                </c:pt>
                <c:pt idx="3">
                  <c:v>-21.212785191804649</c:v>
                </c:pt>
                <c:pt idx="4">
                  <c:v>-21.896469173588869</c:v>
                </c:pt>
                <c:pt idx="5">
                  <c:v>-11.975817926925529</c:v>
                </c:pt>
                <c:pt idx="6">
                  <c:v>46.092081611507403</c:v>
                </c:pt>
                <c:pt idx="7">
                  <c:v>24.634140977794779</c:v>
                </c:pt>
                <c:pt idx="8">
                  <c:v>-17.10711291169255</c:v>
                </c:pt>
                <c:pt idx="9">
                  <c:v>0.84970177348560005</c:v>
                </c:pt>
                <c:pt idx="10">
                  <c:v>-6.0755675069852098</c:v>
                </c:pt>
                <c:pt idx="11">
                  <c:v>217.28384976787538</c:v>
                </c:pt>
                <c:pt idx="12">
                  <c:v>148.09004936505741</c:v>
                </c:pt>
                <c:pt idx="13">
                  <c:v>19.961954165872228</c:v>
                </c:pt>
                <c:pt idx="14">
                  <c:v>43.31201199232428</c:v>
                </c:pt>
                <c:pt idx="15">
                  <c:v>-12.812484108524989</c:v>
                </c:pt>
                <c:pt idx="16">
                  <c:v>-87.683016228085464</c:v>
                </c:pt>
                <c:pt idx="17">
                  <c:v>8.5170723914788198</c:v>
                </c:pt>
                <c:pt idx="18">
                  <c:v>162.27783412185434</c:v>
                </c:pt>
                <c:pt idx="19">
                  <c:v>-83.931484639722711</c:v>
                </c:pt>
                <c:pt idx="20">
                  <c:v>-177.04397828108142</c:v>
                </c:pt>
                <c:pt idx="21">
                  <c:v>-20.92696557042542</c:v>
                </c:pt>
                <c:pt idx="22">
                  <c:v>45.82341282052078</c:v>
                </c:pt>
                <c:pt idx="23">
                  <c:v>-23.566069726232239</c:v>
                </c:pt>
                <c:pt idx="24">
                  <c:v>-75.184945830677535</c:v>
                </c:pt>
                <c:pt idx="25">
                  <c:v>-77.403990851487549</c:v>
                </c:pt>
                <c:pt idx="26">
                  <c:v>-112.86634394142953</c:v>
                </c:pt>
                <c:pt idx="27">
                  <c:v>-63.665931454559413</c:v>
                </c:pt>
                <c:pt idx="28">
                  <c:v>-160.46006092612873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76-4401-83BB-AC9947D4ABE5}"/>
            </c:ext>
          </c:extLst>
        </c:ser>
        <c:ser>
          <c:idx val="2"/>
          <c:order val="2"/>
          <c:tx>
            <c:strRef>
              <c:f>'Fig 2.10 LULUCF'!$B$5</c:f>
              <c:strCache>
                <c:ptCount val="1"/>
                <c:pt idx="0">
                  <c:v>C.  Grassland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LULUCF'!$C$5:$AE$5</c:f>
              <c:numCache>
                <c:formatCode>#,##0.00</c:formatCode>
                <c:ptCount val="29"/>
                <c:pt idx="0">
                  <c:v>7162.6673907874901</c:v>
                </c:pt>
                <c:pt idx="1">
                  <c:v>7276.2881288022772</c:v>
                </c:pt>
                <c:pt idx="2">
                  <c:v>6688.4829350665923</c:v>
                </c:pt>
                <c:pt idx="3">
                  <c:v>6332.3587366615629</c:v>
                </c:pt>
                <c:pt idx="4">
                  <c:v>6180.9907088620157</c:v>
                </c:pt>
                <c:pt idx="5">
                  <c:v>6382.5769675673928</c:v>
                </c:pt>
                <c:pt idx="6">
                  <c:v>6041.3410212820272</c:v>
                </c:pt>
                <c:pt idx="7">
                  <c:v>6443.8147730208284</c:v>
                </c:pt>
                <c:pt idx="8">
                  <c:v>6171.4443503997018</c:v>
                </c:pt>
                <c:pt idx="9">
                  <c:v>6109.3513292371563</c:v>
                </c:pt>
                <c:pt idx="10">
                  <c:v>6796.9595110208147</c:v>
                </c:pt>
                <c:pt idx="11">
                  <c:v>6655.9545133348065</c:v>
                </c:pt>
                <c:pt idx="12">
                  <c:v>7035.4668696475064</c:v>
                </c:pt>
                <c:pt idx="13">
                  <c:v>6761.6125430600487</c:v>
                </c:pt>
                <c:pt idx="14">
                  <c:v>6448.3271990395606</c:v>
                </c:pt>
                <c:pt idx="15">
                  <c:v>6657.8751254707367</c:v>
                </c:pt>
                <c:pt idx="16">
                  <c:v>6504.7361843243107</c:v>
                </c:pt>
                <c:pt idx="17">
                  <c:v>6520.3383786331624</c:v>
                </c:pt>
                <c:pt idx="18">
                  <c:v>6756.7600293397572</c:v>
                </c:pt>
                <c:pt idx="19">
                  <c:v>6922.5897962819536</c:v>
                </c:pt>
                <c:pt idx="20">
                  <c:v>6829.1766674255232</c:v>
                </c:pt>
                <c:pt idx="21">
                  <c:v>6806.9430449342854</c:v>
                </c:pt>
                <c:pt idx="22">
                  <c:v>6947.4100051329551</c:v>
                </c:pt>
                <c:pt idx="23">
                  <c:v>7322.9743835495019</c:v>
                </c:pt>
                <c:pt idx="24">
                  <c:v>6803.2519071751103</c:v>
                </c:pt>
                <c:pt idx="25">
                  <c:v>6831.9738103850914</c:v>
                </c:pt>
                <c:pt idx="26">
                  <c:v>6846.2305770173589</c:v>
                </c:pt>
                <c:pt idx="27">
                  <c:v>6835.9383715944723</c:v>
                </c:pt>
                <c:pt idx="28">
                  <c:v>6968.3158762704788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76-4401-83BB-AC9947D4ABE5}"/>
            </c:ext>
          </c:extLst>
        </c:ser>
        <c:ser>
          <c:idx val="3"/>
          <c:order val="3"/>
          <c:tx>
            <c:strRef>
              <c:f>'Fig 2.10 LULUCF'!$B$6</c:f>
              <c:strCache>
                <c:ptCount val="1"/>
                <c:pt idx="0">
                  <c:v>D.  Wetlands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LULUCF'!$C$6:$AE$6</c:f>
              <c:numCache>
                <c:formatCode>#,##0.00</c:formatCode>
                <c:ptCount val="29"/>
                <c:pt idx="0">
                  <c:v>1763.6520853304423</c:v>
                </c:pt>
                <c:pt idx="1">
                  <c:v>1594.9497773452454</c:v>
                </c:pt>
                <c:pt idx="2">
                  <c:v>1487.2586195896702</c:v>
                </c:pt>
                <c:pt idx="3">
                  <c:v>1993.1716034881172</c:v>
                </c:pt>
                <c:pt idx="4">
                  <c:v>1844.2309431400188</c:v>
                </c:pt>
                <c:pt idx="5">
                  <c:v>2179.890580652971</c:v>
                </c:pt>
                <c:pt idx="6">
                  <c:v>2038.1192552924795</c:v>
                </c:pt>
                <c:pt idx="7">
                  <c:v>1756.4181553542464</c:v>
                </c:pt>
                <c:pt idx="8">
                  <c:v>1515.9336021204426</c:v>
                </c:pt>
                <c:pt idx="9">
                  <c:v>1517.8300167122122</c:v>
                </c:pt>
                <c:pt idx="10">
                  <c:v>1494.0377174985308</c:v>
                </c:pt>
                <c:pt idx="11">
                  <c:v>2123.7954406059625</c:v>
                </c:pt>
                <c:pt idx="12">
                  <c:v>1787.0228350708808</c:v>
                </c:pt>
                <c:pt idx="13">
                  <c:v>2774.6112698392635</c:v>
                </c:pt>
                <c:pt idx="14">
                  <c:v>2661.8996953464234</c:v>
                </c:pt>
                <c:pt idx="15">
                  <c:v>2771.7139991099366</c:v>
                </c:pt>
                <c:pt idx="16">
                  <c:v>2119.6771669647615</c:v>
                </c:pt>
                <c:pt idx="17">
                  <c:v>2235.4909519607977</c:v>
                </c:pt>
                <c:pt idx="18">
                  <c:v>1827.2672813011266</c:v>
                </c:pt>
                <c:pt idx="19">
                  <c:v>1703.5432467236801</c:v>
                </c:pt>
                <c:pt idx="20">
                  <c:v>3059.0627065965114</c:v>
                </c:pt>
                <c:pt idx="21">
                  <c:v>2528.6987311600337</c:v>
                </c:pt>
                <c:pt idx="22">
                  <c:v>1702.236970382123</c:v>
                </c:pt>
                <c:pt idx="23">
                  <c:v>2138.5759573127352</c:v>
                </c:pt>
                <c:pt idx="24">
                  <c:v>2068.7641466235586</c:v>
                </c:pt>
                <c:pt idx="25">
                  <c:v>3118.443020840919</c:v>
                </c:pt>
                <c:pt idx="26">
                  <c:v>1897.2218231258912</c:v>
                </c:pt>
                <c:pt idx="27">
                  <c:v>2918.2748583771322</c:v>
                </c:pt>
                <c:pt idx="28">
                  <c:v>1655.8752640386829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76-4401-83BB-AC9947D4ABE5}"/>
            </c:ext>
          </c:extLst>
        </c:ser>
        <c:ser>
          <c:idx val="4"/>
          <c:order val="4"/>
          <c:tx>
            <c:strRef>
              <c:f>'Fig 2.10 LULUCF'!$B$7</c:f>
              <c:strCache>
                <c:ptCount val="1"/>
                <c:pt idx="0">
                  <c:v>E.  Settlements 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LULUCF'!$C$7:$AE$7</c:f>
              <c:numCache>
                <c:formatCode>#,##0.00</c:formatCode>
                <c:ptCount val="29"/>
                <c:pt idx="0">
                  <c:v>86.749654401493714</c:v>
                </c:pt>
                <c:pt idx="1">
                  <c:v>76.319715225920405</c:v>
                </c:pt>
                <c:pt idx="2">
                  <c:v>90.849535162825305</c:v>
                </c:pt>
                <c:pt idx="3">
                  <c:v>77.992283942728008</c:v>
                </c:pt>
                <c:pt idx="4">
                  <c:v>112.91643221602513</c:v>
                </c:pt>
                <c:pt idx="5">
                  <c:v>119.3702394944993</c:v>
                </c:pt>
                <c:pt idx="6">
                  <c:v>136.04548040770635</c:v>
                </c:pt>
                <c:pt idx="7">
                  <c:v>150.82885501722771</c:v>
                </c:pt>
                <c:pt idx="8">
                  <c:v>166.94134670799698</c:v>
                </c:pt>
                <c:pt idx="9">
                  <c:v>183.0488197916446</c:v>
                </c:pt>
                <c:pt idx="10">
                  <c:v>212.09808487472759</c:v>
                </c:pt>
                <c:pt idx="11">
                  <c:v>276.45198772032086</c:v>
                </c:pt>
                <c:pt idx="12">
                  <c:v>268.42715861303287</c:v>
                </c:pt>
                <c:pt idx="13">
                  <c:v>332.10100769903875</c:v>
                </c:pt>
                <c:pt idx="14">
                  <c:v>363.29976522692726</c:v>
                </c:pt>
                <c:pt idx="15">
                  <c:v>391.39701087400374</c:v>
                </c:pt>
                <c:pt idx="16">
                  <c:v>477.89118031466592</c:v>
                </c:pt>
                <c:pt idx="17">
                  <c:v>597.31915102672269</c:v>
                </c:pt>
                <c:pt idx="18">
                  <c:v>499.04140581320615</c:v>
                </c:pt>
                <c:pt idx="19">
                  <c:v>302.34042286478399</c:v>
                </c:pt>
                <c:pt idx="20">
                  <c:v>315.09909587848261</c:v>
                </c:pt>
                <c:pt idx="21">
                  <c:v>126.46503509822335</c:v>
                </c:pt>
                <c:pt idx="22">
                  <c:v>322.77612724799451</c:v>
                </c:pt>
                <c:pt idx="23">
                  <c:v>134.0776102506353</c:v>
                </c:pt>
                <c:pt idx="24">
                  <c:v>122.96371032205198</c:v>
                </c:pt>
                <c:pt idx="25">
                  <c:v>138.46189595231968</c:v>
                </c:pt>
                <c:pt idx="26">
                  <c:v>143.8374638073519</c:v>
                </c:pt>
                <c:pt idx="27">
                  <c:v>175.95327457921849</c:v>
                </c:pt>
                <c:pt idx="28">
                  <c:v>169.72660586418181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76-4401-83BB-AC9947D4ABE5}"/>
            </c:ext>
          </c:extLst>
        </c:ser>
        <c:ser>
          <c:idx val="5"/>
          <c:order val="5"/>
          <c:tx>
            <c:strRef>
              <c:f>'Fig 2.10 LULUCF'!$B$8</c:f>
              <c:strCache>
                <c:ptCount val="1"/>
                <c:pt idx="0">
                  <c:v>F.  Other land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LULUCF'!$C$8:$AE$8</c:f>
              <c:numCache>
                <c:formatCode>#,##0.00</c:formatCode>
                <c:ptCount val="29"/>
                <c:pt idx="0">
                  <c:v>0.88720521155219001</c:v>
                </c:pt>
                <c:pt idx="1">
                  <c:v>0.97162864012546002</c:v>
                </c:pt>
                <c:pt idx="2">
                  <c:v>1.05605206869576</c:v>
                </c:pt>
                <c:pt idx="3">
                  <c:v>1.1404754972690301</c:v>
                </c:pt>
                <c:pt idx="4">
                  <c:v>1.2248989258393199</c:v>
                </c:pt>
                <c:pt idx="5">
                  <c:v>23.409380413821388</c:v>
                </c:pt>
                <c:pt idx="6">
                  <c:v>29.835965975724061</c:v>
                </c:pt>
                <c:pt idx="7">
                  <c:v>32.39169340429634</c:v>
                </c:pt>
                <c:pt idx="8">
                  <c:v>34.947420832868623</c:v>
                </c:pt>
                <c:pt idx="9">
                  <c:v>37.503148261437921</c:v>
                </c:pt>
                <c:pt idx="10">
                  <c:v>54.52109370756029</c:v>
                </c:pt>
                <c:pt idx="11">
                  <c:v>59.745085991619227</c:v>
                </c:pt>
                <c:pt idx="12">
                  <c:v>62.071945324950583</c:v>
                </c:pt>
                <c:pt idx="13">
                  <c:v>64.398804658284917</c:v>
                </c:pt>
                <c:pt idx="14">
                  <c:v>66.725663991619228</c:v>
                </c:pt>
                <c:pt idx="15">
                  <c:v>69.052523324950542</c:v>
                </c:pt>
                <c:pt idx="16">
                  <c:v>1485.9609579047624</c:v>
                </c:pt>
                <c:pt idx="17">
                  <c:v>45.107624571427728</c:v>
                </c:pt>
                <c:pt idx="18">
                  <c:v>68.978079746034027</c:v>
                </c:pt>
                <c:pt idx="19">
                  <c:v>60.457338857142581</c:v>
                </c:pt>
                <c:pt idx="20">
                  <c:v>60.372915428572291</c:v>
                </c:pt>
                <c:pt idx="21">
                  <c:v>60.288491999999017</c:v>
                </c:pt>
                <c:pt idx="22">
                  <c:v>60.204068571428721</c:v>
                </c:pt>
                <c:pt idx="23">
                  <c:v>60.119645142858431</c:v>
                </c:pt>
                <c:pt idx="24">
                  <c:v>60.119645142858431</c:v>
                </c:pt>
                <c:pt idx="25">
                  <c:v>57.479494285712867</c:v>
                </c:pt>
                <c:pt idx="26">
                  <c:v>54.923766857143569</c:v>
                </c:pt>
                <c:pt idx="27">
                  <c:v>52.368039428571286</c:v>
                </c:pt>
                <c:pt idx="28">
                  <c:v>49.812311900666671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76-4401-83BB-AC9947D4ABE5}"/>
            </c:ext>
          </c:extLst>
        </c:ser>
        <c:ser>
          <c:idx val="6"/>
          <c:order val="6"/>
          <c:tx>
            <c:strRef>
              <c:f>'Fig 2.10 LULUCF'!$B$9</c:f>
              <c:strCache>
                <c:ptCount val="1"/>
                <c:pt idx="0">
                  <c:v>G.  Harvested wood products</c:v>
                </c:pt>
              </c:strCache>
            </c:strRef>
          </c:tx>
          <c:invertIfNegative val="0"/>
          <c:cat>
            <c:numRef>
              <c:f>'Fig 2.10 LULUCF'!$C$1:$AE$1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 2.10 LULUCF'!$C$9:$AE$9</c:f>
              <c:numCache>
                <c:formatCode>#,##0.00</c:formatCode>
                <c:ptCount val="29"/>
                <c:pt idx="0">
                  <c:v>-413.04346724561293</c:v>
                </c:pt>
                <c:pt idx="1">
                  <c:v>-409.63256329952986</c:v>
                </c:pt>
                <c:pt idx="2">
                  <c:v>-560.58435398918311</c:v>
                </c:pt>
                <c:pt idx="3">
                  <c:v>-586.39636072434257</c:v>
                </c:pt>
                <c:pt idx="4">
                  <c:v>-645.75661766327653</c:v>
                </c:pt>
                <c:pt idx="5">
                  <c:v>-679.6987194214139</c:v>
                </c:pt>
                <c:pt idx="6">
                  <c:v>-789.71736236649281</c:v>
                </c:pt>
                <c:pt idx="7">
                  <c:v>-793.8755872269578</c:v>
                </c:pt>
                <c:pt idx="8">
                  <c:v>-903.22609308217091</c:v>
                </c:pt>
                <c:pt idx="9">
                  <c:v>-887.08728427460323</c:v>
                </c:pt>
                <c:pt idx="10">
                  <c:v>-1123.2520265120611</c:v>
                </c:pt>
                <c:pt idx="11">
                  <c:v>-1115.954720834636</c:v>
                </c:pt>
                <c:pt idx="12">
                  <c:v>-953.41024676874827</c:v>
                </c:pt>
                <c:pt idx="13">
                  <c:v>-1181.8684799605053</c:v>
                </c:pt>
                <c:pt idx="14">
                  <c:v>-1090.4073620610397</c:v>
                </c:pt>
                <c:pt idx="15">
                  <c:v>-1129.6709814516839</c:v>
                </c:pt>
                <c:pt idx="16">
                  <c:v>-1273.9201060138962</c:v>
                </c:pt>
                <c:pt idx="17">
                  <c:v>-1198.271990624979</c:v>
                </c:pt>
                <c:pt idx="18">
                  <c:v>-688.15705012966407</c:v>
                </c:pt>
                <c:pt idx="19">
                  <c:v>-708.48601724181174</c:v>
                </c:pt>
                <c:pt idx="20">
                  <c:v>-818.73005337671043</c:v>
                </c:pt>
                <c:pt idx="21">
                  <c:v>-741.72471574150427</c:v>
                </c:pt>
                <c:pt idx="22">
                  <c:v>-668.59050040934176</c:v>
                </c:pt>
                <c:pt idx="23">
                  <c:v>-662.32814564099601</c:v>
                </c:pt>
                <c:pt idx="24">
                  <c:v>-763.17068152749141</c:v>
                </c:pt>
                <c:pt idx="25">
                  <c:v>-728.72017483065918</c:v>
                </c:pt>
                <c:pt idx="26">
                  <c:v>-803.69997277670166</c:v>
                </c:pt>
                <c:pt idx="27">
                  <c:v>-868.83218682149072</c:v>
                </c:pt>
                <c:pt idx="28">
                  <c:v>-825.65706507089385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949184"/>
        <c:axId val="183951360"/>
      </c:barChart>
      <c:lineChart>
        <c:grouping val="standard"/>
        <c:varyColors val="0"/>
        <c:ser>
          <c:idx val="7"/>
          <c:order val="7"/>
          <c:tx>
            <c:strRef>
              <c:f>'Fig 2.10 LULUCF'!$B$2</c:f>
              <c:strCache>
                <c:ptCount val="1"/>
                <c:pt idx="0">
                  <c:v>Total LULUCF 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f>'Fig 2.10 LULUCF'!$C$1:$Q$1</c:f>
              <c:numCache>
                <c:formatCode>General</c:formatCode>
                <c:ptCount val="1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</c:numCache>
            </c:numRef>
          </c:cat>
          <c:val>
            <c:numRef>
              <c:f>'Fig 2.10 LULUCF'!$C$2:$AE$2</c:f>
              <c:numCache>
                <c:formatCode>#,##0.00</c:formatCode>
                <c:ptCount val="29"/>
                <c:pt idx="0">
                  <c:v>4920.6444482400057</c:v>
                </c:pt>
                <c:pt idx="1">
                  <c:v>4702.585460947671</c:v>
                </c:pt>
                <c:pt idx="2">
                  <c:v>4407.2519792073026</c:v>
                </c:pt>
                <c:pt idx="3">
                  <c:v>4311.7758536612437</c:v>
                </c:pt>
                <c:pt idx="4">
                  <c:v>4382.18351192916</c:v>
                </c:pt>
                <c:pt idx="5">
                  <c:v>5246.5418134590927</c:v>
                </c:pt>
                <c:pt idx="6">
                  <c:v>4831.4273298262215</c:v>
                </c:pt>
                <c:pt idx="7">
                  <c:v>4165.9515390051283</c:v>
                </c:pt>
                <c:pt idx="8">
                  <c:v>3986.022881207994</c:v>
                </c:pt>
                <c:pt idx="9">
                  <c:v>4057.9670097409303</c:v>
                </c:pt>
                <c:pt idx="10">
                  <c:v>5464.6750077348988</c:v>
                </c:pt>
                <c:pt idx="11">
                  <c:v>5958.302674746772</c:v>
                </c:pt>
                <c:pt idx="12">
                  <c:v>6175.1680144283655</c:v>
                </c:pt>
                <c:pt idx="13">
                  <c:v>6447.0641093220165</c:v>
                </c:pt>
                <c:pt idx="14">
                  <c:v>5275.5757817525591</c:v>
                </c:pt>
                <c:pt idx="15">
                  <c:v>5787.7469262364111</c:v>
                </c:pt>
                <c:pt idx="16">
                  <c:v>5831.8944378641027</c:v>
                </c:pt>
                <c:pt idx="17">
                  <c:v>5076.5786992526855</c:v>
                </c:pt>
                <c:pt idx="18">
                  <c:v>4585.3113916495358</c:v>
                </c:pt>
                <c:pt idx="19">
                  <c:v>4105.335953186679</c:v>
                </c:pt>
                <c:pt idx="20">
                  <c:v>5532.5214824326222</c:v>
                </c:pt>
                <c:pt idx="21">
                  <c:v>4655.9912464758409</c:v>
                </c:pt>
                <c:pt idx="22">
                  <c:v>4055.05576978298</c:v>
                </c:pt>
                <c:pt idx="23">
                  <c:v>4471.2350376585637</c:v>
                </c:pt>
                <c:pt idx="24">
                  <c:v>3946.7079311524885</c:v>
                </c:pt>
                <c:pt idx="25">
                  <c:v>4520.6278422273353</c:v>
                </c:pt>
                <c:pt idx="26">
                  <c:v>3382.917101639483</c:v>
                </c:pt>
                <c:pt idx="27">
                  <c:v>5338.1746702525406</c:v>
                </c:pt>
                <c:pt idx="28">
                  <c:v>4297.6875498770605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76-4401-83BB-AC9947D4A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949184"/>
        <c:axId val="183951360"/>
      </c:lineChart>
      <c:catAx>
        <c:axId val="18394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3951360"/>
        <c:crosses val="autoZero"/>
        <c:auto val="1"/>
        <c:lblAlgn val="ctr"/>
        <c:lblOffset val="100"/>
        <c:noMultiLvlLbl val="0"/>
      </c:catAx>
      <c:valAx>
        <c:axId val="183951360"/>
        <c:scaling>
          <c:orientation val="minMax"/>
          <c:max val="12000"/>
          <c:min val="-6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</a:t>
                </a:r>
                <a:r>
                  <a:rPr lang="en-IE" sz="1100" baseline="0"/>
                  <a:t> CO</a:t>
                </a:r>
                <a:r>
                  <a:rPr lang="en-IE" sz="1100" baseline="-25000"/>
                  <a:t>2</a:t>
                </a:r>
                <a:r>
                  <a:rPr lang="en-IE" sz="1100" baseline="0"/>
                  <a:t> eq</a:t>
                </a:r>
                <a:endParaRPr lang="en-IE" sz="1100"/>
              </a:p>
            </c:rich>
          </c:tx>
          <c:layout>
            <c:manualLayout>
              <c:xMode val="edge"/>
              <c:yMode val="edge"/>
              <c:x val="2.1833309534494711E-2"/>
              <c:y val="0.32259609348375867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183949184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7.476242764678942E-2"/>
          <c:y val="0.87608848228782943"/>
          <c:w val="0.90398425196850407"/>
          <c:h val="0.1226533047005487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811885577760878E-2"/>
          <c:y val="2.8293055555555554E-2"/>
          <c:w val="0.93829555075939741"/>
          <c:h val="0.805109979197970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Waste!$B$2</c:f>
              <c:strCache>
                <c:ptCount val="1"/>
                <c:pt idx="0">
                  <c:v>5.A Solid Waste Disposal</c:v>
                </c:pt>
              </c:strCache>
            </c:strRef>
          </c:tx>
          <c:invertIfNegative val="0"/>
          <c:cat>
            <c:numRef>
              <c:f>Waste!$C$1:$AE$1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Waste!$C$2:$AE$2</c:f>
              <c:numCache>
                <c:formatCode>#,##0.00</c:formatCode>
                <c:ptCount val="29"/>
                <c:pt idx="0">
                  <c:v>1318.0750046457997</c:v>
                </c:pt>
                <c:pt idx="1">
                  <c:v>1398.5762396203297</c:v>
                </c:pt>
                <c:pt idx="2">
                  <c:v>1461.4329391711981</c:v>
                </c:pt>
                <c:pt idx="3">
                  <c:v>1510.5881268151277</c:v>
                </c:pt>
                <c:pt idx="4">
                  <c:v>1556.0660070268186</c:v>
                </c:pt>
                <c:pt idx="5">
                  <c:v>1592.759090270677</c:v>
                </c:pt>
                <c:pt idx="6">
                  <c:v>1471.8696106900713</c:v>
                </c:pt>
                <c:pt idx="7">
                  <c:v>1212.7245603159165</c:v>
                </c:pt>
                <c:pt idx="8">
                  <c:v>1263.4259964598352</c:v>
                </c:pt>
                <c:pt idx="9">
                  <c:v>1261.2873970377814</c:v>
                </c:pt>
                <c:pt idx="10">
                  <c:v>1268.1637358600644</c:v>
                </c:pt>
                <c:pt idx="11">
                  <c:v>1364.4710203505408</c:v>
                </c:pt>
                <c:pt idx="12">
                  <c:v>1437.6433897413656</c:v>
                </c:pt>
                <c:pt idx="13">
                  <c:v>1457.1351738766382</c:v>
                </c:pt>
                <c:pt idx="14">
                  <c:v>1190.8522842044663</c:v>
                </c:pt>
                <c:pt idx="15">
                  <c:v>1006.9985553870779</c:v>
                </c:pt>
                <c:pt idx="16">
                  <c:v>1049.2955470508382</c:v>
                </c:pt>
                <c:pt idx="17">
                  <c:v>615.99279973624368</c:v>
                </c:pt>
                <c:pt idx="18">
                  <c:v>463.84204329766396</c:v>
                </c:pt>
                <c:pt idx="19">
                  <c:v>284.8049081264104</c:v>
                </c:pt>
                <c:pt idx="20">
                  <c:v>278.64650733286254</c:v>
                </c:pt>
                <c:pt idx="21">
                  <c:v>381.56113356609893</c:v>
                </c:pt>
                <c:pt idx="22">
                  <c:v>302.79154765173917</c:v>
                </c:pt>
                <c:pt idx="23">
                  <c:v>460.96994317368149</c:v>
                </c:pt>
                <c:pt idx="24">
                  <c:v>648.10107072438586</c:v>
                </c:pt>
                <c:pt idx="25">
                  <c:v>726.92670538507707</c:v>
                </c:pt>
                <c:pt idx="26">
                  <c:v>749.56085926208698</c:v>
                </c:pt>
                <c:pt idx="27">
                  <c:v>717.90523816711902</c:v>
                </c:pt>
                <c:pt idx="28">
                  <c:v>692.70918628536094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65-446B-A583-E028F1F976A9}"/>
            </c:ext>
          </c:extLst>
        </c:ser>
        <c:ser>
          <c:idx val="1"/>
          <c:order val="1"/>
          <c:tx>
            <c:strRef>
              <c:f>Waste!$B$3</c:f>
              <c:strCache>
                <c:ptCount val="1"/>
                <c:pt idx="0">
                  <c:v>5.B Biological Treatment of Solid Waste</c:v>
                </c:pt>
              </c:strCache>
            </c:strRef>
          </c:tx>
          <c:invertIfNegative val="0"/>
          <c:cat>
            <c:numRef>
              <c:f>Waste!$C$1:$AE$1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Waste!$C$3:$AE$3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3.8134041600000002</c:v>
                </c:pt>
                <c:pt idx="12">
                  <c:v>5.8339097599999992</c:v>
                </c:pt>
                <c:pt idx="13">
                  <c:v>8.11426816</c:v>
                </c:pt>
                <c:pt idx="14">
                  <c:v>8.5036185599999996</c:v>
                </c:pt>
                <c:pt idx="15">
                  <c:v>13.767910399999998</c:v>
                </c:pt>
                <c:pt idx="16">
                  <c:v>13.70170368</c:v>
                </c:pt>
                <c:pt idx="17">
                  <c:v>12.484254719999999</c:v>
                </c:pt>
                <c:pt idx="18">
                  <c:v>16.44053504</c:v>
                </c:pt>
                <c:pt idx="19">
                  <c:v>21.072775679999999</c:v>
                </c:pt>
                <c:pt idx="20">
                  <c:v>20.991303680000001</c:v>
                </c:pt>
                <c:pt idx="21">
                  <c:v>22.911470080000001</c:v>
                </c:pt>
                <c:pt idx="22">
                  <c:v>22.413890559999999</c:v>
                </c:pt>
                <c:pt idx="23">
                  <c:v>22.730516479999999</c:v>
                </c:pt>
                <c:pt idx="24">
                  <c:v>19.298229759999998</c:v>
                </c:pt>
                <c:pt idx="25">
                  <c:v>20.662671360000001</c:v>
                </c:pt>
                <c:pt idx="26">
                  <c:v>19.890316800000001</c:v>
                </c:pt>
                <c:pt idx="27">
                  <c:v>25.636408320000001</c:v>
                </c:pt>
                <c:pt idx="28">
                  <c:v>25.636408320000001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65-446B-A583-E028F1F976A9}"/>
            </c:ext>
          </c:extLst>
        </c:ser>
        <c:ser>
          <c:idx val="2"/>
          <c:order val="2"/>
          <c:tx>
            <c:strRef>
              <c:f>Waste!$B$4</c:f>
              <c:strCache>
                <c:ptCount val="1"/>
                <c:pt idx="0">
                  <c:v>5.C Incineration and Open Burning of Waste</c:v>
                </c:pt>
              </c:strCache>
            </c:strRef>
          </c:tx>
          <c:invertIfNegative val="0"/>
          <c:cat>
            <c:numRef>
              <c:f>Waste!$C$1:$AE$1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Waste!$C$4:$AE$4</c:f>
              <c:numCache>
                <c:formatCode>#,##0.00</c:formatCode>
                <c:ptCount val="29"/>
                <c:pt idx="0">
                  <c:v>97.736151786130392</c:v>
                </c:pt>
                <c:pt idx="1">
                  <c:v>97.88220073267567</c:v>
                </c:pt>
                <c:pt idx="2">
                  <c:v>98.661941870663441</c:v>
                </c:pt>
                <c:pt idx="3">
                  <c:v>99.468783822381241</c:v>
                </c:pt>
                <c:pt idx="4">
                  <c:v>100.12485467596191</c:v>
                </c:pt>
                <c:pt idx="5">
                  <c:v>100.58957019165692</c:v>
                </c:pt>
                <c:pt idx="6">
                  <c:v>100.60733564856253</c:v>
                </c:pt>
                <c:pt idx="7">
                  <c:v>84.715535539400037</c:v>
                </c:pt>
                <c:pt idx="8">
                  <c:v>66.672424749708597</c:v>
                </c:pt>
                <c:pt idx="9">
                  <c:v>74.517421147256442</c:v>
                </c:pt>
                <c:pt idx="10">
                  <c:v>79.509677802036663</c:v>
                </c:pt>
                <c:pt idx="11">
                  <c:v>88.680468027773983</c:v>
                </c:pt>
                <c:pt idx="12">
                  <c:v>114.68022125461589</c:v>
                </c:pt>
                <c:pt idx="13">
                  <c:v>161.65310805525169</c:v>
                </c:pt>
                <c:pt idx="14">
                  <c:v>149.25923145124153</c:v>
                </c:pt>
                <c:pt idx="15">
                  <c:v>132.47789078977465</c:v>
                </c:pt>
                <c:pt idx="16">
                  <c:v>130.08429556349773</c:v>
                </c:pt>
                <c:pt idx="17">
                  <c:v>84.018016119658313</c:v>
                </c:pt>
                <c:pt idx="18">
                  <c:v>69.062305825140754</c:v>
                </c:pt>
                <c:pt idx="19">
                  <c:v>70.554009255619121</c:v>
                </c:pt>
                <c:pt idx="20">
                  <c:v>62.094445437770624</c:v>
                </c:pt>
                <c:pt idx="21">
                  <c:v>44.997079427955946</c:v>
                </c:pt>
                <c:pt idx="22">
                  <c:v>48.316555502888967</c:v>
                </c:pt>
                <c:pt idx="23">
                  <c:v>45.162599811442291</c:v>
                </c:pt>
                <c:pt idx="24">
                  <c:v>41.683204244454295</c:v>
                </c:pt>
                <c:pt idx="25">
                  <c:v>42.425007001546412</c:v>
                </c:pt>
                <c:pt idx="26">
                  <c:v>25.043533748889661</c:v>
                </c:pt>
                <c:pt idx="27">
                  <c:v>27.465906904040317</c:v>
                </c:pt>
                <c:pt idx="28">
                  <c:v>23.892274029886991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65-446B-A583-E028F1F976A9}"/>
            </c:ext>
          </c:extLst>
        </c:ser>
        <c:ser>
          <c:idx val="3"/>
          <c:order val="3"/>
          <c:tx>
            <c:strRef>
              <c:f>Waste!$B$5</c:f>
              <c:strCache>
                <c:ptCount val="1"/>
                <c:pt idx="0">
                  <c:v>5.D Wastewater Treatment and Discharge</c:v>
                </c:pt>
              </c:strCache>
            </c:strRef>
          </c:tx>
          <c:invertIfNegative val="0"/>
          <c:cat>
            <c:numRef>
              <c:f>Waste!$C$1:$AE$1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Waste!$C$5:$AE$5</c:f>
              <c:numCache>
                <c:formatCode>#,##0.00</c:formatCode>
                <c:ptCount val="29"/>
                <c:pt idx="0">
                  <c:v>136.24246125903687</c:v>
                </c:pt>
                <c:pt idx="1">
                  <c:v>136.35292487947538</c:v>
                </c:pt>
                <c:pt idx="2">
                  <c:v>138.1350415155589</c:v>
                </c:pt>
                <c:pt idx="3">
                  <c:v>138.22474652174972</c:v>
                </c:pt>
                <c:pt idx="4">
                  <c:v>136.65847232478484</c:v>
                </c:pt>
                <c:pt idx="5">
                  <c:v>135.82943480054763</c:v>
                </c:pt>
                <c:pt idx="6">
                  <c:v>136.00608590157566</c:v>
                </c:pt>
                <c:pt idx="7">
                  <c:v>135.18615464589334</c:v>
                </c:pt>
                <c:pt idx="8">
                  <c:v>145.47812247761419</c:v>
                </c:pt>
                <c:pt idx="9">
                  <c:v>144.89987634914675</c:v>
                </c:pt>
                <c:pt idx="10">
                  <c:v>145.09695092841093</c:v>
                </c:pt>
                <c:pt idx="11">
                  <c:v>148.38402742432575</c:v>
                </c:pt>
                <c:pt idx="12">
                  <c:v>152.07503582110829</c:v>
                </c:pt>
                <c:pt idx="13">
                  <c:v>138.56564836748166</c:v>
                </c:pt>
                <c:pt idx="14">
                  <c:v>136.48845362276316</c:v>
                </c:pt>
                <c:pt idx="15">
                  <c:v>138.72403146157541</c:v>
                </c:pt>
                <c:pt idx="16">
                  <c:v>135.0942057968067</c:v>
                </c:pt>
                <c:pt idx="17">
                  <c:v>136.34045531548622</c:v>
                </c:pt>
                <c:pt idx="18">
                  <c:v>144.45865873252731</c:v>
                </c:pt>
                <c:pt idx="19">
                  <c:v>145.21538137198615</c:v>
                </c:pt>
                <c:pt idx="20">
                  <c:v>144.45661811879282</c:v>
                </c:pt>
                <c:pt idx="21">
                  <c:v>142.9618190039364</c:v>
                </c:pt>
                <c:pt idx="22">
                  <c:v>143.77209600435555</c:v>
                </c:pt>
                <c:pt idx="23">
                  <c:v>143.7584021613938</c:v>
                </c:pt>
                <c:pt idx="24">
                  <c:v>145.930239336471</c:v>
                </c:pt>
                <c:pt idx="25">
                  <c:v>146.28633179638013</c:v>
                </c:pt>
                <c:pt idx="26">
                  <c:v>147.11925484995513</c:v>
                </c:pt>
                <c:pt idx="27">
                  <c:v>148.15282980474126</c:v>
                </c:pt>
                <c:pt idx="28">
                  <c:v>147.86617335703824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65-446B-A583-E028F1F97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1698688"/>
        <c:axId val="411700224"/>
      </c:barChart>
      <c:catAx>
        <c:axId val="41169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700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1700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1.5005208333333337E-3"/>
              <c:y val="0.271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1169868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9.5260916818812963E-2"/>
          <c:y val="0.89365725625094283"/>
          <c:w val="0.88162321582629477"/>
          <c:h val="0.10061805555555556"/>
        </c:manualLayout>
      </c:layout>
      <c:overlay val="0"/>
      <c:spPr>
        <a:ln>
          <a:noFill/>
        </a:ln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980952025546576E-2"/>
          <c:y val="2.9606719160104988E-2"/>
          <c:w val="0.95557151919991046"/>
          <c:h val="0.60492220472440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Trends!$B$2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Trends!$C$2:$AE$2</c:f>
              <c:numCache>
                <c:formatCode>#,##0.00</c:formatCode>
                <c:ptCount val="29"/>
                <c:pt idx="0">
                  <c:v>11223.126727997158</c:v>
                </c:pt>
                <c:pt idx="1">
                  <c:v>11684.21616954801</c:v>
                </c:pt>
                <c:pt idx="2">
                  <c:v>12345.631586408672</c:v>
                </c:pt>
                <c:pt idx="3">
                  <c:v>12361.503535976541</c:v>
                </c:pt>
                <c:pt idx="4">
                  <c:v>12698.964605169616</c:v>
                </c:pt>
                <c:pt idx="5">
                  <c:v>13383.629051628215</c:v>
                </c:pt>
                <c:pt idx="6">
                  <c:v>14103.622705934598</c:v>
                </c:pt>
                <c:pt idx="7">
                  <c:v>14761.014389242522</c:v>
                </c:pt>
                <c:pt idx="8">
                  <c:v>15141.535204543825</c:v>
                </c:pt>
                <c:pt idx="9">
                  <c:v>15800.052247276677</c:v>
                </c:pt>
                <c:pt idx="10">
                  <c:v>16116.301209055913</c:v>
                </c:pt>
                <c:pt idx="11">
                  <c:v>17334.222532490629</c:v>
                </c:pt>
                <c:pt idx="12">
                  <c:v>16420.33723140927</c:v>
                </c:pt>
                <c:pt idx="13">
                  <c:v>15726.01716712037</c:v>
                </c:pt>
                <c:pt idx="14">
                  <c:v>15335.427423918576</c:v>
                </c:pt>
                <c:pt idx="15">
                  <c:v>15828.510373790736</c:v>
                </c:pt>
                <c:pt idx="16">
                  <c:v>15076.624038701655</c:v>
                </c:pt>
                <c:pt idx="17">
                  <c:v>14583.003232163606</c:v>
                </c:pt>
                <c:pt idx="18">
                  <c:v>14710.483389544237</c:v>
                </c:pt>
                <c:pt idx="19">
                  <c:v>13119.109512032237</c:v>
                </c:pt>
                <c:pt idx="20">
                  <c:v>13380.236904025222</c:v>
                </c:pt>
                <c:pt idx="21">
                  <c:v>11979.968927792934</c:v>
                </c:pt>
                <c:pt idx="22">
                  <c:v>12809.983524786521</c:v>
                </c:pt>
                <c:pt idx="23">
                  <c:v>11434.062403652253</c:v>
                </c:pt>
                <c:pt idx="24">
                  <c:v>11252.06702606112</c:v>
                </c:pt>
                <c:pt idx="25">
                  <c:v>11875.453189734633</c:v>
                </c:pt>
                <c:pt idx="26">
                  <c:v>12589.334889230951</c:v>
                </c:pt>
                <c:pt idx="27">
                  <c:v>11819.835928603112</c:v>
                </c:pt>
                <c:pt idx="28">
                  <c:v>10550.399902619318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19-45F9-8463-B5BB076BE411}"/>
            </c:ext>
          </c:extLst>
        </c:ser>
        <c:ser>
          <c:idx val="1"/>
          <c:order val="1"/>
          <c:tx>
            <c:strRef>
              <c:f>Trends!$B$3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Trends!$C$3:$AE$3</c:f>
              <c:numCache>
                <c:formatCode>#,##0.00</c:formatCode>
                <c:ptCount val="29"/>
                <c:pt idx="0">
                  <c:v>3961.7501968617162</c:v>
                </c:pt>
                <c:pt idx="1">
                  <c:v>4074.4548385498247</c:v>
                </c:pt>
                <c:pt idx="2">
                  <c:v>3768.7411502027767</c:v>
                </c:pt>
                <c:pt idx="3">
                  <c:v>3986.7186366590863</c:v>
                </c:pt>
                <c:pt idx="4">
                  <c:v>4242.6262261403108</c:v>
                </c:pt>
                <c:pt idx="5">
                  <c:v>4347.622852378212</c:v>
                </c:pt>
                <c:pt idx="6">
                  <c:v>4182.7351599223557</c:v>
                </c:pt>
                <c:pt idx="7">
                  <c:v>4550.5507019358802</c:v>
                </c:pt>
                <c:pt idx="8">
                  <c:v>4589.6182499874149</c:v>
                </c:pt>
                <c:pt idx="9">
                  <c:v>4810.475394892901</c:v>
                </c:pt>
                <c:pt idx="10">
                  <c:v>5642.3689918729842</c:v>
                </c:pt>
                <c:pt idx="11">
                  <c:v>5599.3853934023145</c:v>
                </c:pt>
                <c:pt idx="12">
                  <c:v>5323.0545108400147</c:v>
                </c:pt>
                <c:pt idx="13">
                  <c:v>5513.8189089738626</c:v>
                </c:pt>
                <c:pt idx="14">
                  <c:v>5694.0933893186175</c:v>
                </c:pt>
                <c:pt idx="15">
                  <c:v>5870.4169980805818</c:v>
                </c:pt>
                <c:pt idx="16">
                  <c:v>5752.4070140376261</c:v>
                </c:pt>
                <c:pt idx="17">
                  <c:v>5788.734484499686</c:v>
                </c:pt>
                <c:pt idx="18">
                  <c:v>5629.3414537547578</c:v>
                </c:pt>
                <c:pt idx="19">
                  <c:v>4486.9239149420064</c:v>
                </c:pt>
                <c:pt idx="20">
                  <c:v>4476.4678963195238</c:v>
                </c:pt>
                <c:pt idx="21">
                  <c:v>4142.360082932657</c:v>
                </c:pt>
                <c:pt idx="22">
                  <c:v>4176.5102240160386</c:v>
                </c:pt>
                <c:pt idx="23">
                  <c:v>4239.3538720654606</c:v>
                </c:pt>
                <c:pt idx="24">
                  <c:v>4322.9896600552893</c:v>
                </c:pt>
                <c:pt idx="25">
                  <c:v>4469.5735136389249</c:v>
                </c:pt>
                <c:pt idx="26">
                  <c:v>4526.1824330243944</c:v>
                </c:pt>
                <c:pt idx="27">
                  <c:v>4564.7315951203063</c:v>
                </c:pt>
                <c:pt idx="28">
                  <c:v>4741.3899208944767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19-45F9-8463-B5BB076BE411}"/>
            </c:ext>
          </c:extLst>
        </c:ser>
        <c:ser>
          <c:idx val="2"/>
          <c:order val="2"/>
          <c:tx>
            <c:strRef>
              <c:f>Trends!$B$4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Trends!$C$4:$AE$4</c:f>
              <c:numCache>
                <c:formatCode>#,##0.00</c:formatCode>
                <c:ptCount val="29"/>
                <c:pt idx="0">
                  <c:v>5146.5335160969944</c:v>
                </c:pt>
                <c:pt idx="1">
                  <c:v>5325.5923349876657</c:v>
                </c:pt>
                <c:pt idx="2">
                  <c:v>5755.6966103135319</c:v>
                </c:pt>
                <c:pt idx="3">
                  <c:v>5732.5888762829491</c:v>
                </c:pt>
                <c:pt idx="4">
                  <c:v>5985.1012131921179</c:v>
                </c:pt>
                <c:pt idx="5">
                  <c:v>6280.1811055945818</c:v>
                </c:pt>
                <c:pt idx="6">
                  <c:v>7332.5259196566321</c:v>
                </c:pt>
                <c:pt idx="7">
                  <c:v>7712.8098031865575</c:v>
                </c:pt>
                <c:pt idx="8">
                  <c:v>9060.7396891949156</c:v>
                </c:pt>
                <c:pt idx="9">
                  <c:v>9754.9605344547945</c:v>
                </c:pt>
                <c:pt idx="10">
                  <c:v>10796.669546540576</c:v>
                </c:pt>
                <c:pt idx="11">
                  <c:v>11320.328906168212</c:v>
                </c:pt>
                <c:pt idx="12">
                  <c:v>11514.788401933198</c:v>
                </c:pt>
                <c:pt idx="13">
                  <c:v>11715.782792202277</c:v>
                </c:pt>
                <c:pt idx="14">
                  <c:v>12435.224656450951</c:v>
                </c:pt>
                <c:pt idx="15">
                  <c:v>13143.628597617866</c:v>
                </c:pt>
                <c:pt idx="16">
                  <c:v>13822.63668668038</c:v>
                </c:pt>
                <c:pt idx="17">
                  <c:v>14409.318170592282</c:v>
                </c:pt>
                <c:pt idx="18">
                  <c:v>13680.475515087976</c:v>
                </c:pt>
                <c:pt idx="19">
                  <c:v>12460.761273094027</c:v>
                </c:pt>
                <c:pt idx="20">
                  <c:v>11545.679557884016</c:v>
                </c:pt>
                <c:pt idx="21">
                  <c:v>11234.359216414887</c:v>
                </c:pt>
                <c:pt idx="22">
                  <c:v>10845.812634556729</c:v>
                </c:pt>
                <c:pt idx="23">
                  <c:v>11078.516722345177</c:v>
                </c:pt>
                <c:pt idx="24">
                  <c:v>11361.418012471831</c:v>
                </c:pt>
                <c:pt idx="25">
                  <c:v>11827.316922617567</c:v>
                </c:pt>
                <c:pt idx="26">
                  <c:v>12308.049278398112</c:v>
                </c:pt>
                <c:pt idx="27">
                  <c:v>12026.494767900451</c:v>
                </c:pt>
                <c:pt idx="28">
                  <c:v>12224.73400833001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19-45F9-8463-B5BB076BE411}"/>
            </c:ext>
          </c:extLst>
        </c:ser>
        <c:ser>
          <c:idx val="3"/>
          <c:order val="3"/>
          <c:tx>
            <c:strRef>
              <c:f>Trends!$B$5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Trends!$C$5:$AE$5</c:f>
              <c:numCache>
                <c:formatCode>#,##0.00</c:formatCode>
                <c:ptCount val="29"/>
                <c:pt idx="0">
                  <c:v>10586.273152215343</c:v>
                </c:pt>
                <c:pt idx="1">
                  <c:v>10693.80020472087</c:v>
                </c:pt>
                <c:pt idx="2">
                  <c:v>9804.239796040134</c:v>
                </c:pt>
                <c:pt idx="3">
                  <c:v>9768.5144111067621</c:v>
                </c:pt>
                <c:pt idx="4">
                  <c:v>9893.1742976168898</c:v>
                </c:pt>
                <c:pt idx="5">
                  <c:v>9720.6236381218951</c:v>
                </c:pt>
                <c:pt idx="6">
                  <c:v>9727.5820328129084</c:v>
                </c:pt>
                <c:pt idx="7">
                  <c:v>9435.3872529298806</c:v>
                </c:pt>
                <c:pt idx="8">
                  <c:v>9894.3460975555663</c:v>
                </c:pt>
                <c:pt idx="9">
                  <c:v>9695.2969779869818</c:v>
                </c:pt>
                <c:pt idx="10">
                  <c:v>9849.7405164037737</c:v>
                </c:pt>
                <c:pt idx="11">
                  <c:v>10189.764064921772</c:v>
                </c:pt>
                <c:pt idx="12">
                  <c:v>10045.51020499586</c:v>
                </c:pt>
                <c:pt idx="13">
                  <c:v>10314.194692967903</c:v>
                </c:pt>
                <c:pt idx="14">
                  <c:v>10263.591764932133</c:v>
                </c:pt>
                <c:pt idx="15">
                  <c:v>10798.247863691468</c:v>
                </c:pt>
                <c:pt idx="16">
                  <c:v>10493.599324709132</c:v>
                </c:pt>
                <c:pt idx="17">
                  <c:v>10290.779385699849</c:v>
                </c:pt>
                <c:pt idx="18">
                  <c:v>11165.244382084697</c:v>
                </c:pt>
                <c:pt idx="19">
                  <c:v>10651.106978589578</c:v>
                </c:pt>
                <c:pt idx="20">
                  <c:v>10938.588250344425</c:v>
                </c:pt>
                <c:pt idx="21">
                  <c:v>9489.5937828781334</c:v>
                </c:pt>
                <c:pt idx="22">
                  <c:v>9088.4788500329632</c:v>
                </c:pt>
                <c:pt idx="23">
                  <c:v>8988.6816434559732</c:v>
                </c:pt>
                <c:pt idx="24">
                  <c:v>8106.4021384242633</c:v>
                </c:pt>
                <c:pt idx="25">
                  <c:v>8420.9119878045713</c:v>
                </c:pt>
                <c:pt idx="26">
                  <c:v>8501.0296468516699</c:v>
                </c:pt>
                <c:pt idx="27">
                  <c:v>8349.9829917099105</c:v>
                </c:pt>
                <c:pt idx="28">
                  <c:v>8985.9368597545144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19-45F9-8463-B5BB076BE411}"/>
            </c:ext>
          </c:extLst>
        </c:ser>
        <c:ser>
          <c:idx val="4"/>
          <c:order val="4"/>
          <c:tx>
            <c:strRef>
              <c:f>Trends!$B$6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Trends!$C$6:$AE$6</c:f>
              <c:numCache>
                <c:formatCode>#,##0.00</c:formatCode>
                <c:ptCount val="29"/>
                <c:pt idx="0">
                  <c:v>55.5565675</c:v>
                </c:pt>
                <c:pt idx="1">
                  <c:v>44.9343875</c:v>
                </c:pt>
                <c:pt idx="2">
                  <c:v>40.742197500000003</c:v>
                </c:pt>
                <c:pt idx="3">
                  <c:v>37.626564930550003</c:v>
                </c:pt>
                <c:pt idx="4">
                  <c:v>35.250374999999998</c:v>
                </c:pt>
                <c:pt idx="5">
                  <c:v>33.329819999999998</c:v>
                </c:pt>
                <c:pt idx="6">
                  <c:v>31.52149</c:v>
                </c:pt>
                <c:pt idx="7">
                  <c:v>30.141457500000001</c:v>
                </c:pt>
                <c:pt idx="8">
                  <c:v>28.960415000000001</c:v>
                </c:pt>
                <c:pt idx="9">
                  <c:v>27.913372500000001</c:v>
                </c:pt>
                <c:pt idx="10">
                  <c:v>27.020765000000001</c:v>
                </c:pt>
                <c:pt idx="11">
                  <c:v>26.188122499999999</c:v>
                </c:pt>
                <c:pt idx="12">
                  <c:v>25.424992499999998</c:v>
                </c:pt>
                <c:pt idx="13">
                  <c:v>24.746784999999999</c:v>
                </c:pt>
                <c:pt idx="14">
                  <c:v>24.148977500000001</c:v>
                </c:pt>
                <c:pt idx="15">
                  <c:v>23.546647499999999</c:v>
                </c:pt>
                <c:pt idx="16">
                  <c:v>23.0451525</c:v>
                </c:pt>
                <c:pt idx="17">
                  <c:v>22.527744999999999</c:v>
                </c:pt>
                <c:pt idx="18">
                  <c:v>22.07985</c:v>
                </c:pt>
                <c:pt idx="19">
                  <c:v>21.658754999999999</c:v>
                </c:pt>
                <c:pt idx="20">
                  <c:v>21.233137500000002</c:v>
                </c:pt>
                <c:pt idx="21">
                  <c:v>20.8656425</c:v>
                </c:pt>
                <c:pt idx="22">
                  <c:v>20.498147500000002</c:v>
                </c:pt>
                <c:pt idx="23">
                  <c:v>20.146564999999999</c:v>
                </c:pt>
                <c:pt idx="24">
                  <c:v>19.8371925</c:v>
                </c:pt>
                <c:pt idx="25">
                  <c:v>19.539210000000001</c:v>
                </c:pt>
                <c:pt idx="26">
                  <c:v>19.241227500000001</c:v>
                </c:pt>
                <c:pt idx="27">
                  <c:v>18.943245000000001</c:v>
                </c:pt>
                <c:pt idx="28">
                  <c:v>18.645262500000001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19-45F9-8463-B5BB076BE411}"/>
            </c:ext>
          </c:extLst>
        </c:ser>
        <c:ser>
          <c:idx val="5"/>
          <c:order val="5"/>
          <c:tx>
            <c:strRef>
              <c:f>Trends!$B$7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Trends!$C$7:$AE$7</c:f>
              <c:numCache>
                <c:formatCode>#,##0.00</c:formatCode>
                <c:ptCount val="29"/>
                <c:pt idx="0">
                  <c:v>48.863244813846393</c:v>
                </c:pt>
                <c:pt idx="1">
                  <c:v>50.072495786337079</c:v>
                </c:pt>
                <c:pt idx="2">
                  <c:v>49.54877883662818</c:v>
                </c:pt>
                <c:pt idx="3">
                  <c:v>56.239324451622551</c:v>
                </c:pt>
                <c:pt idx="4">
                  <c:v>57.25528643179959</c:v>
                </c:pt>
                <c:pt idx="5">
                  <c:v>59.538657398724659</c:v>
                </c:pt>
                <c:pt idx="6">
                  <c:v>61.44732752319166</c:v>
                </c:pt>
                <c:pt idx="7">
                  <c:v>60.589754736638888</c:v>
                </c:pt>
                <c:pt idx="8">
                  <c:v>48.394349773907777</c:v>
                </c:pt>
                <c:pt idx="9">
                  <c:v>88.67042897801916</c:v>
                </c:pt>
                <c:pt idx="10">
                  <c:v>53.671366227636518</c:v>
                </c:pt>
                <c:pt idx="11">
                  <c:v>123.80523838201769</c:v>
                </c:pt>
                <c:pt idx="12">
                  <c:v>46.067915990589661</c:v>
                </c:pt>
                <c:pt idx="13">
                  <c:v>714.27026278224048</c:v>
                </c:pt>
                <c:pt idx="14">
                  <c:v>55.510696741199553</c:v>
                </c:pt>
                <c:pt idx="15">
                  <c:v>47.38446922955319</c:v>
                </c:pt>
                <c:pt idx="16">
                  <c:v>59.367618135472391</c:v>
                </c:pt>
                <c:pt idx="17">
                  <c:v>68.094223312249269</c:v>
                </c:pt>
                <c:pt idx="18">
                  <c:v>62.995800757858412</c:v>
                </c:pt>
                <c:pt idx="19">
                  <c:v>58.799995355054627</c:v>
                </c:pt>
                <c:pt idx="20">
                  <c:v>65.730421011414194</c:v>
                </c:pt>
                <c:pt idx="21">
                  <c:v>58.732922543566467</c:v>
                </c:pt>
                <c:pt idx="22">
                  <c:v>57.557967627234497</c:v>
                </c:pt>
                <c:pt idx="23">
                  <c:v>56.028744548978942</c:v>
                </c:pt>
                <c:pt idx="24">
                  <c:v>52.004575496337978</c:v>
                </c:pt>
                <c:pt idx="25">
                  <c:v>53.11157435561968</c:v>
                </c:pt>
                <c:pt idx="26">
                  <c:v>54.245985443162688</c:v>
                </c:pt>
                <c:pt idx="27">
                  <c:v>60.022134523052699</c:v>
                </c:pt>
                <c:pt idx="28">
                  <c:v>61.761565694453679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19-45F9-8463-B5BB076BE411}"/>
            </c:ext>
          </c:extLst>
        </c:ser>
        <c:ser>
          <c:idx val="7"/>
          <c:order val="6"/>
          <c:tx>
            <c:strRef>
              <c:f>Trends!$B$8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Trends!$C$8:$AE$8</c:f>
              <c:numCache>
                <c:formatCode>#,##0.00</c:formatCode>
                <c:ptCount val="29"/>
                <c:pt idx="0">
                  <c:v>1116.7254085014333</c:v>
                </c:pt>
                <c:pt idx="1">
                  <c:v>992.38939661731524</c:v>
                </c:pt>
                <c:pt idx="2">
                  <c:v>932.96808506651939</c:v>
                </c:pt>
                <c:pt idx="3">
                  <c:v>951.12593750870883</c:v>
                </c:pt>
                <c:pt idx="4">
                  <c:v>1081.7022655246876</c:v>
                </c:pt>
                <c:pt idx="5">
                  <c:v>1084.1810327260132</c:v>
                </c:pt>
                <c:pt idx="6">
                  <c:v>1198.387083175485</c:v>
                </c:pt>
                <c:pt idx="7">
                  <c:v>1384.9248481927566</c:v>
                </c:pt>
                <c:pt idx="8">
                  <c:v>1288.1260716317765</c:v>
                </c:pt>
                <c:pt idx="9">
                  <c:v>1353.709634567598</c:v>
                </c:pt>
                <c:pt idx="10">
                  <c:v>1908.7841314126661</c:v>
                </c:pt>
                <c:pt idx="11">
                  <c:v>2061.4371933464076</c:v>
                </c:pt>
                <c:pt idx="12">
                  <c:v>2063.3791229426015</c:v>
                </c:pt>
                <c:pt idx="13">
                  <c:v>2342.3181160836975</c:v>
                </c:pt>
                <c:pt idx="14">
                  <c:v>2507.0626593013171</c:v>
                </c:pt>
                <c:pt idx="15">
                  <c:v>2552.7953464691873</c:v>
                </c:pt>
                <c:pt idx="16">
                  <c:v>2538.7434105910074</c:v>
                </c:pt>
                <c:pt idx="17">
                  <c:v>2580.4341213620519</c:v>
                </c:pt>
                <c:pt idx="18">
                  <c:v>2301.5837453875524</c:v>
                </c:pt>
                <c:pt idx="19">
                  <c:v>1485.322669481403</c:v>
                </c:pt>
                <c:pt idx="20">
                  <c:v>1299.0484147465629</c:v>
                </c:pt>
                <c:pt idx="21">
                  <c:v>1167.2705389694756</c:v>
                </c:pt>
                <c:pt idx="22">
                  <c:v>1391.9677990924163</c:v>
                </c:pt>
                <c:pt idx="23">
                  <c:v>1301.6950015306572</c:v>
                </c:pt>
                <c:pt idx="24">
                  <c:v>1650.4531530457712</c:v>
                </c:pt>
                <c:pt idx="25">
                  <c:v>1830.3635214124336</c:v>
                </c:pt>
                <c:pt idx="26">
                  <c:v>1968.4013520332232</c:v>
                </c:pt>
                <c:pt idx="27">
                  <c:v>2039.8562560230894</c:v>
                </c:pt>
                <c:pt idx="28">
                  <c:v>2094.5489797619252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19-45F9-8463-B5BB076BE411}"/>
            </c:ext>
          </c:extLst>
        </c:ser>
        <c:ser>
          <c:idx val="8"/>
          <c:order val="7"/>
          <c:tx>
            <c:strRef>
              <c:f>Trends!$B$9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Trends!$C$9:$AE$9</c:f>
              <c:numCache>
                <c:formatCode>#,##0.00</c:formatCode>
                <c:ptCount val="29"/>
                <c:pt idx="0">
                  <c:v>1985.553497839195</c:v>
                </c:pt>
                <c:pt idx="1">
                  <c:v>1811.31490092895</c:v>
                </c:pt>
                <c:pt idx="2">
                  <c:v>1784.5598679642201</c:v>
                </c:pt>
                <c:pt idx="3">
                  <c:v>1727.1851861620689</c:v>
                </c:pt>
                <c:pt idx="4">
                  <c:v>1837.6240166776099</c:v>
                </c:pt>
                <c:pt idx="5">
                  <c:v>1754.435682700223</c:v>
                </c:pt>
                <c:pt idx="6">
                  <c:v>1703.84885185394</c:v>
                </c:pt>
                <c:pt idx="7">
                  <c:v>1854.12295367253</c:v>
                </c:pt>
                <c:pt idx="8">
                  <c:v>1839.8040564006599</c:v>
                </c:pt>
                <c:pt idx="9">
                  <c:v>1723.8160338628061</c:v>
                </c:pt>
                <c:pt idx="10">
                  <c:v>1663.2983634614229</c:v>
                </c:pt>
                <c:pt idx="11">
                  <c:v>1602.9141868890499</c:v>
                </c:pt>
                <c:pt idx="12">
                  <c:v>1091.7655638550139</c:v>
                </c:pt>
                <c:pt idx="13">
                  <c:v>0.29746752765364998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19-45F9-8463-B5BB076BE411}"/>
            </c:ext>
          </c:extLst>
        </c:ser>
        <c:ser>
          <c:idx val="9"/>
          <c:order val="8"/>
          <c:tx>
            <c:strRef>
              <c:f>Trends!$B$10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Trends!$C$10:$AE$10</c:f>
              <c:numCache>
                <c:formatCode>#,##0.00</c:formatCode>
                <c:ptCount val="29"/>
                <c:pt idx="0">
                  <c:v>26.08</c:v>
                </c:pt>
                <c:pt idx="1">
                  <c:v>23.44</c:v>
                </c:pt>
                <c:pt idx="2">
                  <c:v>20.56</c:v>
                </c:pt>
                <c:pt idx="3">
                  <c:v>26.08</c:v>
                </c:pt>
                <c:pt idx="4">
                  <c:v>21.28</c:v>
                </c:pt>
                <c:pt idx="5">
                  <c:v>24.8</c:v>
                </c:pt>
                <c:pt idx="6">
                  <c:v>27.28</c:v>
                </c:pt>
                <c:pt idx="7">
                  <c:v>26.96</c:v>
                </c:pt>
                <c:pt idx="8">
                  <c:v>28.64</c:v>
                </c:pt>
                <c:pt idx="9">
                  <c:v>26.8</c:v>
                </c:pt>
                <c:pt idx="10">
                  <c:v>28.8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19-45F9-8463-B5BB076BE411}"/>
            </c:ext>
          </c:extLst>
        </c:ser>
        <c:ser>
          <c:idx val="10"/>
          <c:order val="9"/>
          <c:tx>
            <c:strRef>
              <c:f>Trends!$B$11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Trends!$C$11:$AE$11</c:f>
              <c:numCache>
                <c:formatCode>#,##0.00</c:formatCode>
                <c:ptCount val="29"/>
                <c:pt idx="0">
                  <c:v>93.63703811807045</c:v>
                </c:pt>
                <c:pt idx="1">
                  <c:v>81.69308162973671</c:v>
                </c:pt>
                <c:pt idx="2">
                  <c:v>81.797005387051485</c:v>
                </c:pt>
                <c:pt idx="3">
                  <c:v>80.484490995108786</c:v>
                </c:pt>
                <c:pt idx="4">
                  <c:v>82.175854197385519</c:v>
                </c:pt>
                <c:pt idx="5">
                  <c:v>72.778878506460728</c:v>
                </c:pt>
                <c:pt idx="6">
                  <c:v>89.363103188352923</c:v>
                </c:pt>
                <c:pt idx="7">
                  <c:v>83.174542342059169</c:v>
                </c:pt>
                <c:pt idx="8">
                  <c:v>80.469787226496734</c:v>
                </c:pt>
                <c:pt idx="9">
                  <c:v>80.987884162987285</c:v>
                </c:pt>
                <c:pt idx="10">
                  <c:v>133.3504215744434</c:v>
                </c:pt>
                <c:pt idx="11">
                  <c:v>90.223425109006854</c:v>
                </c:pt>
                <c:pt idx="12">
                  <c:v>85.649031704247193</c:v>
                </c:pt>
                <c:pt idx="13">
                  <c:v>86.176084151572127</c:v>
                </c:pt>
                <c:pt idx="14">
                  <c:v>94.578795657513638</c:v>
                </c:pt>
                <c:pt idx="15">
                  <c:v>145.62049889312269</c:v>
                </c:pt>
                <c:pt idx="16">
                  <c:v>104.5869630850023</c:v>
                </c:pt>
                <c:pt idx="17">
                  <c:v>118.00754771953551</c:v>
                </c:pt>
                <c:pt idx="18">
                  <c:v>98.971493894968248</c:v>
                </c:pt>
                <c:pt idx="19">
                  <c:v>97.347152976911559</c:v>
                </c:pt>
                <c:pt idx="20">
                  <c:v>84.357352508518929</c:v>
                </c:pt>
                <c:pt idx="21">
                  <c:v>85.574691153895586</c:v>
                </c:pt>
                <c:pt idx="22">
                  <c:v>82.326301213643148</c:v>
                </c:pt>
                <c:pt idx="23">
                  <c:v>86.13761329830777</c:v>
                </c:pt>
                <c:pt idx="24">
                  <c:v>86.760501019198443</c:v>
                </c:pt>
                <c:pt idx="25">
                  <c:v>91.320145821671744</c:v>
                </c:pt>
                <c:pt idx="26">
                  <c:v>92.365711432121799</c:v>
                </c:pt>
                <c:pt idx="27">
                  <c:v>128.83008607055316</c:v>
                </c:pt>
                <c:pt idx="28">
                  <c:v>119.52287378736061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19-45F9-8463-B5BB076BE411}"/>
            </c:ext>
          </c:extLst>
        </c:ser>
        <c:ser>
          <c:idx val="11"/>
          <c:order val="10"/>
          <c:tx>
            <c:strRef>
              <c:f>Trends!$B$12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Trends!$C$12:$AE$12</c:f>
              <c:numCache>
                <c:formatCode>#,##0.00</c:formatCode>
                <c:ptCount val="29"/>
                <c:pt idx="0">
                  <c:v>1.16777</c:v>
                </c:pt>
                <c:pt idx="1">
                  <c:v>15.146597</c:v>
                </c:pt>
                <c:pt idx="2">
                  <c:v>29.125423999999999</c:v>
                </c:pt>
                <c:pt idx="3">
                  <c:v>57.083078</c:v>
                </c:pt>
                <c:pt idx="4">
                  <c:v>85.040732000000006</c:v>
                </c:pt>
                <c:pt idx="5">
                  <c:v>145.3303733333334</c:v>
                </c:pt>
                <c:pt idx="6">
                  <c:v>201.00266000000002</c:v>
                </c:pt>
                <c:pt idx="7">
                  <c:v>258.20570666666669</c:v>
                </c:pt>
                <c:pt idx="8">
                  <c:v>138.04508899999993</c:v>
                </c:pt>
                <c:pt idx="9">
                  <c:v>286.00757666666658</c:v>
                </c:pt>
                <c:pt idx="10">
                  <c:v>491.70421900000002</c:v>
                </c:pt>
                <c:pt idx="11">
                  <c:v>424.70519000000002</c:v>
                </c:pt>
                <c:pt idx="12">
                  <c:v>344.12409000000002</c:v>
                </c:pt>
                <c:pt idx="13">
                  <c:v>393.08417279999998</c:v>
                </c:pt>
                <c:pt idx="14">
                  <c:v>285.75225999999998</c:v>
                </c:pt>
                <c:pt idx="15">
                  <c:v>310.1170459999999</c:v>
                </c:pt>
                <c:pt idx="16">
                  <c:v>249.4101845714286</c:v>
                </c:pt>
                <c:pt idx="17">
                  <c:v>238.86941142857131</c:v>
                </c:pt>
                <c:pt idx="18">
                  <c:v>179.8614371428572</c:v>
                </c:pt>
                <c:pt idx="19">
                  <c:v>107.3003385714286</c:v>
                </c:pt>
                <c:pt idx="20">
                  <c:v>68.18728285714279</c:v>
                </c:pt>
                <c:pt idx="21">
                  <c:v>41.132805714285738</c:v>
                </c:pt>
                <c:pt idx="22">
                  <c:v>31.546020317460268</c:v>
                </c:pt>
                <c:pt idx="23">
                  <c:v>34.62541079365085</c:v>
                </c:pt>
                <c:pt idx="24">
                  <c:v>20.26955740259751</c:v>
                </c:pt>
                <c:pt idx="25">
                  <c:v>46.844311948052102</c:v>
                </c:pt>
                <c:pt idx="26">
                  <c:v>57.042272756132881</c:v>
                </c:pt>
                <c:pt idx="27">
                  <c:v>67.077574487734395</c:v>
                </c:pt>
                <c:pt idx="28">
                  <c:v>77.72192898989897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19-45F9-8463-B5BB076BE411}"/>
            </c:ext>
          </c:extLst>
        </c:ser>
        <c:ser>
          <c:idx val="12"/>
          <c:order val="11"/>
          <c:tx>
            <c:strRef>
              <c:f>Trends!$B$13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Trends!$C$13:$AE$13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13.13669563161598</c:v>
                </c:pt>
                <c:pt idx="4">
                  <c:v>27.394222652927471</c:v>
                </c:pt>
                <c:pt idx="5">
                  <c:v>42.98442957724928</c:v>
                </c:pt>
                <c:pt idx="6">
                  <c:v>87.112464359549875</c:v>
                </c:pt>
                <c:pt idx="7">
                  <c:v>153.12294885454773</c:v>
                </c:pt>
                <c:pt idx="8">
                  <c:v>196.99299039449753</c:v>
                </c:pt>
                <c:pt idx="9">
                  <c:v>198.11408200794827</c:v>
                </c:pt>
                <c:pt idx="10">
                  <c:v>255.20250558831219</c:v>
                </c:pt>
                <c:pt idx="11">
                  <c:v>312.12449239051824</c:v>
                </c:pt>
                <c:pt idx="12">
                  <c:v>392.02719047366946</c:v>
                </c:pt>
                <c:pt idx="13">
                  <c:v>542.44898165693496</c:v>
                </c:pt>
                <c:pt idx="14">
                  <c:v>682.94067445634062</c:v>
                </c:pt>
                <c:pt idx="15">
                  <c:v>858.32094799548611</c:v>
                </c:pt>
                <c:pt idx="16">
                  <c:v>896.10494930920095</c:v>
                </c:pt>
                <c:pt idx="17">
                  <c:v>901.49496730262456</c:v>
                </c:pt>
                <c:pt idx="18">
                  <c:v>986.84123566911978</c:v>
                </c:pt>
                <c:pt idx="19">
                  <c:v>1015.3209758764391</c:v>
                </c:pt>
                <c:pt idx="20">
                  <c:v>1030.0381378537684</c:v>
                </c:pt>
                <c:pt idx="21">
                  <c:v>1063.9324057106303</c:v>
                </c:pt>
                <c:pt idx="22">
                  <c:v>1057.7331928131955</c:v>
                </c:pt>
                <c:pt idx="23">
                  <c:v>1088.5800390932156</c:v>
                </c:pt>
                <c:pt idx="24">
                  <c:v>1174.3233494137451</c:v>
                </c:pt>
                <c:pt idx="25">
                  <c:v>1155.6785044724672</c:v>
                </c:pt>
                <c:pt idx="26">
                  <c:v>1237.6168933688994</c:v>
                </c:pt>
                <c:pt idx="27">
                  <c:v>1263.6261969362833</c:v>
                </c:pt>
                <c:pt idx="28">
                  <c:v>1095.3768898639432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19-45F9-8463-B5BB076BE411}"/>
            </c:ext>
          </c:extLst>
        </c:ser>
        <c:ser>
          <c:idx val="13"/>
          <c:order val="12"/>
          <c:tx>
            <c:strRef>
              <c:f>Trends!$B$14</c:f>
              <c:strCache>
                <c:ptCount val="1"/>
                <c:pt idx="0">
                  <c:v>2.G Other product manufacture and use 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Trends!$C$14:$AE$14</c:f>
              <c:numCache>
                <c:formatCode>#,##0.00</c:formatCode>
                <c:ptCount val="29"/>
                <c:pt idx="0">
                  <c:v>64.839722865824797</c:v>
                </c:pt>
                <c:pt idx="1">
                  <c:v>65.9540316013004</c:v>
                </c:pt>
                <c:pt idx="2">
                  <c:v>67.138128795841993</c:v>
                </c:pt>
                <c:pt idx="3">
                  <c:v>68.240380328281205</c:v>
                </c:pt>
                <c:pt idx="4">
                  <c:v>69.278422113333207</c:v>
                </c:pt>
                <c:pt idx="5">
                  <c:v>70.350951105670802</c:v>
                </c:pt>
                <c:pt idx="6">
                  <c:v>70.678307079996003</c:v>
                </c:pt>
                <c:pt idx="7">
                  <c:v>81.435828470333604</c:v>
                </c:pt>
                <c:pt idx="8">
                  <c:v>71.762812246051595</c:v>
                </c:pt>
                <c:pt idx="9">
                  <c:v>81.763920169605996</c:v>
                </c:pt>
                <c:pt idx="10">
                  <c:v>56.081969219306401</c:v>
                </c:pt>
                <c:pt idx="11">
                  <c:v>79.612868990280802</c:v>
                </c:pt>
                <c:pt idx="12">
                  <c:v>72.321990322848805</c:v>
                </c:pt>
                <c:pt idx="13">
                  <c:v>88.453857312163606</c:v>
                </c:pt>
                <c:pt idx="14">
                  <c:v>70.4288279268076</c:v>
                </c:pt>
                <c:pt idx="15">
                  <c:v>71.270043878121598</c:v>
                </c:pt>
                <c:pt idx="16">
                  <c:v>71.869536624436805</c:v>
                </c:pt>
                <c:pt idx="17">
                  <c:v>73.317561897510402</c:v>
                </c:pt>
                <c:pt idx="18">
                  <c:v>55.709974499828398</c:v>
                </c:pt>
                <c:pt idx="19">
                  <c:v>59.796210958445279</c:v>
                </c:pt>
                <c:pt idx="20">
                  <c:v>56.455039604098801</c:v>
                </c:pt>
                <c:pt idx="21">
                  <c:v>64.291593205573193</c:v>
                </c:pt>
                <c:pt idx="22">
                  <c:v>60.046803378743917</c:v>
                </c:pt>
                <c:pt idx="23">
                  <c:v>62.645815392622879</c:v>
                </c:pt>
                <c:pt idx="24">
                  <c:v>63.488056627831682</c:v>
                </c:pt>
                <c:pt idx="25">
                  <c:v>64.419499175872474</c:v>
                </c:pt>
                <c:pt idx="26">
                  <c:v>64.909627985218407</c:v>
                </c:pt>
                <c:pt idx="27">
                  <c:v>65.930153712410075</c:v>
                </c:pt>
                <c:pt idx="28">
                  <c:v>62.365420069224001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319-45F9-8463-B5BB076BE411}"/>
            </c:ext>
          </c:extLst>
        </c:ser>
        <c:ser>
          <c:idx val="6"/>
          <c:order val="13"/>
          <c:tx>
            <c:strRef>
              <c:f>Trends!$B$15</c:f>
              <c:strCache>
                <c:ptCount val="1"/>
                <c:pt idx="0">
                  <c:v>2.H Other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Trends!$C$15:$AE$15</c:f>
              <c:numCache>
                <c:formatCode>#,##0.00</c:formatCode>
                <c:ptCount val="29"/>
                <c:pt idx="0">
                  <c:v>21.15786479151668</c:v>
                </c:pt>
                <c:pt idx="1">
                  <c:v>21.47615304634186</c:v>
                </c:pt>
                <c:pt idx="2">
                  <c:v>21.79524462028472</c:v>
                </c:pt>
                <c:pt idx="3">
                  <c:v>22.090169926290539</c:v>
                </c:pt>
                <c:pt idx="4">
                  <c:v>22.39653328343989</c:v>
                </c:pt>
                <c:pt idx="5">
                  <c:v>22.474619698001749</c:v>
                </c:pt>
                <c:pt idx="6">
                  <c:v>21.73503047669892</c:v>
                </c:pt>
                <c:pt idx="7">
                  <c:v>20.68620433663212</c:v>
                </c:pt>
                <c:pt idx="8">
                  <c:v>22.4594237341907</c:v>
                </c:pt>
                <c:pt idx="9">
                  <c:v>23.383249452690979</c:v>
                </c:pt>
                <c:pt idx="10">
                  <c:v>21.303151601658179</c:v>
                </c:pt>
                <c:pt idx="11">
                  <c:v>20.731262283472422</c:v>
                </c:pt>
                <c:pt idx="12">
                  <c:v>27.568795861021549</c:v>
                </c:pt>
                <c:pt idx="13">
                  <c:v>32.211870603335782</c:v>
                </c:pt>
                <c:pt idx="14">
                  <c:v>30.37284982558598</c:v>
                </c:pt>
                <c:pt idx="15">
                  <c:v>29.25086858046669</c:v>
                </c:pt>
                <c:pt idx="16">
                  <c:v>29.74754118737582</c:v>
                </c:pt>
                <c:pt idx="17">
                  <c:v>29.725857884455898</c:v>
                </c:pt>
                <c:pt idx="18">
                  <c:v>31.530614392883258</c:v>
                </c:pt>
                <c:pt idx="19">
                  <c:v>34.188122889259667</c:v>
                </c:pt>
                <c:pt idx="20">
                  <c:v>39.71471059252675</c:v>
                </c:pt>
                <c:pt idx="21">
                  <c:v>40.005117225035129</c:v>
                </c:pt>
                <c:pt idx="22">
                  <c:v>44.906789216878131</c:v>
                </c:pt>
                <c:pt idx="23">
                  <c:v>49.481440813420001</c:v>
                </c:pt>
                <c:pt idx="24">
                  <c:v>41.869239089919994</c:v>
                </c:pt>
                <c:pt idx="25">
                  <c:v>44.089854892217168</c:v>
                </c:pt>
                <c:pt idx="26">
                  <c:v>46.729548357459059</c:v>
                </c:pt>
                <c:pt idx="27">
                  <c:v>58.463980733284522</c:v>
                </c:pt>
                <c:pt idx="28">
                  <c:v>58.963406941368298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A3-4EBB-BA7A-809ABF428CFA}"/>
            </c:ext>
          </c:extLst>
        </c:ser>
        <c:ser>
          <c:idx val="14"/>
          <c:order val="14"/>
          <c:tx>
            <c:strRef>
              <c:f>Trends!$B$16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Trends!$C$16:$AE$16</c:f>
              <c:numCache>
                <c:formatCode>#,##0.00</c:formatCode>
                <c:ptCount val="29"/>
                <c:pt idx="0">
                  <c:v>11356.972954755624</c:v>
                </c:pt>
                <c:pt idx="1">
                  <c:v>11453.886888791221</c:v>
                </c:pt>
                <c:pt idx="2">
                  <c:v>11556.06729973533</c:v>
                </c:pt>
                <c:pt idx="3">
                  <c:v>11530.790865891855</c:v>
                </c:pt>
                <c:pt idx="4">
                  <c:v>11464.941184620753</c:v>
                </c:pt>
                <c:pt idx="5">
                  <c:v>11480.10123834202</c:v>
                </c:pt>
                <c:pt idx="6">
                  <c:v>11789.699162181967</c:v>
                </c:pt>
                <c:pt idx="7">
                  <c:v>12034.874759846449</c:v>
                </c:pt>
                <c:pt idx="8">
                  <c:v>12179.564912683076</c:v>
                </c:pt>
                <c:pt idx="9">
                  <c:v>11795.822210853648</c:v>
                </c:pt>
                <c:pt idx="10">
                  <c:v>11260.822304284769</c:v>
                </c:pt>
                <c:pt idx="11">
                  <c:v>11179.760739049216</c:v>
                </c:pt>
                <c:pt idx="12">
                  <c:v>11048.4362232598</c:v>
                </c:pt>
                <c:pt idx="13">
                  <c:v>11008.08752683795</c:v>
                </c:pt>
                <c:pt idx="14">
                  <c:v>10988.367103378709</c:v>
                </c:pt>
                <c:pt idx="15">
                  <c:v>10843.141319828763</c:v>
                </c:pt>
                <c:pt idx="16">
                  <c:v>10789.482068670179</c:v>
                </c:pt>
                <c:pt idx="17">
                  <c:v>10586.985228687618</c:v>
                </c:pt>
                <c:pt idx="18">
                  <c:v>10539.09116513148</c:v>
                </c:pt>
                <c:pt idx="19">
                  <c:v>10376.704760257646</c:v>
                </c:pt>
                <c:pt idx="20">
                  <c:v>10155.389518675511</c:v>
                </c:pt>
                <c:pt idx="21">
                  <c:v>10045.178595153233</c:v>
                </c:pt>
                <c:pt idx="22">
                  <c:v>10379.267466077301</c:v>
                </c:pt>
                <c:pt idx="23">
                  <c:v>10532.736873213647</c:v>
                </c:pt>
                <c:pt idx="24">
                  <c:v>10655.911894613246</c:v>
                </c:pt>
                <c:pt idx="25">
                  <c:v>10880.287332770522</c:v>
                </c:pt>
                <c:pt idx="26">
                  <c:v>11212.113273769561</c:v>
                </c:pt>
                <c:pt idx="27">
                  <c:v>11537.814901739042</c:v>
                </c:pt>
                <c:pt idx="28">
                  <c:v>11543.207082197763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319-45F9-8463-B5BB076BE411}"/>
            </c:ext>
          </c:extLst>
        </c:ser>
        <c:ser>
          <c:idx val="15"/>
          <c:order val="15"/>
          <c:tx>
            <c:strRef>
              <c:f>Trends!$B$17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Trends!$C$17:$AE$17</c:f>
              <c:numCache>
                <c:formatCode>#,##0.00</c:formatCode>
                <c:ptCount val="29"/>
                <c:pt idx="0">
                  <c:v>1904.5280585953292</c:v>
                </c:pt>
                <c:pt idx="1">
                  <c:v>1934.8556201407077</c:v>
                </c:pt>
                <c:pt idx="2">
                  <c:v>1955.1833431473631</c:v>
                </c:pt>
                <c:pt idx="3">
                  <c:v>1957.5179811723799</c:v>
                </c:pt>
                <c:pt idx="4">
                  <c:v>1942.3058944708775</c:v>
                </c:pt>
                <c:pt idx="5">
                  <c:v>1937.1225277216258</c:v>
                </c:pt>
                <c:pt idx="6">
                  <c:v>2007.0280217553852</c:v>
                </c:pt>
                <c:pt idx="7">
                  <c:v>2051.2208646295376</c:v>
                </c:pt>
                <c:pt idx="8">
                  <c:v>2085.0784235204519</c:v>
                </c:pt>
                <c:pt idx="9">
                  <c:v>2009.7910790966482</c:v>
                </c:pt>
                <c:pt idx="10">
                  <c:v>1916.2206132769752</c:v>
                </c:pt>
                <c:pt idx="11">
                  <c:v>1922.6341266797397</c:v>
                </c:pt>
                <c:pt idx="12">
                  <c:v>1905.9582870193808</c:v>
                </c:pt>
                <c:pt idx="13">
                  <c:v>1880.2618427316975</c:v>
                </c:pt>
                <c:pt idx="14">
                  <c:v>1873.2631582840977</c:v>
                </c:pt>
                <c:pt idx="15">
                  <c:v>1881.7645280083564</c:v>
                </c:pt>
                <c:pt idx="16">
                  <c:v>1845.9255983222847</c:v>
                </c:pt>
                <c:pt idx="17">
                  <c:v>1809.5062264035043</c:v>
                </c:pt>
                <c:pt idx="18">
                  <c:v>1797.3893087120782</c:v>
                </c:pt>
                <c:pt idx="19">
                  <c:v>1775.2104943296627</c:v>
                </c:pt>
                <c:pt idx="20">
                  <c:v>1739.5404187181859</c:v>
                </c:pt>
                <c:pt idx="21">
                  <c:v>1736.1910016791605</c:v>
                </c:pt>
                <c:pt idx="22">
                  <c:v>1812.7883026602917</c:v>
                </c:pt>
                <c:pt idx="23">
                  <c:v>1832.2080706407514</c:v>
                </c:pt>
                <c:pt idx="24">
                  <c:v>1840.1987049095571</c:v>
                </c:pt>
                <c:pt idx="25">
                  <c:v>1872.409799038137</c:v>
                </c:pt>
                <c:pt idx="26">
                  <c:v>1936.8174887474386</c:v>
                </c:pt>
                <c:pt idx="27">
                  <c:v>1972.421928045638</c:v>
                </c:pt>
                <c:pt idx="28">
                  <c:v>1969.7332073996915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319-45F9-8463-B5BB076BE411}"/>
            </c:ext>
          </c:extLst>
        </c:ser>
        <c:ser>
          <c:idx val="16"/>
          <c:order val="16"/>
          <c:tx>
            <c:strRef>
              <c:f>Trends!$B$18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Trends!$C$18:$AE$18</c:f>
              <c:numCache>
                <c:formatCode>#,##0.00</c:formatCode>
                <c:ptCount val="29"/>
                <c:pt idx="0">
                  <c:v>5871.7638341295778</c:v>
                </c:pt>
                <c:pt idx="1">
                  <c:v>5826.1085548033261</c:v>
                </c:pt>
                <c:pt idx="2">
                  <c:v>5727.6528663403924</c:v>
                </c:pt>
                <c:pt idx="3">
                  <c:v>5833.9245975971508</c:v>
                </c:pt>
                <c:pt idx="4">
                  <c:v>6053.1016746087325</c:v>
                </c:pt>
                <c:pt idx="5">
                  <c:v>6294.7279793349808</c:v>
                </c:pt>
                <c:pt idx="6">
                  <c:v>6318.8803819284267</c:v>
                </c:pt>
                <c:pt idx="7">
                  <c:v>6127.1861721512732</c:v>
                </c:pt>
                <c:pt idx="8">
                  <c:v>6460.4186743484979</c:v>
                </c:pt>
                <c:pt idx="9">
                  <c:v>6449.5109855671426</c:v>
                </c:pt>
                <c:pt idx="10">
                  <c:v>6141.9390740719018</c:v>
                </c:pt>
                <c:pt idx="11">
                  <c:v>5847.1087848571988</c:v>
                </c:pt>
                <c:pt idx="12">
                  <c:v>5772.8661102891538</c:v>
                </c:pt>
                <c:pt idx="13">
                  <c:v>5937.1359705518444</c:v>
                </c:pt>
                <c:pt idx="14">
                  <c:v>5856.6868029971874</c:v>
                </c:pt>
                <c:pt idx="15">
                  <c:v>5678.5748307405247</c:v>
                </c:pt>
                <c:pt idx="16">
                  <c:v>5424.2478433911047</c:v>
                </c:pt>
                <c:pt idx="17">
                  <c:v>5264.7328612548336</c:v>
                </c:pt>
                <c:pt idx="18">
                  <c:v>5206.0520674586005</c:v>
                </c:pt>
                <c:pt idx="19">
                  <c:v>5068.8891408584723</c:v>
                </c:pt>
                <c:pt idx="20">
                  <c:v>5344.510502482206</c:v>
                </c:pt>
                <c:pt idx="21">
                  <c:v>4964.0261765043879</c:v>
                </c:pt>
                <c:pt idx="22">
                  <c:v>5100.2362776436712</c:v>
                </c:pt>
                <c:pt idx="23">
                  <c:v>5549.4298849081324</c:v>
                </c:pt>
                <c:pt idx="24">
                  <c:v>5376.687612743036</c:v>
                </c:pt>
                <c:pt idx="25">
                  <c:v>5362.8928412543928</c:v>
                </c:pt>
                <c:pt idx="26">
                  <c:v>5423.0398744768463</c:v>
                </c:pt>
                <c:pt idx="27">
                  <c:v>5694.9478733213882</c:v>
                </c:pt>
                <c:pt idx="28">
                  <c:v>5893.9152840166398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319-45F9-8463-B5BB076BE411}"/>
            </c:ext>
          </c:extLst>
        </c:ser>
        <c:ser>
          <c:idx val="17"/>
          <c:order val="17"/>
          <c:tx>
            <c:strRef>
              <c:f>Trends!$B$19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Trends!$C$19:$AE$19</c:f>
              <c:numCache>
                <c:formatCode>#,##0.00</c:formatCode>
                <c:ptCount val="29"/>
                <c:pt idx="0">
                  <c:v>355.036</c:v>
                </c:pt>
                <c:pt idx="1">
                  <c:v>315.14515999999998</c:v>
                </c:pt>
                <c:pt idx="2">
                  <c:v>255.60083999999998</c:v>
                </c:pt>
                <c:pt idx="3">
                  <c:v>357.2998</c:v>
                </c:pt>
                <c:pt idx="4">
                  <c:v>269.64124000000004</c:v>
                </c:pt>
                <c:pt idx="5">
                  <c:v>494.59520000000003</c:v>
                </c:pt>
                <c:pt idx="6">
                  <c:v>484.03343999999993</c:v>
                </c:pt>
                <c:pt idx="7">
                  <c:v>423.48680000000002</c:v>
                </c:pt>
                <c:pt idx="8">
                  <c:v>305.58044000000001</c:v>
                </c:pt>
                <c:pt idx="9">
                  <c:v>383.22723999999999</c:v>
                </c:pt>
                <c:pt idx="10">
                  <c:v>366.38315999999998</c:v>
                </c:pt>
                <c:pt idx="11">
                  <c:v>385.28247999999996</c:v>
                </c:pt>
                <c:pt idx="12">
                  <c:v>273.89956000000001</c:v>
                </c:pt>
                <c:pt idx="13">
                  <c:v>386.76</c:v>
                </c:pt>
                <c:pt idx="14">
                  <c:v>240.79571999999996</c:v>
                </c:pt>
                <c:pt idx="15">
                  <c:v>266.73371999999995</c:v>
                </c:pt>
                <c:pt idx="16">
                  <c:v>254.85636</c:v>
                </c:pt>
                <c:pt idx="17">
                  <c:v>376.76671999999996</c:v>
                </c:pt>
                <c:pt idx="18">
                  <c:v>262.20744000000002</c:v>
                </c:pt>
                <c:pt idx="19">
                  <c:v>307.32239999999996</c:v>
                </c:pt>
                <c:pt idx="20">
                  <c:v>427.93387999999993</c:v>
                </c:pt>
                <c:pt idx="21">
                  <c:v>360.67856</c:v>
                </c:pt>
                <c:pt idx="22">
                  <c:v>229.39619999999999</c:v>
                </c:pt>
                <c:pt idx="23">
                  <c:v>515.69275999999991</c:v>
                </c:pt>
                <c:pt idx="24">
                  <c:v>391.07495680000005</c:v>
                </c:pt>
                <c:pt idx="25">
                  <c:v>401.14668</c:v>
                </c:pt>
                <c:pt idx="26">
                  <c:v>433.59887999999995</c:v>
                </c:pt>
                <c:pt idx="27">
                  <c:v>332.74735999999996</c:v>
                </c:pt>
                <c:pt idx="28">
                  <c:v>457.45171999999997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319-45F9-8463-B5BB076BE411}"/>
            </c:ext>
          </c:extLst>
        </c:ser>
        <c:ser>
          <c:idx val="18"/>
          <c:order val="18"/>
          <c:tx>
            <c:strRef>
              <c:f>Trends!$B$20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Trends!$C$20:$AE$20</c:f>
              <c:numCache>
                <c:formatCode>#,##0.00</c:formatCode>
                <c:ptCount val="29"/>
                <c:pt idx="0">
                  <c:v>96.677023188405784</c:v>
                </c:pt>
                <c:pt idx="1">
                  <c:v>99.628382821946872</c:v>
                </c:pt>
                <c:pt idx="2">
                  <c:v>118.08579710144927</c:v>
                </c:pt>
                <c:pt idx="3">
                  <c:v>99.875217391304361</c:v>
                </c:pt>
                <c:pt idx="4">
                  <c:v>98.719420289855051</c:v>
                </c:pt>
                <c:pt idx="5">
                  <c:v>86.267101449275344</c:v>
                </c:pt>
                <c:pt idx="6">
                  <c:v>87.18695652173912</c:v>
                </c:pt>
                <c:pt idx="7">
                  <c:v>82.633913043478259</c:v>
                </c:pt>
                <c:pt idx="8">
                  <c:v>95.371594202898564</c:v>
                </c:pt>
                <c:pt idx="9">
                  <c:v>103.53391304347825</c:v>
                </c:pt>
                <c:pt idx="10">
                  <c:v>91.8436231884058</c:v>
                </c:pt>
                <c:pt idx="11">
                  <c:v>83.63666666666667</c:v>
                </c:pt>
                <c:pt idx="12">
                  <c:v>80.805362318840594</c:v>
                </c:pt>
                <c:pt idx="13">
                  <c:v>78.482608695652175</c:v>
                </c:pt>
                <c:pt idx="14">
                  <c:v>66.857681159420295</c:v>
                </c:pt>
                <c:pt idx="15">
                  <c:v>60.814599999999999</c:v>
                </c:pt>
                <c:pt idx="16">
                  <c:v>64.755533333333346</c:v>
                </c:pt>
                <c:pt idx="17">
                  <c:v>50.899933333333337</c:v>
                </c:pt>
                <c:pt idx="18">
                  <c:v>66.973133333333351</c:v>
                </c:pt>
                <c:pt idx="19">
                  <c:v>89.020800000000008</c:v>
                </c:pt>
                <c:pt idx="20">
                  <c:v>98.243200000000016</c:v>
                </c:pt>
                <c:pt idx="21">
                  <c:v>70.265799999999999</c:v>
                </c:pt>
                <c:pt idx="22">
                  <c:v>46.351066666666682</c:v>
                </c:pt>
                <c:pt idx="23">
                  <c:v>47.090266666666672</c:v>
                </c:pt>
                <c:pt idx="24">
                  <c:v>54.549733333333343</c:v>
                </c:pt>
                <c:pt idx="25">
                  <c:v>64.265666666666661</c:v>
                </c:pt>
                <c:pt idx="26">
                  <c:v>79.107600000000019</c:v>
                </c:pt>
                <c:pt idx="27">
                  <c:v>83.988666666666674</c:v>
                </c:pt>
                <c:pt idx="28">
                  <c:v>88.762666666666675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319-45F9-8463-B5BB076BE411}"/>
            </c:ext>
          </c:extLst>
        </c:ser>
        <c:ser>
          <c:idx val="19"/>
          <c:order val="19"/>
          <c:tx>
            <c:strRef>
              <c:f>Trends!$B$21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Trends!$C$21:$AE$21</c:f>
              <c:numCache>
                <c:formatCode>#,##0.00</c:formatCode>
                <c:ptCount val="29"/>
                <c:pt idx="0">
                  <c:v>1318.0750046457995</c:v>
                </c:pt>
                <c:pt idx="1">
                  <c:v>1398.5762396203297</c:v>
                </c:pt>
                <c:pt idx="2">
                  <c:v>1461.4329391711983</c:v>
                </c:pt>
                <c:pt idx="3">
                  <c:v>1510.5881268151277</c:v>
                </c:pt>
                <c:pt idx="4">
                  <c:v>1556.0660070268184</c:v>
                </c:pt>
                <c:pt idx="5">
                  <c:v>1592.759090270677</c:v>
                </c:pt>
                <c:pt idx="6">
                  <c:v>1471.8696106900713</c:v>
                </c:pt>
                <c:pt idx="7">
                  <c:v>1212.7245603159165</c:v>
                </c:pt>
                <c:pt idx="8">
                  <c:v>1263.4259964598352</c:v>
                </c:pt>
                <c:pt idx="9">
                  <c:v>1261.2873970377811</c:v>
                </c:pt>
                <c:pt idx="10">
                  <c:v>1268.1637358600644</c:v>
                </c:pt>
                <c:pt idx="11">
                  <c:v>1364.4710203505406</c:v>
                </c:pt>
                <c:pt idx="12">
                  <c:v>1437.6433897413656</c:v>
                </c:pt>
                <c:pt idx="13">
                  <c:v>1457.1351738766382</c:v>
                </c:pt>
                <c:pt idx="14">
                  <c:v>1190.8522842044661</c:v>
                </c:pt>
                <c:pt idx="15">
                  <c:v>1006.9985553870778</c:v>
                </c:pt>
                <c:pt idx="16">
                  <c:v>1049.295547050838</c:v>
                </c:pt>
                <c:pt idx="17">
                  <c:v>615.99279973624346</c:v>
                </c:pt>
                <c:pt idx="18">
                  <c:v>463.84204329766402</c:v>
                </c:pt>
                <c:pt idx="19">
                  <c:v>284.80490812641051</c:v>
                </c:pt>
                <c:pt idx="20">
                  <c:v>278.64650733286248</c:v>
                </c:pt>
                <c:pt idx="21">
                  <c:v>381.56113356609899</c:v>
                </c:pt>
                <c:pt idx="22">
                  <c:v>302.79154765173922</c:v>
                </c:pt>
                <c:pt idx="23">
                  <c:v>460.96994317368149</c:v>
                </c:pt>
                <c:pt idx="24">
                  <c:v>648.10107072438575</c:v>
                </c:pt>
                <c:pt idx="25">
                  <c:v>726.92670538507696</c:v>
                </c:pt>
                <c:pt idx="26">
                  <c:v>749.56085926208698</c:v>
                </c:pt>
                <c:pt idx="27">
                  <c:v>717.90523816711902</c:v>
                </c:pt>
                <c:pt idx="28">
                  <c:v>692.70918628536106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319-45F9-8463-B5BB076BE411}"/>
            </c:ext>
          </c:extLst>
        </c:ser>
        <c:ser>
          <c:idx val="20"/>
          <c:order val="20"/>
          <c:tx>
            <c:strRef>
              <c:f>Trends!$B$22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Trends!$C$22:$AE$22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3.8134041600000002</c:v>
                </c:pt>
                <c:pt idx="12">
                  <c:v>5.8339097600000001</c:v>
                </c:pt>
                <c:pt idx="13">
                  <c:v>8.11426816</c:v>
                </c:pt>
                <c:pt idx="14">
                  <c:v>8.5036185599999996</c:v>
                </c:pt>
                <c:pt idx="15">
                  <c:v>13.7679104</c:v>
                </c:pt>
                <c:pt idx="16">
                  <c:v>13.70170368</c:v>
                </c:pt>
                <c:pt idx="17">
                  <c:v>12.484254719999999</c:v>
                </c:pt>
                <c:pt idx="18">
                  <c:v>16.44053504</c:v>
                </c:pt>
                <c:pt idx="19">
                  <c:v>21.072775679999999</c:v>
                </c:pt>
                <c:pt idx="20">
                  <c:v>20.991303680000001</c:v>
                </c:pt>
                <c:pt idx="21">
                  <c:v>22.911470080000001</c:v>
                </c:pt>
                <c:pt idx="22">
                  <c:v>22.413890559999999</c:v>
                </c:pt>
                <c:pt idx="23">
                  <c:v>22.730516479999999</c:v>
                </c:pt>
                <c:pt idx="24">
                  <c:v>19.298229760000002</c:v>
                </c:pt>
                <c:pt idx="25">
                  <c:v>20.662671360000001</c:v>
                </c:pt>
                <c:pt idx="26">
                  <c:v>19.890316800000001</c:v>
                </c:pt>
                <c:pt idx="27">
                  <c:v>25.636408320000001</c:v>
                </c:pt>
                <c:pt idx="28">
                  <c:v>25.636408320000001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319-45F9-8463-B5BB076BE411}"/>
            </c:ext>
          </c:extLst>
        </c:ser>
        <c:ser>
          <c:idx val="21"/>
          <c:order val="21"/>
          <c:tx>
            <c:strRef>
              <c:f>Trends!$B$23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Trends!$C$23:$AE$23</c:f>
              <c:numCache>
                <c:formatCode>#,##0.00</c:formatCode>
                <c:ptCount val="29"/>
                <c:pt idx="0">
                  <c:v>97.736151786128858</c:v>
                </c:pt>
                <c:pt idx="1">
                  <c:v>97.882200732678115</c:v>
                </c:pt>
                <c:pt idx="2">
                  <c:v>98.66194187066273</c:v>
                </c:pt>
                <c:pt idx="3">
                  <c:v>99.468783822381468</c:v>
                </c:pt>
                <c:pt idx="4">
                  <c:v>100.12485467596187</c:v>
                </c:pt>
                <c:pt idx="5">
                  <c:v>100.58957019165533</c:v>
                </c:pt>
                <c:pt idx="6">
                  <c:v>100.60733564856417</c:v>
                </c:pt>
                <c:pt idx="7">
                  <c:v>84.715535539400264</c:v>
                </c:pt>
                <c:pt idx="8">
                  <c:v>66.672424749708398</c:v>
                </c:pt>
                <c:pt idx="9">
                  <c:v>74.517421147254737</c:v>
                </c:pt>
                <c:pt idx="10">
                  <c:v>79.509677802036535</c:v>
                </c:pt>
                <c:pt idx="11">
                  <c:v>88.680468027772207</c:v>
                </c:pt>
                <c:pt idx="12">
                  <c:v>114.68022125461793</c:v>
                </c:pt>
                <c:pt idx="13">
                  <c:v>161.65310805525445</c:v>
                </c:pt>
                <c:pt idx="14">
                  <c:v>149.25923145123917</c:v>
                </c:pt>
                <c:pt idx="15">
                  <c:v>132.47789078977445</c:v>
                </c:pt>
                <c:pt idx="16">
                  <c:v>130.08429556349836</c:v>
                </c:pt>
                <c:pt idx="17">
                  <c:v>84.018016119657105</c:v>
                </c:pt>
                <c:pt idx="18">
                  <c:v>69.062305825140953</c:v>
                </c:pt>
                <c:pt idx="19">
                  <c:v>70.554009255616933</c:v>
                </c:pt>
                <c:pt idx="20">
                  <c:v>62.094445437771242</c:v>
                </c:pt>
                <c:pt idx="21">
                  <c:v>44.997079427956308</c:v>
                </c:pt>
                <c:pt idx="22">
                  <c:v>48.316555502890047</c:v>
                </c:pt>
                <c:pt idx="23">
                  <c:v>45.162599811443158</c:v>
                </c:pt>
                <c:pt idx="24">
                  <c:v>41.683204244451971</c:v>
                </c:pt>
                <c:pt idx="25">
                  <c:v>42.425007001546831</c:v>
                </c:pt>
                <c:pt idx="26">
                  <c:v>25.043533748889661</c:v>
                </c:pt>
                <c:pt idx="27">
                  <c:v>27.46590690404032</c:v>
                </c:pt>
                <c:pt idx="28">
                  <c:v>23.892274029887002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319-45F9-8463-B5BB076BE411}"/>
            </c:ext>
          </c:extLst>
        </c:ser>
        <c:ser>
          <c:idx val="22"/>
          <c:order val="22"/>
          <c:tx>
            <c:strRef>
              <c:f>Trends!$B$24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Trends!$C$24:$AE$24</c:f>
              <c:numCache>
                <c:formatCode>#,##0.00</c:formatCode>
                <c:ptCount val="29"/>
                <c:pt idx="0">
                  <c:v>136.24246125903738</c:v>
                </c:pt>
                <c:pt idx="1">
                  <c:v>136.35292487947666</c:v>
                </c:pt>
                <c:pt idx="2">
                  <c:v>138.13504151556018</c:v>
                </c:pt>
                <c:pt idx="3">
                  <c:v>138.22474652174898</c:v>
                </c:pt>
                <c:pt idx="4">
                  <c:v>136.65847232478515</c:v>
                </c:pt>
                <c:pt idx="5">
                  <c:v>135.82943480054854</c:v>
                </c:pt>
                <c:pt idx="6">
                  <c:v>136.00608590157535</c:v>
                </c:pt>
                <c:pt idx="7">
                  <c:v>135.18615464589246</c:v>
                </c:pt>
                <c:pt idx="8">
                  <c:v>145.47812247761425</c:v>
                </c:pt>
                <c:pt idx="9">
                  <c:v>144.89987634914635</c:v>
                </c:pt>
                <c:pt idx="10">
                  <c:v>145.09695092840957</c:v>
                </c:pt>
                <c:pt idx="11">
                  <c:v>148.38402742432575</c:v>
                </c:pt>
                <c:pt idx="12">
                  <c:v>152.07503582110826</c:v>
                </c:pt>
                <c:pt idx="13">
                  <c:v>138.56564836748112</c:v>
                </c:pt>
                <c:pt idx="14">
                  <c:v>136.48845362276262</c:v>
                </c:pt>
                <c:pt idx="15">
                  <c:v>138.72403146157407</c:v>
                </c:pt>
                <c:pt idx="16">
                  <c:v>135.09420579680676</c:v>
                </c:pt>
                <c:pt idx="17">
                  <c:v>136.34045531548625</c:v>
                </c:pt>
                <c:pt idx="18">
                  <c:v>144.45865873252868</c:v>
                </c:pt>
                <c:pt idx="19">
                  <c:v>145.21538137198561</c:v>
                </c:pt>
                <c:pt idx="20">
                  <c:v>144.45661811879157</c:v>
                </c:pt>
                <c:pt idx="21">
                  <c:v>142.96181900393768</c:v>
                </c:pt>
                <c:pt idx="22">
                  <c:v>143.77209600435691</c:v>
                </c:pt>
                <c:pt idx="23">
                  <c:v>143.75840216139517</c:v>
                </c:pt>
                <c:pt idx="24">
                  <c:v>145.93023933647061</c:v>
                </c:pt>
                <c:pt idx="25">
                  <c:v>146.28633179638001</c:v>
                </c:pt>
                <c:pt idx="26">
                  <c:v>147.11925484995604</c:v>
                </c:pt>
                <c:pt idx="27">
                  <c:v>148.15282980474086</c:v>
                </c:pt>
                <c:pt idx="28">
                  <c:v>147.86617335703943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B319-45F9-8463-B5BB076BE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3763072"/>
        <c:axId val="413764608"/>
      </c:barChart>
      <c:catAx>
        <c:axId val="413763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13764608"/>
        <c:crosses val="autoZero"/>
        <c:auto val="1"/>
        <c:lblAlgn val="ctr"/>
        <c:lblOffset val="100"/>
        <c:noMultiLvlLbl val="0"/>
      </c:catAx>
      <c:valAx>
        <c:axId val="41376460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413763072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3.7960752536264721E-2"/>
          <c:y val="0.69867338582677163"/>
          <c:w val="0.95116041774399052"/>
          <c:h val="0.28532661417322835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817208213719941E-2"/>
          <c:y val="3.4587288738440407E-2"/>
          <c:w val="0.96392086737631144"/>
          <c:h val="0.784566438540976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Trends!$B$84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Trends!$C$84:$AE$84</c:f>
              <c:numCache>
                <c:formatCode>#,##0.00</c:formatCode>
                <c:ptCount val="29"/>
                <c:pt idx="0">
                  <c:v>0.26500379147863001</c:v>
                </c:pt>
                <c:pt idx="1">
                  <c:v>0.26513826696418002</c:v>
                </c:pt>
                <c:pt idx="2">
                  <c:v>0.26740007277416</c:v>
                </c:pt>
                <c:pt idx="3">
                  <c:v>0.29075670116849001</c:v>
                </c:pt>
                <c:pt idx="4">
                  <c:v>0.29370326193465002</c:v>
                </c:pt>
                <c:pt idx="5">
                  <c:v>0.31332816358087001</c:v>
                </c:pt>
                <c:pt idx="6">
                  <c:v>0.35748271170863999</c:v>
                </c:pt>
                <c:pt idx="7">
                  <c:v>0.37135239434124001</c:v>
                </c:pt>
                <c:pt idx="8">
                  <c:v>0.36851527478772</c:v>
                </c:pt>
                <c:pt idx="9">
                  <c:v>0.39859855526679</c:v>
                </c:pt>
                <c:pt idx="10">
                  <c:v>0.43758556466658</c:v>
                </c:pt>
                <c:pt idx="11">
                  <c:v>0.45903459513643002</c:v>
                </c:pt>
                <c:pt idx="12">
                  <c:v>0.43463924145783001</c:v>
                </c:pt>
                <c:pt idx="13">
                  <c:v>0.40781045749924999</c:v>
                </c:pt>
                <c:pt idx="14">
                  <c:v>0.36124474897150999</c:v>
                </c:pt>
                <c:pt idx="15">
                  <c:v>0.36871858012906999</c:v>
                </c:pt>
                <c:pt idx="16">
                  <c:v>0.34968795814439002</c:v>
                </c:pt>
                <c:pt idx="17">
                  <c:v>0.36008357262634</c:v>
                </c:pt>
                <c:pt idx="18">
                  <c:v>0.29067932092604998</c:v>
                </c:pt>
                <c:pt idx="19">
                  <c:v>0.28132224532207001</c:v>
                </c:pt>
                <c:pt idx="20">
                  <c:v>0.27807867723176999</c:v>
                </c:pt>
                <c:pt idx="21">
                  <c:v>0.23275818899926001</c:v>
                </c:pt>
                <c:pt idx="22">
                  <c:v>0.27718469102450999</c:v>
                </c:pt>
                <c:pt idx="23">
                  <c:v>0.26716957386322998</c:v>
                </c:pt>
                <c:pt idx="24">
                  <c:v>0.27357011209666998</c:v>
                </c:pt>
                <c:pt idx="25">
                  <c:v>0.26590324095663997</c:v>
                </c:pt>
                <c:pt idx="26">
                  <c:v>0.30069996471173999</c:v>
                </c:pt>
                <c:pt idx="27">
                  <c:v>0.36551703582179002</c:v>
                </c:pt>
                <c:pt idx="28">
                  <c:v>0.41253557045201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6-4B4E-AB7D-888D47338143}"/>
            </c:ext>
          </c:extLst>
        </c:ser>
        <c:ser>
          <c:idx val="1"/>
          <c:order val="1"/>
          <c:tx>
            <c:strRef>
              <c:f>Trends!$B$85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Trends!$C$85:$AE$85</c:f>
              <c:numCache>
                <c:formatCode>#,##0.00</c:formatCode>
                <c:ptCount val="29"/>
                <c:pt idx="0">
                  <c:v>0.26669846636465</c:v>
                </c:pt>
                <c:pt idx="1">
                  <c:v>0.26952688019785997</c:v>
                </c:pt>
                <c:pt idx="2">
                  <c:v>0.22602703891018</c:v>
                </c:pt>
                <c:pt idx="3">
                  <c:v>0.23889882039092999</c:v>
                </c:pt>
                <c:pt idx="4">
                  <c:v>0.23144623527295</c:v>
                </c:pt>
                <c:pt idx="5">
                  <c:v>0.24024842887493</c:v>
                </c:pt>
                <c:pt idx="6">
                  <c:v>0.25782561440376001</c:v>
                </c:pt>
                <c:pt idx="7">
                  <c:v>0.26186926163332003</c:v>
                </c:pt>
                <c:pt idx="8">
                  <c:v>0.28279136208591998</c:v>
                </c:pt>
                <c:pt idx="9">
                  <c:v>0.28666607928962001</c:v>
                </c:pt>
                <c:pt idx="10">
                  <c:v>0.33599164139559001</c:v>
                </c:pt>
                <c:pt idx="11">
                  <c:v>0.35398950434484</c:v>
                </c:pt>
                <c:pt idx="12">
                  <c:v>0.34215915138699998</c:v>
                </c:pt>
                <c:pt idx="13">
                  <c:v>0.35727114971313001</c:v>
                </c:pt>
                <c:pt idx="14">
                  <c:v>0.39172973229741997</c:v>
                </c:pt>
                <c:pt idx="15">
                  <c:v>0.44800678338569999</c:v>
                </c:pt>
                <c:pt idx="16">
                  <c:v>0.42990056880977001</c:v>
                </c:pt>
                <c:pt idx="17">
                  <c:v>0.41614178423964998</c:v>
                </c:pt>
                <c:pt idx="18">
                  <c:v>0.38839507501463999</c:v>
                </c:pt>
                <c:pt idx="19">
                  <c:v>0.33623069089745999</c:v>
                </c:pt>
                <c:pt idx="20">
                  <c:v>0.34909834545509</c:v>
                </c:pt>
                <c:pt idx="21">
                  <c:v>0.31256451520343997</c:v>
                </c:pt>
                <c:pt idx="22">
                  <c:v>0.30099692059251998</c:v>
                </c:pt>
                <c:pt idx="23">
                  <c:v>0.30784088542751997</c:v>
                </c:pt>
                <c:pt idx="24">
                  <c:v>0.35146043263393001</c:v>
                </c:pt>
                <c:pt idx="25">
                  <c:v>0.36095017061095003</c:v>
                </c:pt>
                <c:pt idx="26">
                  <c:v>0.35929405782795998</c:v>
                </c:pt>
                <c:pt idx="27">
                  <c:v>0.38169006930756999</c:v>
                </c:pt>
                <c:pt idx="28">
                  <c:v>0.39558021391706999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6-4B4E-AB7D-888D47338143}"/>
            </c:ext>
          </c:extLst>
        </c:ser>
        <c:ser>
          <c:idx val="2"/>
          <c:order val="2"/>
          <c:tx>
            <c:strRef>
              <c:f>Trends!$B$86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Trends!$C$86:$AE$86</c:f>
              <c:numCache>
                <c:formatCode>#,##0.00</c:formatCode>
                <c:ptCount val="29"/>
                <c:pt idx="0">
                  <c:v>1.95053285808568</c:v>
                </c:pt>
                <c:pt idx="1">
                  <c:v>2.0092160096981102</c:v>
                </c:pt>
                <c:pt idx="2">
                  <c:v>2.04962413674121</c:v>
                </c:pt>
                <c:pt idx="3">
                  <c:v>1.9341803177643699</c:v>
                </c:pt>
                <c:pt idx="4">
                  <c:v>1.88323995792739</c:v>
                </c:pt>
                <c:pt idx="5">
                  <c:v>1.8625024715426399</c:v>
                </c:pt>
                <c:pt idx="6">
                  <c:v>1.85161913758661</c:v>
                </c:pt>
                <c:pt idx="7">
                  <c:v>1.745759988891</c:v>
                </c:pt>
                <c:pt idx="8">
                  <c:v>1.8149497420962699</c:v>
                </c:pt>
                <c:pt idx="9">
                  <c:v>1.77889448012747</c:v>
                </c:pt>
                <c:pt idx="10">
                  <c:v>1.66506949750466</c:v>
                </c:pt>
                <c:pt idx="11">
                  <c:v>1.64304053844743</c:v>
                </c:pt>
                <c:pt idx="12">
                  <c:v>1.5207931864764099</c:v>
                </c:pt>
                <c:pt idx="13">
                  <c:v>1.4485329398542801</c:v>
                </c:pt>
                <c:pt idx="14">
                  <c:v>1.4178230453434699</c:v>
                </c:pt>
                <c:pt idx="15">
                  <c:v>1.4295899531626299</c:v>
                </c:pt>
                <c:pt idx="16">
                  <c:v>1.3596022535450401</c:v>
                </c:pt>
                <c:pt idx="17">
                  <c:v>1.2929490902821801</c:v>
                </c:pt>
                <c:pt idx="18">
                  <c:v>1.1810849707750499</c:v>
                </c:pt>
                <c:pt idx="19">
                  <c:v>1.0340667852941701</c:v>
                </c:pt>
                <c:pt idx="20">
                  <c:v>0.90345031588417002</c:v>
                </c:pt>
                <c:pt idx="21">
                  <c:v>0.82951007469085003</c:v>
                </c:pt>
                <c:pt idx="22">
                  <c:v>0.73895346972465004</c:v>
                </c:pt>
                <c:pt idx="23">
                  <c:v>0.69299143033166999</c:v>
                </c:pt>
                <c:pt idx="24">
                  <c:v>0.65495906005634996</c:v>
                </c:pt>
                <c:pt idx="25">
                  <c:v>0.60789456373508999</c:v>
                </c:pt>
                <c:pt idx="26">
                  <c:v>0.55382421416848004</c:v>
                </c:pt>
                <c:pt idx="27">
                  <c:v>0.47391015846869999</c:v>
                </c:pt>
                <c:pt idx="28">
                  <c:v>0.42198626585839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26-4B4E-AB7D-888D47338143}"/>
            </c:ext>
          </c:extLst>
        </c:ser>
        <c:ser>
          <c:idx val="3"/>
          <c:order val="3"/>
          <c:tx>
            <c:strRef>
              <c:f>Trends!$B$87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Trends!$C$87:$AE$87</c:f>
              <c:numCache>
                <c:formatCode>#,##0.00</c:formatCode>
                <c:ptCount val="29"/>
                <c:pt idx="0">
                  <c:v>18.038778575300459</c:v>
                </c:pt>
                <c:pt idx="1">
                  <c:v>17.63045546844268</c:v>
                </c:pt>
                <c:pt idx="2">
                  <c:v>15.017659708542389</c:v>
                </c:pt>
                <c:pt idx="3">
                  <c:v>14.621754147477059</c:v>
                </c:pt>
                <c:pt idx="4">
                  <c:v>12.951317909122739</c:v>
                </c:pt>
                <c:pt idx="5">
                  <c:v>11.72442472793197</c:v>
                </c:pt>
                <c:pt idx="6">
                  <c:v>11.69993775651918</c:v>
                </c:pt>
                <c:pt idx="7">
                  <c:v>10.289763999486951</c:v>
                </c:pt>
                <c:pt idx="8">
                  <c:v>10.881003688892489</c:v>
                </c:pt>
                <c:pt idx="9">
                  <c:v>8.3963376688183704</c:v>
                </c:pt>
                <c:pt idx="10">
                  <c:v>8.3786445191804102</c:v>
                </c:pt>
                <c:pt idx="11">
                  <c:v>8.0010341269827894</c:v>
                </c:pt>
                <c:pt idx="12">
                  <c:v>7.8785359892340896</c:v>
                </c:pt>
                <c:pt idx="13">
                  <c:v>7.4898244740783104</c:v>
                </c:pt>
                <c:pt idx="14">
                  <c:v>7.3442553497028298</c:v>
                </c:pt>
                <c:pt idx="15">
                  <c:v>7.6813384047278497</c:v>
                </c:pt>
                <c:pt idx="16">
                  <c:v>7.4700893542497004</c:v>
                </c:pt>
                <c:pt idx="17">
                  <c:v>7.3069394391812796</c:v>
                </c:pt>
                <c:pt idx="18">
                  <c:v>7.8048854682908297</c:v>
                </c:pt>
                <c:pt idx="19">
                  <c:v>8.22108614642781</c:v>
                </c:pt>
                <c:pt idx="20">
                  <c:v>7.85065561459459</c:v>
                </c:pt>
                <c:pt idx="21">
                  <c:v>7.2324667560889102</c:v>
                </c:pt>
                <c:pt idx="22">
                  <c:v>7.1077004977757996</c:v>
                </c:pt>
                <c:pt idx="23">
                  <c:v>7.6012009498325597</c:v>
                </c:pt>
                <c:pt idx="24">
                  <c:v>6.6285850709785503</c:v>
                </c:pt>
                <c:pt idx="25">
                  <c:v>6.4666248066024803</c:v>
                </c:pt>
                <c:pt idx="26">
                  <c:v>6.2024407996790503</c:v>
                </c:pt>
                <c:pt idx="27">
                  <c:v>5.6069959076157003</c:v>
                </c:pt>
                <c:pt idx="28">
                  <c:v>5.8347328679962498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26-4B4E-AB7D-888D47338143}"/>
            </c:ext>
          </c:extLst>
        </c:ser>
        <c:ser>
          <c:idx val="4"/>
          <c:order val="4"/>
          <c:tx>
            <c:strRef>
              <c:f>Trends!$B$88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Trends!$C$88:$AE$88</c:f>
              <c:numCache>
                <c:formatCode>#,##0.00</c:formatCode>
                <c:ptCount val="29"/>
                <c:pt idx="0">
                  <c:v>2.2222626999999999</c:v>
                </c:pt>
                <c:pt idx="1">
                  <c:v>1.7973755</c:v>
                </c:pt>
                <c:pt idx="2">
                  <c:v>1.6296879</c:v>
                </c:pt>
                <c:pt idx="3">
                  <c:v>1.505062597222</c:v>
                </c:pt>
                <c:pt idx="4">
                  <c:v>1.410015</c:v>
                </c:pt>
                <c:pt idx="5">
                  <c:v>1.3331928</c:v>
                </c:pt>
                <c:pt idx="6">
                  <c:v>1.2608596000000001</c:v>
                </c:pt>
                <c:pt idx="7">
                  <c:v>1.2056583000000001</c:v>
                </c:pt>
                <c:pt idx="8">
                  <c:v>1.1584166</c:v>
                </c:pt>
                <c:pt idx="9">
                  <c:v>1.1165349</c:v>
                </c:pt>
                <c:pt idx="10">
                  <c:v>1.0808306000000001</c:v>
                </c:pt>
                <c:pt idx="11">
                  <c:v>1.0475249</c:v>
                </c:pt>
                <c:pt idx="12">
                  <c:v>1.0169997</c:v>
                </c:pt>
                <c:pt idx="13">
                  <c:v>0.98987139999999996</c:v>
                </c:pt>
                <c:pt idx="14">
                  <c:v>0.96595909999999996</c:v>
                </c:pt>
                <c:pt idx="15">
                  <c:v>0.94186590000000003</c:v>
                </c:pt>
                <c:pt idx="16">
                  <c:v>0.92180609999999996</c:v>
                </c:pt>
                <c:pt idx="17">
                  <c:v>0.90110979999999996</c:v>
                </c:pt>
                <c:pt idx="18">
                  <c:v>0.88319400000000003</c:v>
                </c:pt>
                <c:pt idx="19">
                  <c:v>0.86635019999999996</c:v>
                </c:pt>
                <c:pt idx="20">
                  <c:v>0.84932549999999996</c:v>
                </c:pt>
                <c:pt idx="21">
                  <c:v>0.83462570000000003</c:v>
                </c:pt>
                <c:pt idx="22">
                  <c:v>0.81992589999999999</c:v>
                </c:pt>
                <c:pt idx="23">
                  <c:v>0.80586259999999998</c:v>
                </c:pt>
                <c:pt idx="24">
                  <c:v>0.79348770000000002</c:v>
                </c:pt>
                <c:pt idx="25">
                  <c:v>0.78156840000000005</c:v>
                </c:pt>
                <c:pt idx="26">
                  <c:v>0.76964909999999997</c:v>
                </c:pt>
                <c:pt idx="27">
                  <c:v>0.75772980000000001</c:v>
                </c:pt>
                <c:pt idx="28">
                  <c:v>0.74581050000000004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26-4B4E-AB7D-888D47338143}"/>
            </c:ext>
          </c:extLst>
        </c:ser>
        <c:ser>
          <c:idx val="5"/>
          <c:order val="5"/>
          <c:tx>
            <c:strRef>
              <c:f>Trends!$B$89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Trends!$C$89:$AE$89</c:f>
              <c:numCache>
                <c:formatCode>#,##0.00</c:formatCode>
                <c:ptCount val="29"/>
                <c:pt idx="0">
                  <c:v>1.95430499547868</c:v>
                </c:pt>
                <c:pt idx="1">
                  <c:v>2.0026694381842698</c:v>
                </c:pt>
                <c:pt idx="2">
                  <c:v>1.98172328345834</c:v>
                </c:pt>
                <c:pt idx="3">
                  <c:v>2.2493124704423302</c:v>
                </c:pt>
                <c:pt idx="4">
                  <c:v>2.2899471491377801</c:v>
                </c:pt>
                <c:pt idx="5">
                  <c:v>2.3812338772244601</c:v>
                </c:pt>
                <c:pt idx="6">
                  <c:v>2.4573903451815799</c:v>
                </c:pt>
                <c:pt idx="7">
                  <c:v>2.4229244901743199</c:v>
                </c:pt>
                <c:pt idx="8">
                  <c:v>1.93489214725368</c:v>
                </c:pt>
                <c:pt idx="9">
                  <c:v>2.01430337258207</c:v>
                </c:pt>
                <c:pt idx="10">
                  <c:v>2.1454597400037598</c:v>
                </c:pt>
                <c:pt idx="11">
                  <c:v>2.7074946341973498</c:v>
                </c:pt>
                <c:pt idx="12">
                  <c:v>1.8410658407129901</c:v>
                </c:pt>
                <c:pt idx="13">
                  <c:v>28.56913268368876</c:v>
                </c:pt>
                <c:pt idx="14">
                  <c:v>2.2186315993128098</c:v>
                </c:pt>
                <c:pt idx="15">
                  <c:v>1.89377370250065</c:v>
                </c:pt>
                <c:pt idx="16">
                  <c:v>2.3728461174595901</c:v>
                </c:pt>
                <c:pt idx="17">
                  <c:v>2.7214728809780402</c:v>
                </c:pt>
                <c:pt idx="18">
                  <c:v>2.5175186423782199</c:v>
                </c:pt>
                <c:pt idx="19">
                  <c:v>2.3495551017736198</c:v>
                </c:pt>
                <c:pt idx="20">
                  <c:v>2.6262974962272998</c:v>
                </c:pt>
                <c:pt idx="21">
                  <c:v>2.3468211772621101</c:v>
                </c:pt>
                <c:pt idx="22">
                  <c:v>2.3001073894284598</c:v>
                </c:pt>
                <c:pt idx="23">
                  <c:v>2.2390689572145601</c:v>
                </c:pt>
                <c:pt idx="24">
                  <c:v>2.07839750205533</c:v>
                </c:pt>
                <c:pt idx="25">
                  <c:v>2.1082530063269398</c:v>
                </c:pt>
                <c:pt idx="26">
                  <c:v>2.1151155372581898</c:v>
                </c:pt>
                <c:pt idx="27">
                  <c:v>2.2103774966779102</c:v>
                </c:pt>
                <c:pt idx="28">
                  <c:v>2.4622686941777299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26-4B4E-AB7D-888D47338143}"/>
            </c:ext>
          </c:extLst>
        </c:ser>
        <c:ser>
          <c:idx val="6"/>
          <c:order val="6"/>
          <c:tx>
            <c:strRef>
              <c:f>Trends!$B$90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Trends!$C$90:$AE$90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26-4B4E-AB7D-888D47338143}"/>
            </c:ext>
          </c:extLst>
        </c:ser>
        <c:ser>
          <c:idx val="7"/>
          <c:order val="7"/>
          <c:tx>
            <c:strRef>
              <c:f>Trends!$B$91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Trends!$C$91:$AE$91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26-4B4E-AB7D-888D47338143}"/>
            </c:ext>
          </c:extLst>
        </c:ser>
        <c:ser>
          <c:idx val="8"/>
          <c:order val="8"/>
          <c:tx>
            <c:strRef>
              <c:f>Trends!$B$92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Trends!$C$92:$AE$92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26-4B4E-AB7D-888D47338143}"/>
            </c:ext>
          </c:extLst>
        </c:ser>
        <c:ser>
          <c:idx val="9"/>
          <c:order val="9"/>
          <c:tx>
            <c:strRef>
              <c:f>Trends!$B$93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Trends!$C$93:$AE$93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6-4B4E-AB7D-888D47338143}"/>
            </c:ext>
          </c:extLst>
        </c:ser>
        <c:ser>
          <c:idx val="10"/>
          <c:order val="10"/>
          <c:tx>
            <c:strRef>
              <c:f>Trends!$B$94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Trends!$C$94:$AE$94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26-4B4E-AB7D-888D47338143}"/>
            </c:ext>
          </c:extLst>
        </c:ser>
        <c:ser>
          <c:idx val="11"/>
          <c:order val="11"/>
          <c:tx>
            <c:strRef>
              <c:f>Trends!$B$95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Trends!$C$95:$AE$95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26-4B4E-AB7D-888D47338143}"/>
            </c:ext>
          </c:extLst>
        </c:ser>
        <c:ser>
          <c:idx val="12"/>
          <c:order val="12"/>
          <c:tx>
            <c:strRef>
              <c:f>Trends!$B$96</c:f>
              <c:strCache>
                <c:ptCount val="1"/>
                <c:pt idx="0">
                  <c:v>2.G  Other product manufacture and use 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Trends!$C$96:$AE$96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26-4B4E-AB7D-888D47338143}"/>
            </c:ext>
          </c:extLst>
        </c:ser>
        <c:ser>
          <c:idx val="13"/>
          <c:order val="13"/>
          <c:tx>
            <c:strRef>
              <c:f>Trends!$B$97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Trends!$C$97:$AE$97</c:f>
              <c:numCache>
                <c:formatCode>#,##0.00</c:formatCode>
                <c:ptCount val="29"/>
                <c:pt idx="0">
                  <c:v>454.27891819022494</c:v>
                </c:pt>
                <c:pt idx="1">
                  <c:v>458.15547555164886</c:v>
                </c:pt>
                <c:pt idx="2">
                  <c:v>462.24269198941323</c:v>
                </c:pt>
                <c:pt idx="3">
                  <c:v>461.2316346356742</c:v>
                </c:pt>
                <c:pt idx="4">
                  <c:v>458.59764738483017</c:v>
                </c:pt>
                <c:pt idx="5">
                  <c:v>459.2040495336808</c:v>
                </c:pt>
                <c:pt idx="6">
                  <c:v>471.58796648727866</c:v>
                </c:pt>
                <c:pt idx="7">
                  <c:v>481.39499039385794</c:v>
                </c:pt>
                <c:pt idx="8">
                  <c:v>487.18259650732301</c:v>
                </c:pt>
                <c:pt idx="9">
                  <c:v>471.8328884341459</c:v>
                </c:pt>
                <c:pt idx="10">
                  <c:v>450.43289217139079</c:v>
                </c:pt>
                <c:pt idx="11">
                  <c:v>447.19042956196859</c:v>
                </c:pt>
                <c:pt idx="12">
                  <c:v>441.93744893039195</c:v>
                </c:pt>
                <c:pt idx="13">
                  <c:v>440.323501073518</c:v>
                </c:pt>
                <c:pt idx="14">
                  <c:v>439.53468413514838</c:v>
                </c:pt>
                <c:pt idx="15">
                  <c:v>433.72565279315052</c:v>
                </c:pt>
                <c:pt idx="16">
                  <c:v>431.57928274680711</c:v>
                </c:pt>
                <c:pt idx="17">
                  <c:v>423.47940914750467</c:v>
                </c:pt>
                <c:pt idx="18">
                  <c:v>421.56364660525918</c:v>
                </c:pt>
                <c:pt idx="19">
                  <c:v>415.06819041030582</c:v>
                </c:pt>
                <c:pt idx="20">
                  <c:v>406.21558074702045</c:v>
                </c:pt>
                <c:pt idx="21">
                  <c:v>401.80714380612937</c:v>
                </c:pt>
                <c:pt idx="22">
                  <c:v>415.17069864309201</c:v>
                </c:pt>
                <c:pt idx="23">
                  <c:v>421.30947492854591</c:v>
                </c:pt>
                <c:pt idx="24">
                  <c:v>426.23647578452983</c:v>
                </c:pt>
                <c:pt idx="25">
                  <c:v>435.21149331082086</c:v>
                </c:pt>
                <c:pt idx="26">
                  <c:v>448.48453095078241</c:v>
                </c:pt>
                <c:pt idx="27">
                  <c:v>461.51259606956165</c:v>
                </c:pt>
                <c:pt idx="28">
                  <c:v>461.72828328791047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26-4B4E-AB7D-888D47338143}"/>
            </c:ext>
          </c:extLst>
        </c:ser>
        <c:ser>
          <c:idx val="14"/>
          <c:order val="14"/>
          <c:tx>
            <c:strRef>
              <c:f>Trends!$B$98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Trends!$C$98:$AE$98</c:f>
              <c:numCache>
                <c:formatCode>#,##0.00</c:formatCode>
                <c:ptCount val="29"/>
                <c:pt idx="0">
                  <c:v>56.242039016674099</c:v>
                </c:pt>
                <c:pt idx="1">
                  <c:v>57.044013709318321</c:v>
                </c:pt>
                <c:pt idx="2">
                  <c:v>57.728918447716289</c:v>
                </c:pt>
                <c:pt idx="3">
                  <c:v>57.727972596088748</c:v>
                </c:pt>
                <c:pt idx="4">
                  <c:v>57.067363051086502</c:v>
                </c:pt>
                <c:pt idx="5">
                  <c:v>56.690501501720959</c:v>
                </c:pt>
                <c:pt idx="6">
                  <c:v>58.67545954601232</c:v>
                </c:pt>
                <c:pt idx="7">
                  <c:v>59.683443625472258</c:v>
                </c:pt>
                <c:pt idx="8">
                  <c:v>60.548525511453391</c:v>
                </c:pt>
                <c:pt idx="9">
                  <c:v>58.429357881612169</c:v>
                </c:pt>
                <c:pt idx="10">
                  <c:v>55.757284852096561</c:v>
                </c:pt>
                <c:pt idx="11">
                  <c:v>55.873991734620049</c:v>
                </c:pt>
                <c:pt idx="12">
                  <c:v>55.192977342013741</c:v>
                </c:pt>
                <c:pt idx="13">
                  <c:v>54.319328513552342</c:v>
                </c:pt>
                <c:pt idx="14">
                  <c:v>54.04689647707513</c:v>
                </c:pt>
                <c:pt idx="15">
                  <c:v>54.118196601208993</c:v>
                </c:pt>
                <c:pt idx="16">
                  <c:v>53.131774445255118</c:v>
                </c:pt>
                <c:pt idx="17">
                  <c:v>52.00272896917717</c:v>
                </c:pt>
                <c:pt idx="18">
                  <c:v>51.441865689247841</c:v>
                </c:pt>
                <c:pt idx="19">
                  <c:v>50.7910046654913</c:v>
                </c:pt>
                <c:pt idx="20">
                  <c:v>50.06992012965005</c:v>
                </c:pt>
                <c:pt idx="21">
                  <c:v>50.081727362607118</c:v>
                </c:pt>
                <c:pt idx="22">
                  <c:v>52.090567664211719</c:v>
                </c:pt>
                <c:pt idx="23">
                  <c:v>52.696846692541662</c:v>
                </c:pt>
                <c:pt idx="24">
                  <c:v>53.184374655729648</c:v>
                </c:pt>
                <c:pt idx="25">
                  <c:v>54.152025610151242</c:v>
                </c:pt>
                <c:pt idx="26">
                  <c:v>55.899523249563387</c:v>
                </c:pt>
                <c:pt idx="27">
                  <c:v>57.007880878039998</c:v>
                </c:pt>
                <c:pt idx="28">
                  <c:v>57.075257821873649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226-4B4E-AB7D-888D47338143}"/>
            </c:ext>
          </c:extLst>
        </c:ser>
        <c:ser>
          <c:idx val="15"/>
          <c:order val="15"/>
          <c:tx>
            <c:strRef>
              <c:f>Trends!$B$99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Trends!$C$99:$AE$99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226-4B4E-AB7D-888D47338143}"/>
            </c:ext>
          </c:extLst>
        </c:ser>
        <c:ser>
          <c:idx val="16"/>
          <c:order val="16"/>
          <c:tx>
            <c:strRef>
              <c:f>Trends!$B$100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Trends!$C$100:$AE$100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8226-4B4E-AB7D-888D47338143}"/>
            </c:ext>
          </c:extLst>
        </c:ser>
        <c:ser>
          <c:idx val="17"/>
          <c:order val="17"/>
          <c:tx>
            <c:strRef>
              <c:f>Trends!$B$101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Trends!$C$101:$AE$101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226-4B4E-AB7D-888D47338143}"/>
            </c:ext>
          </c:extLst>
        </c:ser>
        <c:ser>
          <c:idx val="18"/>
          <c:order val="18"/>
          <c:tx>
            <c:strRef>
              <c:f>Trends!$B$102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Trends!$C$102:$AE$102</c:f>
              <c:numCache>
                <c:formatCode>#,##0.00</c:formatCode>
                <c:ptCount val="29"/>
                <c:pt idx="0">
                  <c:v>52.723000185831978</c:v>
                </c:pt>
                <c:pt idx="1">
                  <c:v>55.943049584813188</c:v>
                </c:pt>
                <c:pt idx="2">
                  <c:v>58.457317566847927</c:v>
                </c:pt>
                <c:pt idx="3">
                  <c:v>60.423525072605109</c:v>
                </c:pt>
                <c:pt idx="4">
                  <c:v>62.242640281072738</c:v>
                </c:pt>
                <c:pt idx="5">
                  <c:v>63.710363610827081</c:v>
                </c:pt>
                <c:pt idx="6">
                  <c:v>58.874784427602847</c:v>
                </c:pt>
                <c:pt idx="7">
                  <c:v>48.508982412636662</c:v>
                </c:pt>
                <c:pt idx="8">
                  <c:v>50.537039858393413</c:v>
                </c:pt>
                <c:pt idx="9">
                  <c:v>50.451495881511249</c:v>
                </c:pt>
                <c:pt idx="10">
                  <c:v>50.726549434402578</c:v>
                </c:pt>
                <c:pt idx="11">
                  <c:v>54.578840814021618</c:v>
                </c:pt>
                <c:pt idx="12">
                  <c:v>57.50573558965462</c:v>
                </c:pt>
                <c:pt idx="13">
                  <c:v>58.285406955065532</c:v>
                </c:pt>
                <c:pt idx="14">
                  <c:v>47.634091368178638</c:v>
                </c:pt>
                <c:pt idx="15">
                  <c:v>40.279942215483111</c:v>
                </c:pt>
                <c:pt idx="16">
                  <c:v>41.971821882033517</c:v>
                </c:pt>
                <c:pt idx="17">
                  <c:v>24.63971198944974</c:v>
                </c:pt>
                <c:pt idx="18">
                  <c:v>18.553681731906561</c:v>
                </c:pt>
                <c:pt idx="19">
                  <c:v>11.392196325056419</c:v>
                </c:pt>
                <c:pt idx="20">
                  <c:v>11.145860293314501</c:v>
                </c:pt>
                <c:pt idx="21">
                  <c:v>15.262445342643961</c:v>
                </c:pt>
                <c:pt idx="22">
                  <c:v>12.111661906069569</c:v>
                </c:pt>
                <c:pt idx="23">
                  <c:v>18.438797726947261</c:v>
                </c:pt>
                <c:pt idx="24">
                  <c:v>25.924042828975431</c:v>
                </c:pt>
                <c:pt idx="25">
                  <c:v>29.077068215403081</c:v>
                </c:pt>
                <c:pt idx="26">
                  <c:v>29.982434370483482</c:v>
                </c:pt>
                <c:pt idx="27">
                  <c:v>28.716209526684761</c:v>
                </c:pt>
                <c:pt idx="28">
                  <c:v>27.708367451414439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226-4B4E-AB7D-888D47338143}"/>
            </c:ext>
          </c:extLst>
        </c:ser>
        <c:ser>
          <c:idx val="19"/>
          <c:order val="19"/>
          <c:tx>
            <c:strRef>
              <c:f>Trends!$B$103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Trends!$C$103:$AE$103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8.8931999999999997E-2</c:v>
                </c:pt>
                <c:pt idx="12">
                  <c:v>0.13605200000000001</c:v>
                </c:pt>
                <c:pt idx="13">
                  <c:v>0.18923200000000001</c:v>
                </c:pt>
                <c:pt idx="14">
                  <c:v>0.19831199999999999</c:v>
                </c:pt>
                <c:pt idx="15">
                  <c:v>0.32107999999999998</c:v>
                </c:pt>
                <c:pt idx="16">
                  <c:v>0.31953599999999999</c:v>
                </c:pt>
                <c:pt idx="17">
                  <c:v>0.29114400000000001</c:v>
                </c:pt>
                <c:pt idx="18">
                  <c:v>0.38340800000000003</c:v>
                </c:pt>
                <c:pt idx="19">
                  <c:v>0.49143599999999998</c:v>
                </c:pt>
                <c:pt idx="20">
                  <c:v>0.48953600000000003</c:v>
                </c:pt>
                <c:pt idx="21">
                  <c:v>0.53431600000000001</c:v>
                </c:pt>
                <c:pt idx="22">
                  <c:v>0.52271199999999995</c:v>
                </c:pt>
                <c:pt idx="23">
                  <c:v>0.53009600000000001</c:v>
                </c:pt>
                <c:pt idx="24">
                  <c:v>0.45005200000000001</c:v>
                </c:pt>
                <c:pt idx="25">
                  <c:v>0.48187200000000002</c:v>
                </c:pt>
                <c:pt idx="26">
                  <c:v>0.46385999999999999</c:v>
                </c:pt>
                <c:pt idx="27">
                  <c:v>0.59786399999999995</c:v>
                </c:pt>
                <c:pt idx="28">
                  <c:v>0.59786399999999995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8226-4B4E-AB7D-888D47338143}"/>
            </c:ext>
          </c:extLst>
        </c:ser>
        <c:ser>
          <c:idx val="20"/>
          <c:order val="20"/>
          <c:tx>
            <c:strRef>
              <c:f>Trends!$B$104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Trends!$C$104:$AE$104</c:f>
              <c:numCache>
                <c:formatCode>#,##0.00</c:formatCode>
                <c:ptCount val="29"/>
                <c:pt idx="0">
                  <c:v>4.2069105756910002E-2</c:v>
                </c:pt>
                <c:pt idx="1">
                  <c:v>4.3063723356090003E-2</c:v>
                </c:pt>
                <c:pt idx="2">
                  <c:v>4.5341508799240003E-2</c:v>
                </c:pt>
                <c:pt idx="3">
                  <c:v>4.7587766245530003E-2</c:v>
                </c:pt>
                <c:pt idx="4">
                  <c:v>4.9450019329490003E-2</c:v>
                </c:pt>
                <c:pt idx="5">
                  <c:v>5.0989829743099999E-2</c:v>
                </c:pt>
                <c:pt idx="6">
                  <c:v>5.0741973283910002E-2</c:v>
                </c:pt>
                <c:pt idx="7">
                  <c:v>4.7669177936370002E-2</c:v>
                </c:pt>
                <c:pt idx="8">
                  <c:v>4.4536711050820001E-2</c:v>
                </c:pt>
                <c:pt idx="9">
                  <c:v>6.2683796954610002E-2</c:v>
                </c:pt>
                <c:pt idx="10">
                  <c:v>6.918076035048E-2</c:v>
                </c:pt>
                <c:pt idx="11">
                  <c:v>8.7613014225750005E-2</c:v>
                </c:pt>
                <c:pt idx="12">
                  <c:v>0.18451007886309001</c:v>
                </c:pt>
                <c:pt idx="13">
                  <c:v>0.23984150769057</c:v>
                </c:pt>
                <c:pt idx="14">
                  <c:v>0.14408585046000999</c:v>
                </c:pt>
                <c:pt idx="15">
                  <c:v>9.2817689803630005E-2</c:v>
                </c:pt>
                <c:pt idx="16">
                  <c:v>9.6046589946039998E-2</c:v>
                </c:pt>
                <c:pt idx="17">
                  <c:v>3.6511484755400001E-3</c:v>
                </c:pt>
                <c:pt idx="18">
                  <c:v>1.352063082266E-2</c:v>
                </c:pt>
                <c:pt idx="19">
                  <c:v>1.3733193729189999E-2</c:v>
                </c:pt>
                <c:pt idx="20">
                  <c:v>1.6904765088400001E-2</c:v>
                </c:pt>
                <c:pt idx="21">
                  <c:v>2.5440510872440002E-2</c:v>
                </c:pt>
                <c:pt idx="22">
                  <c:v>8.5823705414899993E-3</c:v>
                </c:pt>
                <c:pt idx="23">
                  <c:v>5.60769935038E-3</c:v>
                </c:pt>
                <c:pt idx="24">
                  <c:v>5.26862359927E-3</c:v>
                </c:pt>
                <c:pt idx="25">
                  <c:v>5.66158928644E-3</c:v>
                </c:pt>
                <c:pt idx="26">
                  <c:v>5.3657941587699999E-3</c:v>
                </c:pt>
                <c:pt idx="27">
                  <c:v>5.6911290427699998E-3</c:v>
                </c:pt>
                <c:pt idx="28">
                  <c:v>6.62070947877E-3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226-4B4E-AB7D-888D47338143}"/>
            </c:ext>
          </c:extLst>
        </c:ser>
        <c:ser>
          <c:idx val="21"/>
          <c:order val="21"/>
          <c:tx>
            <c:strRef>
              <c:f>Trends!$B$105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Trends!$C$105:$AE$105</c:f>
              <c:numCache>
                <c:formatCode>#,##0.00</c:formatCode>
                <c:ptCount val="29"/>
                <c:pt idx="0">
                  <c:v>2.4439790243020498</c:v>
                </c:pt>
                <c:pt idx="1">
                  <c:v>2.45785180158073</c:v>
                </c:pt>
                <c:pt idx="2">
                  <c:v>2.4779289867880698</c:v>
                </c:pt>
                <c:pt idx="3">
                  <c:v>2.4915926267208501</c:v>
                </c:pt>
                <c:pt idx="4">
                  <c:v>2.4998186956599602</c:v>
                </c:pt>
                <c:pt idx="5">
                  <c:v>2.5080855495830501</c:v>
                </c:pt>
                <c:pt idx="6">
                  <c:v>2.49500823492246</c:v>
                </c:pt>
                <c:pt idx="7">
                  <c:v>2.40362572859059</c:v>
                </c:pt>
                <c:pt idx="8">
                  <c:v>2.69994866697657</c:v>
                </c:pt>
                <c:pt idx="9">
                  <c:v>2.5599716983773</c:v>
                </c:pt>
                <c:pt idx="10">
                  <c:v>2.4979275051707202</c:v>
                </c:pt>
                <c:pt idx="11">
                  <c:v>2.52120619386903</c:v>
                </c:pt>
                <c:pt idx="12">
                  <c:v>2.6067258073403301</c:v>
                </c:pt>
                <c:pt idx="13">
                  <c:v>2.0107078907026898</c:v>
                </c:pt>
                <c:pt idx="14">
                  <c:v>1.9305155583139499</c:v>
                </c:pt>
                <c:pt idx="15">
                  <c:v>1.9737331882972999</c:v>
                </c:pt>
                <c:pt idx="16">
                  <c:v>1.7746651003282701</c:v>
                </c:pt>
                <c:pt idx="17">
                  <c:v>1.76781676071545</c:v>
                </c:pt>
                <c:pt idx="18">
                  <c:v>2.03421083162281</c:v>
                </c:pt>
                <c:pt idx="19">
                  <c:v>2.0582533756908701</c:v>
                </c:pt>
                <c:pt idx="20">
                  <c:v>2.010199191746</c:v>
                </c:pt>
                <c:pt idx="21">
                  <c:v>2.0025916422351702</c:v>
                </c:pt>
                <c:pt idx="22">
                  <c:v>2.0264742840919401</c:v>
                </c:pt>
                <c:pt idx="23">
                  <c:v>2.01967234238947</c:v>
                </c:pt>
                <c:pt idx="24">
                  <c:v>2.0931439979982698</c:v>
                </c:pt>
                <c:pt idx="25">
                  <c:v>2.0864321054872002</c:v>
                </c:pt>
                <c:pt idx="26">
                  <c:v>2.0170300817345499</c:v>
                </c:pt>
                <c:pt idx="27">
                  <c:v>2.03992972323084</c:v>
                </c:pt>
                <c:pt idx="28">
                  <c:v>2.0100201086275602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226-4B4E-AB7D-888D4733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623424"/>
        <c:axId val="415776768"/>
      </c:barChart>
      <c:catAx>
        <c:axId val="415623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5776768"/>
        <c:crosses val="autoZero"/>
        <c:auto val="1"/>
        <c:lblAlgn val="ctr"/>
        <c:lblOffset val="100"/>
        <c:noMultiLvlLbl val="0"/>
      </c:catAx>
      <c:valAx>
        <c:axId val="415776768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15623424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4.8155135914166869E-2"/>
          <c:y val="0.85651906249639742"/>
          <c:w val="0.92811614920473606"/>
          <c:h val="0.1346961644435734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Trends!$B$146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Trends!$C$146:$AE$146</c:f>
              <c:numCache>
                <c:formatCode>#,##0.00</c:formatCode>
                <c:ptCount val="29"/>
                <c:pt idx="0">
                  <c:v>0.23991894803354999</c:v>
                </c:pt>
                <c:pt idx="1">
                  <c:v>0.24549277585977</c:v>
                </c:pt>
                <c:pt idx="2">
                  <c:v>0.25254790073313998</c:v>
                </c:pt>
                <c:pt idx="3">
                  <c:v>0.24160392006230999</c:v>
                </c:pt>
                <c:pt idx="4">
                  <c:v>0.24630056698922001</c:v>
                </c:pt>
                <c:pt idx="5">
                  <c:v>0.24958657512367</c:v>
                </c:pt>
                <c:pt idx="6">
                  <c:v>0.26117908234567</c:v>
                </c:pt>
                <c:pt idx="7">
                  <c:v>0.26074201220181997</c:v>
                </c:pt>
                <c:pt idx="8">
                  <c:v>0.25227405774516998</c:v>
                </c:pt>
                <c:pt idx="9">
                  <c:v>0.25837186305547</c:v>
                </c:pt>
                <c:pt idx="10">
                  <c:v>0.25827788007767</c:v>
                </c:pt>
                <c:pt idx="11">
                  <c:v>0.28103737327456002</c:v>
                </c:pt>
                <c:pt idx="12">
                  <c:v>0.31653102585971998</c:v>
                </c:pt>
                <c:pt idx="13">
                  <c:v>0.35072919449433998</c:v>
                </c:pt>
                <c:pt idx="14">
                  <c:v>0.30715625578573003</c:v>
                </c:pt>
                <c:pt idx="15">
                  <c:v>0.33648519558505002</c:v>
                </c:pt>
                <c:pt idx="16">
                  <c:v>0.36486641747683002</c:v>
                </c:pt>
                <c:pt idx="17">
                  <c:v>0.38626906326645999</c:v>
                </c:pt>
                <c:pt idx="18">
                  <c:v>0.48350705511093001</c:v>
                </c:pt>
                <c:pt idx="19">
                  <c:v>0.46463085972787999</c:v>
                </c:pt>
                <c:pt idx="20">
                  <c:v>0.48322412817424998</c:v>
                </c:pt>
                <c:pt idx="21">
                  <c:v>0.44098841401469002</c:v>
                </c:pt>
                <c:pt idx="22">
                  <c:v>0.45029343469437</c:v>
                </c:pt>
                <c:pt idx="23">
                  <c:v>0.41709251433854999</c:v>
                </c:pt>
                <c:pt idx="24">
                  <c:v>0.41698012767041998</c:v>
                </c:pt>
                <c:pt idx="25">
                  <c:v>0.40981941707198999</c:v>
                </c:pt>
                <c:pt idx="26">
                  <c:v>0.46815761658734001</c:v>
                </c:pt>
                <c:pt idx="27">
                  <c:v>0.47106515823571998</c:v>
                </c:pt>
                <c:pt idx="28">
                  <c:v>0.47530053526281002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A6-4FE9-A0E6-757ECCAF99E2}"/>
            </c:ext>
          </c:extLst>
        </c:ser>
        <c:ser>
          <c:idx val="1"/>
          <c:order val="1"/>
          <c:tx>
            <c:strRef>
              <c:f>Trends!$B$147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Trends!$C$147:$AE$147</c:f>
              <c:numCache>
                <c:formatCode>#,##0.00</c:formatCode>
                <c:ptCount val="29"/>
                <c:pt idx="0">
                  <c:v>4.1788697542739998E-2</c:v>
                </c:pt>
                <c:pt idx="1">
                  <c:v>4.2232441943710002E-2</c:v>
                </c:pt>
                <c:pt idx="2">
                  <c:v>3.6262584288760003E-2</c:v>
                </c:pt>
                <c:pt idx="3">
                  <c:v>3.8121766400890003E-2</c:v>
                </c:pt>
                <c:pt idx="4">
                  <c:v>3.8238877318999998E-2</c:v>
                </c:pt>
                <c:pt idx="5">
                  <c:v>3.9537459184690003E-2</c:v>
                </c:pt>
                <c:pt idx="6">
                  <c:v>4.1305118220380001E-2</c:v>
                </c:pt>
                <c:pt idx="7">
                  <c:v>4.2662580952989998E-2</c:v>
                </c:pt>
                <c:pt idx="8">
                  <c:v>4.5270785918389997E-2</c:v>
                </c:pt>
                <c:pt idx="9">
                  <c:v>4.6320972417820003E-2</c:v>
                </c:pt>
                <c:pt idx="10">
                  <c:v>5.4053371963800001E-2</c:v>
                </c:pt>
                <c:pt idx="11">
                  <c:v>5.6310885330779999E-2</c:v>
                </c:pt>
                <c:pt idx="12">
                  <c:v>5.4110614597170002E-2</c:v>
                </c:pt>
                <c:pt idx="13">
                  <c:v>5.6490249912579997E-2</c:v>
                </c:pt>
                <c:pt idx="14">
                  <c:v>6.1119164838950003E-2</c:v>
                </c:pt>
                <c:pt idx="15">
                  <c:v>6.9028847536130006E-2</c:v>
                </c:pt>
                <c:pt idx="16">
                  <c:v>6.5207765255919994E-2</c:v>
                </c:pt>
                <c:pt idx="17">
                  <c:v>6.3225063013339994E-2</c:v>
                </c:pt>
                <c:pt idx="18">
                  <c:v>5.9206656046349997E-2</c:v>
                </c:pt>
                <c:pt idx="19">
                  <c:v>5.0491335147169997E-2</c:v>
                </c:pt>
                <c:pt idx="20">
                  <c:v>5.1816014551870002E-2</c:v>
                </c:pt>
                <c:pt idx="21">
                  <c:v>4.523370627507E-2</c:v>
                </c:pt>
                <c:pt idx="22">
                  <c:v>4.3216106223630001E-2</c:v>
                </c:pt>
                <c:pt idx="23">
                  <c:v>4.4182867858399998E-2</c:v>
                </c:pt>
                <c:pt idx="24">
                  <c:v>4.9680639344310003E-2</c:v>
                </c:pt>
                <c:pt idx="25">
                  <c:v>5.0744882852629999E-2</c:v>
                </c:pt>
                <c:pt idx="26">
                  <c:v>5.0579831531219997E-2</c:v>
                </c:pt>
                <c:pt idx="27">
                  <c:v>5.3572215025250003E-2</c:v>
                </c:pt>
                <c:pt idx="28">
                  <c:v>5.5596335112660003E-2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A6-4FE9-A0E6-757ECCAF99E2}"/>
            </c:ext>
          </c:extLst>
        </c:ser>
        <c:ser>
          <c:idx val="2"/>
          <c:order val="2"/>
          <c:tx>
            <c:strRef>
              <c:f>Trends!$B$148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Trends!$C$148:$AE$148</c:f>
              <c:numCache>
                <c:formatCode>#,##0.00</c:formatCode>
                <c:ptCount val="29"/>
                <c:pt idx="0">
                  <c:v>0.22560971754278</c:v>
                </c:pt>
                <c:pt idx="1">
                  <c:v>0.22547586984532</c:v>
                </c:pt>
                <c:pt idx="2">
                  <c:v>0.27521214040529002</c:v>
                </c:pt>
                <c:pt idx="3">
                  <c:v>0.33537165423801002</c:v>
                </c:pt>
                <c:pt idx="4">
                  <c:v>0.44150673534061002</c:v>
                </c:pt>
                <c:pt idx="5">
                  <c:v>0.58364650161788001</c:v>
                </c:pt>
                <c:pt idx="6">
                  <c:v>0.86546429481366005</c:v>
                </c:pt>
                <c:pt idx="7">
                  <c:v>1.07397699365848</c:v>
                </c:pt>
                <c:pt idx="8">
                  <c:v>1.3215140195805799</c:v>
                </c:pt>
                <c:pt idx="9">
                  <c:v>0.59074266180680002</c:v>
                </c:pt>
                <c:pt idx="10">
                  <c:v>0.64510462135771995</c:v>
                </c:pt>
                <c:pt idx="11">
                  <c:v>0.66829275431863999</c:v>
                </c:pt>
                <c:pt idx="12">
                  <c:v>0.65873716375695002</c:v>
                </c:pt>
                <c:pt idx="13">
                  <c:v>0.63581360022819999</c:v>
                </c:pt>
                <c:pt idx="14">
                  <c:v>0.63429714471719001</c:v>
                </c:pt>
                <c:pt idx="15">
                  <c:v>0.61956647133470999</c:v>
                </c:pt>
                <c:pt idx="16">
                  <c:v>0.60728839477267005</c:v>
                </c:pt>
                <c:pt idx="17">
                  <c:v>0.57399147920483995</c:v>
                </c:pt>
                <c:pt idx="18">
                  <c:v>0.43779753744712002</c:v>
                </c:pt>
                <c:pt idx="19">
                  <c:v>0.40198095695630998</c:v>
                </c:pt>
                <c:pt idx="20">
                  <c:v>0.37842697236533002</c:v>
                </c:pt>
                <c:pt idx="21">
                  <c:v>0.37181372959413</c:v>
                </c:pt>
                <c:pt idx="22">
                  <c:v>0.36667717927993998</c:v>
                </c:pt>
                <c:pt idx="23">
                  <c:v>0.37588152240279998</c:v>
                </c:pt>
                <c:pt idx="24">
                  <c:v>0.38920817774562</c:v>
                </c:pt>
                <c:pt idx="25">
                  <c:v>0.41128384895963999</c:v>
                </c:pt>
                <c:pt idx="26">
                  <c:v>0.43405619092844999</c:v>
                </c:pt>
                <c:pt idx="27">
                  <c:v>0.42678650157283998</c:v>
                </c:pt>
                <c:pt idx="28">
                  <c:v>0.43737161526670998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A6-4FE9-A0E6-757ECCAF99E2}"/>
            </c:ext>
          </c:extLst>
        </c:ser>
        <c:ser>
          <c:idx val="3"/>
          <c:order val="3"/>
          <c:tx>
            <c:strRef>
              <c:f>Trends!$B$149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Trends!$C$149:$AE$149</c:f>
              <c:numCache>
                <c:formatCode>#,##0.00</c:formatCode>
                <c:ptCount val="29"/>
                <c:pt idx="0">
                  <c:v>0.35021233376605998</c:v>
                </c:pt>
                <c:pt idx="1">
                  <c:v>0.35784677727873998</c:v>
                </c:pt>
                <c:pt idx="2">
                  <c:v>0.34612415704237998</c:v>
                </c:pt>
                <c:pt idx="3">
                  <c:v>0.34589285958719002</c:v>
                </c:pt>
                <c:pt idx="4">
                  <c:v>0.37492176866887</c:v>
                </c:pt>
                <c:pt idx="5">
                  <c:v>0.41132316991064999</c:v>
                </c:pt>
                <c:pt idx="6">
                  <c:v>0.34969339608249</c:v>
                </c:pt>
                <c:pt idx="7">
                  <c:v>0.35221882416648997</c:v>
                </c:pt>
                <c:pt idx="8">
                  <c:v>0.35412327943653998</c:v>
                </c:pt>
                <c:pt idx="9">
                  <c:v>0.35968602192685001</c:v>
                </c:pt>
                <c:pt idx="10">
                  <c:v>0.36902847343780998</c:v>
                </c:pt>
                <c:pt idx="11">
                  <c:v>0.37296556287440003</c:v>
                </c:pt>
                <c:pt idx="12">
                  <c:v>0.37295447657894998</c:v>
                </c:pt>
                <c:pt idx="13">
                  <c:v>0.37576148566931</c:v>
                </c:pt>
                <c:pt idx="14">
                  <c:v>0.36304908356968002</c:v>
                </c:pt>
                <c:pt idx="15">
                  <c:v>0.3873285382335</c:v>
                </c:pt>
                <c:pt idx="16">
                  <c:v>0.37183334927807998</c:v>
                </c:pt>
                <c:pt idx="17">
                  <c:v>0.35682574779731002</c:v>
                </c:pt>
                <c:pt idx="18">
                  <c:v>0.38549454335344002</c:v>
                </c:pt>
                <c:pt idx="19">
                  <c:v>0.33910132955233002</c:v>
                </c:pt>
                <c:pt idx="20">
                  <c:v>0.32462703874943999</c:v>
                </c:pt>
                <c:pt idx="21">
                  <c:v>0.30509325008907001</c:v>
                </c:pt>
                <c:pt idx="22">
                  <c:v>0.29156340733911001</c:v>
                </c:pt>
                <c:pt idx="23">
                  <c:v>0.26461922092496998</c:v>
                </c:pt>
                <c:pt idx="24">
                  <c:v>0.23726623391939999</c:v>
                </c:pt>
                <c:pt idx="25">
                  <c:v>0.23176086545548</c:v>
                </c:pt>
                <c:pt idx="26">
                  <c:v>0.24053230230082001</c:v>
                </c:pt>
                <c:pt idx="27">
                  <c:v>0.24281858495238001</c:v>
                </c:pt>
                <c:pt idx="28">
                  <c:v>0.25791552466196999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A6-4FE9-A0E6-757ECCAF99E2}"/>
            </c:ext>
          </c:extLst>
        </c:ser>
        <c:ser>
          <c:idx val="4"/>
          <c:order val="4"/>
          <c:tx>
            <c:strRef>
              <c:f>Trends!$B$150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Trends!$C$150:$AE$150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A6-4FE9-A0E6-757ECCAF99E2}"/>
            </c:ext>
          </c:extLst>
        </c:ser>
        <c:ser>
          <c:idx val="5"/>
          <c:order val="5"/>
          <c:tx>
            <c:strRef>
              <c:f>Trends!$B$151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Trends!$C$151:$AE$151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6.7634856599999994E-5</c:v>
                </c:pt>
                <c:pt idx="10">
                  <c:v>0</c:v>
                </c:pt>
                <c:pt idx="11">
                  <c:v>9.8007796479999994E-5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6.3493695999999998E-7</c:v>
                </c:pt>
                <c:pt idx="26">
                  <c:v>2.4189431999999998E-6</c:v>
                </c:pt>
                <c:pt idx="27">
                  <c:v>8.5026020099999992E-6</c:v>
                </c:pt>
                <c:pt idx="28">
                  <c:v>3.2436916000000001E-7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A6-4FE9-A0E6-757ECCAF99E2}"/>
            </c:ext>
          </c:extLst>
        </c:ser>
        <c:ser>
          <c:idx val="6"/>
          <c:order val="6"/>
          <c:tx>
            <c:strRef>
              <c:f>Trends!$B$152</c:f>
              <c:strCache>
                <c:ptCount val="1"/>
                <c:pt idx="0">
                  <c:v>2.A  Mineral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Trends!$C$152:$AE$152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A6-4FE9-A0E6-757ECCAF99E2}"/>
            </c:ext>
          </c:extLst>
        </c:ser>
        <c:ser>
          <c:idx val="7"/>
          <c:order val="7"/>
          <c:tx>
            <c:strRef>
              <c:f>Trends!$B$153</c:f>
              <c:strCache>
                <c:ptCount val="1"/>
                <c:pt idx="0">
                  <c:v>2.B  Chemical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Trends!$C$153:$AE$153</c:f>
              <c:numCache>
                <c:formatCode>#,##0.00</c:formatCode>
                <c:ptCount val="29"/>
                <c:pt idx="0">
                  <c:v>3.34</c:v>
                </c:pt>
                <c:pt idx="1">
                  <c:v>2.6208</c:v>
                </c:pt>
                <c:pt idx="2">
                  <c:v>2.6208</c:v>
                </c:pt>
                <c:pt idx="3">
                  <c:v>2.6208</c:v>
                </c:pt>
                <c:pt idx="4">
                  <c:v>2.6208</c:v>
                </c:pt>
                <c:pt idx="5">
                  <c:v>2.6208</c:v>
                </c:pt>
                <c:pt idx="6">
                  <c:v>2.6208</c:v>
                </c:pt>
                <c:pt idx="7">
                  <c:v>2.6208</c:v>
                </c:pt>
                <c:pt idx="8">
                  <c:v>2.6208</c:v>
                </c:pt>
                <c:pt idx="9">
                  <c:v>2.6208</c:v>
                </c:pt>
                <c:pt idx="10">
                  <c:v>2.6208</c:v>
                </c:pt>
                <c:pt idx="11">
                  <c:v>1.885</c:v>
                </c:pt>
                <c:pt idx="12">
                  <c:v>0.9425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A6-4FE9-A0E6-757ECCAF99E2}"/>
            </c:ext>
          </c:extLst>
        </c:ser>
        <c:ser>
          <c:idx val="8"/>
          <c:order val="8"/>
          <c:tx>
            <c:strRef>
              <c:f>Trends!$B$154</c:f>
              <c:strCache>
                <c:ptCount val="1"/>
                <c:pt idx="0">
                  <c:v>2.C  Metal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Trends!$C$154:$AE$154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A6-4FE9-A0E6-757ECCAF99E2}"/>
            </c:ext>
          </c:extLst>
        </c:ser>
        <c:ser>
          <c:idx val="9"/>
          <c:order val="9"/>
          <c:tx>
            <c:strRef>
              <c:f>Trends!$B$155</c:f>
              <c:strCache>
                <c:ptCount val="1"/>
                <c:pt idx="0">
                  <c:v>2.D  Non-energy products from fuels and solvent use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Trends!$C$155:$AE$155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A6-4FE9-A0E6-757ECCAF99E2}"/>
            </c:ext>
          </c:extLst>
        </c:ser>
        <c:ser>
          <c:idx val="10"/>
          <c:order val="10"/>
          <c:tx>
            <c:strRef>
              <c:f>Trends!$B$156</c:f>
              <c:strCache>
                <c:ptCount val="1"/>
                <c:pt idx="0">
                  <c:v>2.E  Electronic industry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Trends!$C$156:$AE$156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A6-4FE9-A0E6-757ECCAF99E2}"/>
            </c:ext>
          </c:extLst>
        </c:ser>
        <c:ser>
          <c:idx val="11"/>
          <c:order val="11"/>
          <c:tx>
            <c:strRef>
              <c:f>Trends!$B$157</c:f>
              <c:strCache>
                <c:ptCount val="1"/>
                <c:pt idx="0">
                  <c:v>2.F  Product uses as ODS substitutes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Trends!$C$157:$AE$157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A6-4FE9-A0E6-757ECCAF99E2}"/>
            </c:ext>
          </c:extLst>
        </c:ser>
        <c:ser>
          <c:idx val="12"/>
          <c:order val="12"/>
          <c:tx>
            <c:strRef>
              <c:f>Trends!$B$158</c:f>
              <c:strCache>
                <c:ptCount val="1"/>
                <c:pt idx="0">
                  <c:v>2.G  Other product manufacture and use 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Trends!$C$158:$AE$158</c:f>
              <c:numCache>
                <c:formatCode>#,##0.00</c:formatCode>
                <c:ptCount val="29"/>
                <c:pt idx="0">
                  <c:v>0.105174</c:v>
                </c:pt>
                <c:pt idx="1">
                  <c:v>0.105771</c:v>
                </c:pt>
                <c:pt idx="2">
                  <c:v>0.10663499999999999</c:v>
                </c:pt>
                <c:pt idx="3">
                  <c:v>0.107223</c:v>
                </c:pt>
                <c:pt idx="4">
                  <c:v>0.10757700000000001</c:v>
                </c:pt>
                <c:pt idx="5">
                  <c:v>0.108039</c:v>
                </c:pt>
                <c:pt idx="6">
                  <c:v>0.108783</c:v>
                </c:pt>
                <c:pt idx="7">
                  <c:v>0.109929</c:v>
                </c:pt>
                <c:pt idx="8">
                  <c:v>0.111093</c:v>
                </c:pt>
                <c:pt idx="9">
                  <c:v>0.112248</c:v>
                </c:pt>
                <c:pt idx="10">
                  <c:v>0.11368499999999999</c:v>
                </c:pt>
                <c:pt idx="11">
                  <c:v>0.115416</c:v>
                </c:pt>
                <c:pt idx="12">
                  <c:v>0.117516</c:v>
                </c:pt>
                <c:pt idx="13">
                  <c:v>0.119397</c:v>
                </c:pt>
                <c:pt idx="14">
                  <c:v>0.12135600000000001</c:v>
                </c:pt>
                <c:pt idx="15">
                  <c:v>0.124014</c:v>
                </c:pt>
                <c:pt idx="16">
                  <c:v>0.12698699999999999</c:v>
                </c:pt>
                <c:pt idx="17">
                  <c:v>0.131274</c:v>
                </c:pt>
                <c:pt idx="18">
                  <c:v>0.13455300000000001</c:v>
                </c:pt>
                <c:pt idx="19">
                  <c:v>0.13600200000000001</c:v>
                </c:pt>
                <c:pt idx="20">
                  <c:v>0.13664399999999999</c:v>
                </c:pt>
                <c:pt idx="21">
                  <c:v>0.13724700000000001</c:v>
                </c:pt>
                <c:pt idx="22">
                  <c:v>0.13756199999999999</c:v>
                </c:pt>
                <c:pt idx="23">
                  <c:v>0.137793</c:v>
                </c:pt>
                <c:pt idx="24">
                  <c:v>0.13828799999999999</c:v>
                </c:pt>
                <c:pt idx="25">
                  <c:v>0.13906199999999999</c:v>
                </c:pt>
                <c:pt idx="26">
                  <c:v>0.14285595000000001</c:v>
                </c:pt>
                <c:pt idx="27">
                  <c:v>0.14353716</c:v>
                </c:pt>
                <c:pt idx="28">
                  <c:v>0.14421837000000001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A6-4FE9-A0E6-757ECCAF99E2}"/>
            </c:ext>
          </c:extLst>
        </c:ser>
        <c:ser>
          <c:idx val="13"/>
          <c:order val="13"/>
          <c:tx>
            <c:strRef>
              <c:f>Trends!$B$159</c:f>
              <c:strCache>
                <c:ptCount val="1"/>
                <c:pt idx="0">
                  <c:v>3.A  Enteric fermentation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Trends!$C$159:$AE$159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A6-4FE9-A0E6-757ECCAF99E2}"/>
            </c:ext>
          </c:extLst>
        </c:ser>
        <c:ser>
          <c:idx val="14"/>
          <c:order val="14"/>
          <c:tx>
            <c:strRef>
              <c:f>Trends!$B$160</c:f>
              <c:strCache>
                <c:ptCount val="1"/>
                <c:pt idx="0">
                  <c:v>3.B  Manure management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Trends!$C$160:$AE$160</c:f>
              <c:numCache>
                <c:formatCode>#,##0.00</c:formatCode>
                <c:ptCount val="29"/>
                <c:pt idx="0">
                  <c:v>1.6727418898606601</c:v>
                </c:pt>
                <c:pt idx="1">
                  <c:v>1.7072324745226499</c:v>
                </c:pt>
                <c:pt idx="2">
                  <c:v>1.7179878589075701</c:v>
                </c:pt>
                <c:pt idx="3">
                  <c:v>1.72590156466497</c:v>
                </c:pt>
                <c:pt idx="4">
                  <c:v>1.73027455769703</c:v>
                </c:pt>
                <c:pt idx="5">
                  <c:v>1.7444966113375899</c:v>
                </c:pt>
                <c:pt idx="6">
                  <c:v>1.8125554802183801</c:v>
                </c:pt>
                <c:pt idx="7">
                  <c:v>1.8762911878950701</c:v>
                </c:pt>
                <c:pt idx="8">
                  <c:v>1.9173331736044199</c:v>
                </c:pt>
                <c:pt idx="9">
                  <c:v>1.8424735975045099</c:v>
                </c:pt>
                <c:pt idx="10">
                  <c:v>1.7526459462233599</c:v>
                </c:pt>
                <c:pt idx="11">
                  <c:v>1.7643769574303301</c:v>
                </c:pt>
                <c:pt idx="12">
                  <c:v>1.7655498438558299</c:v>
                </c:pt>
                <c:pt idx="13">
                  <c:v>1.7526128519895601</c:v>
                </c:pt>
                <c:pt idx="14">
                  <c:v>1.75198237032624</c:v>
                </c:pt>
                <c:pt idx="15">
                  <c:v>1.7745289026111799</c:v>
                </c:pt>
                <c:pt idx="16">
                  <c:v>1.73701757446613</c:v>
                </c:pt>
                <c:pt idx="17">
                  <c:v>1.7095234972284401</c:v>
                </c:pt>
                <c:pt idx="18">
                  <c:v>1.71591498819088</c:v>
                </c:pt>
                <c:pt idx="19">
                  <c:v>1.6960918714509401</c:v>
                </c:pt>
                <c:pt idx="20">
                  <c:v>1.6368873002581701</c:v>
                </c:pt>
                <c:pt idx="21">
                  <c:v>1.6246571060871899</c:v>
                </c:pt>
                <c:pt idx="22">
                  <c:v>1.7131681579026801</c:v>
                </c:pt>
                <c:pt idx="23">
                  <c:v>1.7274728299570801</c:v>
                </c:pt>
                <c:pt idx="24">
                  <c:v>1.71338704200106</c:v>
                </c:pt>
                <c:pt idx="25">
                  <c:v>1.7402991905515299</c:v>
                </c:pt>
                <c:pt idx="26">
                  <c:v>1.8098302265381001</c:v>
                </c:pt>
                <c:pt idx="27">
                  <c:v>1.8363251882370399</c:v>
                </c:pt>
                <c:pt idx="28">
                  <c:v>1.8216502075598999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8A6-4FE9-A0E6-757ECCAF99E2}"/>
            </c:ext>
          </c:extLst>
        </c:ser>
        <c:ser>
          <c:idx val="15"/>
          <c:order val="15"/>
          <c:tx>
            <c:strRef>
              <c:f>Trends!$B$161</c:f>
              <c:strCache>
                <c:ptCount val="1"/>
                <c:pt idx="0">
                  <c:v>3.D  Agricultural soils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Trends!$C$161:$AE$161</c:f>
              <c:numCache>
                <c:formatCode>#,##0.00</c:formatCode>
                <c:ptCount val="29"/>
                <c:pt idx="0">
                  <c:v>19.7039054836563</c:v>
                </c:pt>
                <c:pt idx="1">
                  <c:v>19.550699848333309</c:v>
                </c:pt>
                <c:pt idx="2">
                  <c:v>19.220311632014742</c:v>
                </c:pt>
                <c:pt idx="3">
                  <c:v>19.57692817985621</c:v>
                </c:pt>
                <c:pt idx="4">
                  <c:v>20.312421726874941</c:v>
                </c:pt>
                <c:pt idx="5">
                  <c:v>21.12324825280195</c:v>
                </c:pt>
                <c:pt idx="6">
                  <c:v>21.20429658365244</c:v>
                </c:pt>
                <c:pt idx="7">
                  <c:v>20.561027423326419</c:v>
                </c:pt>
                <c:pt idx="8">
                  <c:v>21.679257296471469</c:v>
                </c:pt>
                <c:pt idx="9">
                  <c:v>21.642654313983702</c:v>
                </c:pt>
                <c:pt idx="10">
                  <c:v>20.610533805610409</c:v>
                </c:pt>
                <c:pt idx="11">
                  <c:v>19.62117041898389</c:v>
                </c:pt>
                <c:pt idx="12">
                  <c:v>19.372033927144809</c:v>
                </c:pt>
                <c:pt idx="13">
                  <c:v>19.923275068965921</c:v>
                </c:pt>
                <c:pt idx="14">
                  <c:v>19.653311419453651</c:v>
                </c:pt>
                <c:pt idx="15">
                  <c:v>19.055620237384311</c:v>
                </c:pt>
                <c:pt idx="16">
                  <c:v>18.20217397111109</c:v>
                </c:pt>
                <c:pt idx="17">
                  <c:v>17.66688879615716</c:v>
                </c:pt>
                <c:pt idx="18">
                  <c:v>17.46997338073356</c:v>
                </c:pt>
                <c:pt idx="19">
                  <c:v>17.00969510355192</c:v>
                </c:pt>
                <c:pt idx="20">
                  <c:v>17.934599001618139</c:v>
                </c:pt>
                <c:pt idx="21">
                  <c:v>16.657805961424121</c:v>
                </c:pt>
                <c:pt idx="22">
                  <c:v>17.114886837730442</c:v>
                </c:pt>
                <c:pt idx="23">
                  <c:v>18.622247935933331</c:v>
                </c:pt>
                <c:pt idx="24">
                  <c:v>18.042575881688041</c:v>
                </c:pt>
                <c:pt idx="25">
                  <c:v>17.99628470219595</c:v>
                </c:pt>
                <c:pt idx="26">
                  <c:v>18.198120384150489</c:v>
                </c:pt>
                <c:pt idx="27">
                  <c:v>19.11056333329325</c:v>
                </c:pt>
                <c:pt idx="28">
                  <c:v>19.778239208109529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8A6-4FE9-A0E6-757ECCAF99E2}"/>
            </c:ext>
          </c:extLst>
        </c:ser>
        <c:ser>
          <c:idx val="16"/>
          <c:order val="16"/>
          <c:tx>
            <c:strRef>
              <c:f>Trends!$B$162</c:f>
              <c:strCache>
                <c:ptCount val="1"/>
                <c:pt idx="0">
                  <c:v>3.G Liming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Trends!$C$162:$AE$162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8A6-4FE9-A0E6-757ECCAF99E2}"/>
            </c:ext>
          </c:extLst>
        </c:ser>
        <c:ser>
          <c:idx val="17"/>
          <c:order val="17"/>
          <c:tx>
            <c:strRef>
              <c:f>Trends!$B$163</c:f>
              <c:strCache>
                <c:ptCount val="1"/>
                <c:pt idx="0">
                  <c:v>3.H Urea application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Trends!$C$163:$AE$163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8A6-4FE9-A0E6-757ECCAF99E2}"/>
            </c:ext>
          </c:extLst>
        </c:ser>
        <c:ser>
          <c:idx val="18"/>
          <c:order val="18"/>
          <c:tx>
            <c:strRef>
              <c:f>Trends!$B$164</c:f>
              <c:strCache>
                <c:ptCount val="1"/>
                <c:pt idx="0">
                  <c:v>5.A  Solid waste disposal 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Trends!$C$164:$AE$164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A6-4FE9-A0E6-757ECCAF99E2}"/>
            </c:ext>
          </c:extLst>
        </c:ser>
        <c:ser>
          <c:idx val="19"/>
          <c:order val="19"/>
          <c:tx>
            <c:strRef>
              <c:f>Trends!$B$165</c:f>
              <c:strCache>
                <c:ptCount val="1"/>
                <c:pt idx="0">
                  <c:v>5.B  Biological treatment of solid waste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Trends!$C$165:$AE$165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5.3359200000000001E-3</c:v>
                </c:pt>
                <c:pt idx="12">
                  <c:v>8.1631199999999994E-3</c:v>
                </c:pt>
                <c:pt idx="13">
                  <c:v>1.135392E-2</c:v>
                </c:pt>
                <c:pt idx="14">
                  <c:v>1.189872E-2</c:v>
                </c:pt>
                <c:pt idx="15">
                  <c:v>1.9264799999999999E-2</c:v>
                </c:pt>
                <c:pt idx="16">
                  <c:v>1.9172160000000001E-2</c:v>
                </c:pt>
                <c:pt idx="17">
                  <c:v>1.7468640000000001E-2</c:v>
                </c:pt>
                <c:pt idx="18">
                  <c:v>2.3004480000000001E-2</c:v>
                </c:pt>
                <c:pt idx="19">
                  <c:v>2.9486160000000001E-2</c:v>
                </c:pt>
                <c:pt idx="20">
                  <c:v>2.9372160000000001E-2</c:v>
                </c:pt>
                <c:pt idx="21">
                  <c:v>3.2058959999999997E-2</c:v>
                </c:pt>
                <c:pt idx="22">
                  <c:v>3.1362719999999997E-2</c:v>
                </c:pt>
                <c:pt idx="23">
                  <c:v>3.1805760000000002E-2</c:v>
                </c:pt>
                <c:pt idx="24">
                  <c:v>2.7003119999999999E-2</c:v>
                </c:pt>
                <c:pt idx="25">
                  <c:v>2.8912319999999998E-2</c:v>
                </c:pt>
                <c:pt idx="26">
                  <c:v>2.7831600000000001E-2</c:v>
                </c:pt>
                <c:pt idx="27">
                  <c:v>3.5871840000000002E-2</c:v>
                </c:pt>
                <c:pt idx="28">
                  <c:v>3.5871840000000002E-2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8A6-4FE9-A0E6-757ECCAF99E2}"/>
            </c:ext>
          </c:extLst>
        </c:ser>
        <c:ser>
          <c:idx val="20"/>
          <c:order val="20"/>
          <c:tx>
            <c:strRef>
              <c:f>Trends!$B$166</c:f>
              <c:strCache>
                <c:ptCount val="1"/>
                <c:pt idx="0">
                  <c:v>5.C  Incineration and open burning of waste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Trends!$C$166:$AE$166</c:f>
              <c:numCache>
                <c:formatCode>#,##0.00</c:formatCode>
                <c:ptCount val="29"/>
                <c:pt idx="0">
                  <c:v>3.6846679248E-3</c:v>
                </c:pt>
                <c:pt idx="1">
                  <c:v>3.70482881482E-3</c:v>
                </c:pt>
                <c:pt idx="2">
                  <c:v>3.7537822676399998E-3</c:v>
                </c:pt>
                <c:pt idx="3">
                  <c:v>3.8022949492899998E-3</c:v>
                </c:pt>
                <c:pt idx="4">
                  <c:v>3.8424340056700001E-3</c:v>
                </c:pt>
                <c:pt idx="5">
                  <c:v>3.8751371637400001E-3</c:v>
                </c:pt>
                <c:pt idx="6">
                  <c:v>3.87045159534E-3</c:v>
                </c:pt>
                <c:pt idx="7">
                  <c:v>3.3367405334100001E-3</c:v>
                </c:pt>
                <c:pt idx="8">
                  <c:v>2.73525944671E-3</c:v>
                </c:pt>
                <c:pt idx="9">
                  <c:v>3.2218343170500002E-3</c:v>
                </c:pt>
                <c:pt idx="10">
                  <c:v>3.46512402576E-3</c:v>
                </c:pt>
                <c:pt idx="11">
                  <c:v>4.0006170962099998E-3</c:v>
                </c:pt>
                <c:pt idx="12">
                  <c:v>6.0659048485999997E-3</c:v>
                </c:pt>
                <c:pt idx="13">
                  <c:v>8.3257012606900004E-3</c:v>
                </c:pt>
                <c:pt idx="14">
                  <c:v>6.7694285472499997E-3</c:v>
                </c:pt>
                <c:pt idx="15">
                  <c:v>5.5757300604900003E-3</c:v>
                </c:pt>
                <c:pt idx="16">
                  <c:v>5.5265927264799997E-3</c:v>
                </c:pt>
                <c:pt idx="17">
                  <c:v>2.8744719498100002E-3</c:v>
                </c:pt>
                <c:pt idx="18">
                  <c:v>2.3958411915400001E-3</c:v>
                </c:pt>
                <c:pt idx="19">
                  <c:v>2.4483832471300002E-3</c:v>
                </c:pt>
                <c:pt idx="20">
                  <c:v>2.2009785849000001E-3</c:v>
                </c:pt>
                <c:pt idx="21">
                  <c:v>1.8012987223400001E-3</c:v>
                </c:pt>
                <c:pt idx="22">
                  <c:v>1.7006175936800001E-3</c:v>
                </c:pt>
                <c:pt idx="23">
                  <c:v>1.56761396933E-3</c:v>
                </c:pt>
                <c:pt idx="24">
                  <c:v>1.4314400489699999E-3</c:v>
                </c:pt>
                <c:pt idx="25">
                  <c:v>1.4576122910599999E-3</c:v>
                </c:pt>
                <c:pt idx="26">
                  <c:v>8.7040491297999995E-4</c:v>
                </c:pt>
                <c:pt idx="27">
                  <c:v>9.5311792098000002E-4</c:v>
                </c:pt>
                <c:pt idx="28">
                  <c:v>8.3527278098000004E-4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8A6-4FE9-A0E6-757ECCAF99E2}"/>
            </c:ext>
          </c:extLst>
        </c:ser>
        <c:ser>
          <c:idx val="21"/>
          <c:order val="21"/>
          <c:tx>
            <c:strRef>
              <c:f>Trends!$B$167</c:f>
              <c:strCache>
                <c:ptCount val="1"/>
                <c:pt idx="0">
                  <c:v>5.D  Waste water treatment and discharge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Trends!$C$167:$AE$167</c:f>
              <c:numCache>
                <c:formatCode>#,##0.00</c:formatCode>
                <c:ptCount val="29"/>
                <c:pt idx="0">
                  <c:v>0.25215766997143002</c:v>
                </c:pt>
                <c:pt idx="1">
                  <c:v>0.25136452966429002</c:v>
                </c:pt>
                <c:pt idx="2">
                  <c:v>0.25566045921428998</c:v>
                </c:pt>
                <c:pt idx="3">
                  <c:v>0.25481520420713999</c:v>
                </c:pt>
                <c:pt idx="4">
                  <c:v>0.24886914407142999</c:v>
                </c:pt>
                <c:pt idx="5">
                  <c:v>0.24539361094286</c:v>
                </c:pt>
                <c:pt idx="6">
                  <c:v>0.24708349002857</c:v>
                </c:pt>
                <c:pt idx="7">
                  <c:v>0.25199836050713997</c:v>
                </c:pt>
                <c:pt idx="8">
                  <c:v>0.26167585840000002</c:v>
                </c:pt>
                <c:pt idx="9">
                  <c:v>0.27147846942857001</c:v>
                </c:pt>
                <c:pt idx="10">
                  <c:v>0.27734484328571002</c:v>
                </c:pt>
                <c:pt idx="11">
                  <c:v>0.28642239120000001</c:v>
                </c:pt>
                <c:pt idx="12">
                  <c:v>0.29163386120000001</c:v>
                </c:pt>
                <c:pt idx="13">
                  <c:v>0.29630184932857001</c:v>
                </c:pt>
                <c:pt idx="14">
                  <c:v>0.29605894182857001</c:v>
                </c:pt>
                <c:pt idx="15">
                  <c:v>0.29993524078570999</c:v>
                </c:pt>
                <c:pt idx="16">
                  <c:v>0.3044549607</c:v>
                </c:pt>
                <c:pt idx="17">
                  <c:v>0.3092115312</c:v>
                </c:pt>
                <c:pt idx="18">
                  <c:v>0.31410532866428997</c:v>
                </c:pt>
                <c:pt idx="19">
                  <c:v>0.31462767442856998</c:v>
                </c:pt>
                <c:pt idx="20">
                  <c:v>0.31611288028571</c:v>
                </c:pt>
                <c:pt idx="21">
                  <c:v>0.31173499311428998</c:v>
                </c:pt>
                <c:pt idx="22">
                  <c:v>0.31245046611429</c:v>
                </c:pt>
                <c:pt idx="23">
                  <c:v>0.31297514631429002</c:v>
                </c:pt>
                <c:pt idx="24">
                  <c:v>0.31409946102857</c:v>
                </c:pt>
                <c:pt idx="25">
                  <c:v>0.3158574804</c:v>
                </c:pt>
                <c:pt idx="26">
                  <c:v>0.32447484163286</c:v>
                </c:pt>
                <c:pt idx="27">
                  <c:v>0.32602210310057</c:v>
                </c:pt>
                <c:pt idx="28">
                  <c:v>0.32756936456829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8A6-4FE9-A0E6-757ECCAF99E2}"/>
            </c:ext>
          </c:extLst>
        </c:ser>
        <c:ser>
          <c:idx val="22"/>
          <c:order val="22"/>
          <c:tx>
            <c:strRef>
              <c:f>Trends!$B$168</c:f>
              <c:strCache>
                <c:ptCount val="1"/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Trends!$C$168:$AE$168</c:f>
              <c:numCache>
                <c:formatCode>#,##0.00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18A6-4FE9-A0E6-757ECCAF9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949568"/>
        <c:axId val="415951104"/>
      </c:barChart>
      <c:catAx>
        <c:axId val="415949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5951104"/>
        <c:crosses val="autoZero"/>
        <c:auto val="1"/>
        <c:lblAlgn val="ctr"/>
        <c:lblOffset val="100"/>
        <c:noMultiLvlLbl val="0"/>
      </c:catAx>
      <c:valAx>
        <c:axId val="415951104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1594956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Trends!$B$197</c:f>
              <c:strCache>
                <c:ptCount val="1"/>
                <c:pt idx="0">
                  <c:v>Emissions of PFCs -  (kt CO2 equivalent) </c:v>
                </c:pt>
              </c:strCache>
            </c:strRef>
          </c:tx>
          <c:invertIfNegative val="0"/>
          <c:cat>
            <c:strRef>
              <c:f>Trends!$C$145:$AE$145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Trends!$C$197:$AE$197</c:f>
              <c:numCache>
                <c:formatCode>0.00</c:formatCode>
                <c:ptCount val="29"/>
                <c:pt idx="0">
                  <c:v>0.11977</c:v>
                </c:pt>
                <c:pt idx="1">
                  <c:v>9.8685170000000006</c:v>
                </c:pt>
                <c:pt idx="2">
                  <c:v>19.617263999999999</c:v>
                </c:pt>
                <c:pt idx="3">
                  <c:v>39.114758000000002</c:v>
                </c:pt>
                <c:pt idx="4">
                  <c:v>58.612251999999998</c:v>
                </c:pt>
                <c:pt idx="5">
                  <c:v>97.607240000000004</c:v>
                </c:pt>
                <c:pt idx="6">
                  <c:v>133.28886</c:v>
                </c:pt>
                <c:pt idx="7">
                  <c:v>169.01223999999999</c:v>
                </c:pt>
                <c:pt idx="8">
                  <c:v>79.216999999999999</c:v>
                </c:pt>
                <c:pt idx="9">
                  <c:v>254.82238100000001</c:v>
                </c:pt>
                <c:pt idx="10">
                  <c:v>397.75632999999999</c:v>
                </c:pt>
                <c:pt idx="11">
                  <c:v>379.51398999999998</c:v>
                </c:pt>
                <c:pt idx="12">
                  <c:v>267.89488999999998</c:v>
                </c:pt>
                <c:pt idx="13">
                  <c:v>285.95057279999997</c:v>
                </c:pt>
                <c:pt idx="14">
                  <c:v>234.81345999999999</c:v>
                </c:pt>
                <c:pt idx="15">
                  <c:v>216.38503</c:v>
                </c:pt>
                <c:pt idx="16">
                  <c:v>190.95674</c:v>
                </c:pt>
                <c:pt idx="17">
                  <c:v>168.1002</c:v>
                </c:pt>
                <c:pt idx="18">
                  <c:v>136.13625999999999</c:v>
                </c:pt>
                <c:pt idx="19">
                  <c:v>83.632750000000001</c:v>
                </c:pt>
                <c:pt idx="20">
                  <c:v>46.583799999999997</c:v>
                </c:pt>
                <c:pt idx="21">
                  <c:v>15.8758</c:v>
                </c:pt>
                <c:pt idx="22">
                  <c:v>9.5590577777777295</c:v>
                </c:pt>
                <c:pt idx="23">
                  <c:v>8.3243555555555702</c:v>
                </c:pt>
                <c:pt idx="24">
                  <c:v>3.5626101010101001</c:v>
                </c:pt>
                <c:pt idx="25">
                  <c:v>20.497364646464689</c:v>
                </c:pt>
                <c:pt idx="26">
                  <c:v>37.356925454545468</c:v>
                </c:pt>
                <c:pt idx="27">
                  <c:v>47.195406868686852</c:v>
                </c:pt>
                <c:pt idx="28">
                  <c:v>49.858897878787829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D0-8B21-876A86DF7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334208"/>
        <c:axId val="416335744"/>
      </c:barChart>
      <c:catAx>
        <c:axId val="416334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335744"/>
        <c:crosses val="autoZero"/>
        <c:auto val="1"/>
        <c:lblAlgn val="ctr"/>
        <c:lblOffset val="100"/>
        <c:noMultiLvlLbl val="0"/>
      </c:catAx>
      <c:valAx>
        <c:axId val="41633574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1633420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34297098326328013"/>
          <c:y val="0.9052786100852438"/>
          <c:w val="0.31598977848309856"/>
          <c:h val="7.112256985575918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Trends!$B$221</c:f>
              <c:strCache>
                <c:ptCount val="1"/>
                <c:pt idx="0">
                  <c:v>Emissions of  SF6 -  (kt CO2 equivalent)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Trends!$C$145:$AE$145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Trends!$C$221:$AE$221</c:f>
              <c:numCache>
                <c:formatCode>0.00</c:formatCode>
                <c:ptCount val="29"/>
                <c:pt idx="0">
                  <c:v>33.879341871144</c:v>
                </c:pt>
                <c:pt idx="1">
                  <c:v>38.868300452352003</c:v>
                </c:pt>
                <c:pt idx="2">
                  <c:v>43.857073447944003</c:v>
                </c:pt>
                <c:pt idx="3">
                  <c:v>52.904062713384</c:v>
                </c:pt>
                <c:pt idx="4">
                  <c:v>61.950870086123999</c:v>
                </c:pt>
                <c:pt idx="5">
                  <c:v>79.114297385376005</c:v>
                </c:pt>
                <c:pt idx="6">
                  <c:v>97.463146411427999</c:v>
                </c:pt>
                <c:pt idx="7">
                  <c:v>126.117418947468</c:v>
                </c:pt>
                <c:pt idx="8">
                  <c:v>88.735625857212</c:v>
                </c:pt>
                <c:pt idx="9">
                  <c:v>64.187018088480002</c:v>
                </c:pt>
                <c:pt idx="10">
                  <c:v>51.757147576439998</c:v>
                </c:pt>
                <c:pt idx="11">
                  <c:v>64.626887557931994</c:v>
                </c:pt>
                <c:pt idx="12">
                  <c:v>64.482268015439999</c:v>
                </c:pt>
                <c:pt idx="13">
                  <c:v>109.954627098972</c:v>
                </c:pt>
                <c:pt idx="14">
                  <c:v>65.342058738443995</c:v>
                </c:pt>
                <c:pt idx="15">
                  <c:v>96.781420372620005</c:v>
                </c:pt>
                <c:pt idx="16">
                  <c:v>60.206194326732003</c:v>
                </c:pt>
                <c:pt idx="17">
                  <c:v>62.938827020723998</c:v>
                </c:pt>
                <c:pt idx="18">
                  <c:v>54.687742983168</c:v>
                </c:pt>
                <c:pt idx="19">
                  <c:v>39.175254860088003</c:v>
                </c:pt>
                <c:pt idx="20">
                  <c:v>33.092865865523997</c:v>
                </c:pt>
                <c:pt idx="21">
                  <c:v>45.486826563611999</c:v>
                </c:pt>
                <c:pt idx="22">
                  <c:v>37.412572091388</c:v>
                </c:pt>
                <c:pt idx="23">
                  <c:v>43.551097219943998</c:v>
                </c:pt>
                <c:pt idx="24">
                  <c:v>37.405771159415998</c:v>
                </c:pt>
                <c:pt idx="25">
                  <c:v>44.487313113395999</c:v>
                </c:pt>
                <c:pt idx="26">
                  <c:v>39.293819762772003</c:v>
                </c:pt>
                <c:pt idx="27">
                  <c:v>39.212510672039997</c:v>
                </c:pt>
                <c:pt idx="28">
                  <c:v>40.917835052784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53-4AD1-ACCD-376C8A8DC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486528"/>
        <c:axId val="416488064"/>
      </c:barChart>
      <c:catAx>
        <c:axId val="416486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488064"/>
        <c:crosses val="autoZero"/>
        <c:auto val="1"/>
        <c:lblAlgn val="ctr"/>
        <c:lblOffset val="100"/>
        <c:noMultiLvlLbl val="0"/>
      </c:catAx>
      <c:valAx>
        <c:axId val="41648806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16486528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Trends!$B$245</c:f>
              <c:strCache>
                <c:ptCount val="1"/>
                <c:pt idx="0">
                  <c:v>Emissions of NF3 - (kt CO2 equivalent)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Trends!$C$145:$AE$145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Trends!$C$245:$AE$245</c:f>
              <c:numCache>
                <c:formatCode>0.00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4.3743333333959997</c:v>
                </c:pt>
                <c:pt idx="6">
                  <c:v>4.7190000000639998</c:v>
                </c:pt>
                <c:pt idx="7">
                  <c:v>6.1086666666719998</c:v>
                </c:pt>
                <c:pt idx="8">
                  <c:v>4.1910000000399998</c:v>
                </c:pt>
                <c:pt idx="9">
                  <c:v>3.7876666665880001</c:v>
                </c:pt>
                <c:pt idx="10">
                  <c:v>49.174799999999998</c:v>
                </c:pt>
                <c:pt idx="11">
                  <c:v>21.775200000000002</c:v>
                </c:pt>
                <c:pt idx="12">
                  <c:v>46.577599999999997</c:v>
                </c:pt>
                <c:pt idx="13">
                  <c:v>46.629199999999997</c:v>
                </c:pt>
                <c:pt idx="14">
                  <c:v>18.077200000000001</c:v>
                </c:pt>
                <c:pt idx="15">
                  <c:v>28.38</c:v>
                </c:pt>
                <c:pt idx="16">
                  <c:v>28.207999999999998</c:v>
                </c:pt>
                <c:pt idx="17">
                  <c:v>37.667999999999999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0.78082539687999997</c:v>
                </c:pt>
                <c:pt idx="23">
                  <c:v>0.90095238093600005</c:v>
                </c:pt>
                <c:pt idx="24">
                  <c:v>0.96101587296400004</c:v>
                </c:pt>
                <c:pt idx="25">
                  <c:v>0.96101587296400004</c:v>
                </c:pt>
                <c:pt idx="26">
                  <c:v>0.96101587296400004</c:v>
                </c:pt>
                <c:pt idx="27">
                  <c:v>1.2613333332759999</c:v>
                </c:pt>
                <c:pt idx="28">
                  <c:v>1.321396825476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F0-4C2B-A44E-D991F8015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503680"/>
        <c:axId val="416505216"/>
      </c:barChart>
      <c:catAx>
        <c:axId val="416503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6505216"/>
        <c:crosses val="autoZero"/>
        <c:auto val="1"/>
        <c:lblAlgn val="ctr"/>
        <c:lblOffset val="100"/>
        <c:noMultiLvlLbl val="0"/>
      </c:catAx>
      <c:valAx>
        <c:axId val="41650521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416503680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56449789951861E-2"/>
          <c:y val="2.8735758588835609E-2"/>
          <c:w val="0.92670187677397864"/>
          <c:h val="0.912811331544450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2.2'!$B$5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-1.675977653631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98-47D2-B878-1A99B541A430}"/>
                </c:ext>
              </c:extLst>
            </c:dLbl>
            <c:dLbl>
              <c:idx val="3"/>
              <c:layout>
                <c:manualLayout>
                  <c:x val="0"/>
                  <c:y val="-3.90431103892690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0C-415D-8A54-8FA586FDED31}"/>
                </c:ext>
              </c:extLst>
            </c:dLbl>
            <c:dLbl>
              <c:idx val="4"/>
              <c:layout>
                <c:manualLayout>
                  <c:x val="0"/>
                  <c:y val="-3.12344268257178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0C-415D-8A54-8FA586FDED31}"/>
                </c:ext>
              </c:extLst>
            </c:dLbl>
            <c:dLbl>
              <c:idx val="5"/>
              <c:layout>
                <c:manualLayout>
                  <c:x val="0"/>
                  <c:y val="-4.29474521710445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0C-415D-8A54-8FA586FDED31}"/>
                </c:ext>
              </c:extLst>
            </c:dLbl>
            <c:dLbl>
              <c:idx val="7"/>
              <c:layout>
                <c:manualLayout>
                  <c:x val="0"/>
                  <c:y val="-4.68521013813069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0C-415D-8A54-8FA586FDED31}"/>
                </c:ext>
              </c:extLst>
            </c:dLbl>
            <c:dLbl>
              <c:idx val="10"/>
              <c:layout>
                <c:manualLayout>
                  <c:x val="0"/>
                  <c:y val="-7.80868356355115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0C-415D-8A54-8FA586FDED31}"/>
                </c:ext>
              </c:extLst>
            </c:dLbl>
            <c:dLbl>
              <c:idx val="11"/>
              <c:layout>
                <c:manualLayout>
                  <c:x val="0"/>
                  <c:y val="-8.19911774172871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0C-415D-8A54-8FA586FDED31}"/>
                </c:ext>
              </c:extLst>
            </c:dLbl>
            <c:dLbl>
              <c:idx val="22"/>
              <c:layout>
                <c:manualLayout>
                  <c:x val="0"/>
                  <c:y val="-1.39664804469273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98-47D2-B878-1A99B541A430}"/>
                </c:ext>
              </c:extLst>
            </c:dLbl>
            <c:dLbl>
              <c:idx val="23"/>
              <c:layout>
                <c:manualLayout>
                  <c:x val="-1.2355937016039622E-16"/>
                  <c:y val="-2.79329608938547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98-47D2-B878-1A99B541A430}"/>
                </c:ext>
              </c:extLst>
            </c:dLbl>
            <c:numFmt formatCode="#,##0_);[Red]\-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2.2'!$D$3:$AE$3</c:f>
              <c:numCache>
                <c:formatCode>General</c:formatCode>
                <c:ptCount val="28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</c:numCache>
            </c:numRef>
          </c:cat>
          <c:val>
            <c:numRef>
              <c:f>'Figure 2.2'!$D$5:$AE$5</c:f>
              <c:numCache>
                <c:formatCode>#,##0</c:formatCode>
                <c:ptCount val="28"/>
                <c:pt idx="0">
                  <c:v>678.62436774503294</c:v>
                </c:pt>
                <c:pt idx="1">
                  <c:v>-133.55661968841741</c:v>
                </c:pt>
                <c:pt idx="2">
                  <c:v>402.94346315391158</c:v>
                </c:pt>
                <c:pt idx="3">
                  <c:v>1344.515390846369</c:v>
                </c:pt>
                <c:pt idx="4">
                  <c:v>1403.4304368615267</c:v>
                </c:pt>
                <c:pt idx="5">
                  <c:v>2069.8998957320728</c:v>
                </c:pt>
                <c:pt idx="6">
                  <c:v>1331.002021627457</c:v>
                </c:pt>
                <c:pt idx="7">
                  <c:v>2466.3296728924688</c:v>
                </c:pt>
                <c:pt idx="8">
                  <c:v>1143.0566349432775</c:v>
                </c:pt>
                <c:pt idx="9">
                  <c:v>2139.7348362965568</c:v>
                </c:pt>
                <c:pt idx="10">
                  <c:v>1906.9382977178757</c:v>
                </c:pt>
                <c:pt idx="11">
                  <c:v>-1976.9974517965311</c:v>
                </c:pt>
                <c:pt idx="12">
                  <c:v>305.80016416592116</c:v>
                </c:pt>
                <c:pt idx="13">
                  <c:v>-559.81027677160455</c:v>
                </c:pt>
                <c:pt idx="14">
                  <c:v>1711.9000586556649</c:v>
                </c:pt>
                <c:pt idx="15">
                  <c:v>-876.52151240185776</c:v>
                </c:pt>
                <c:pt idx="16">
                  <c:v>-783.55237150767061</c:v>
                </c:pt>
                <c:pt idx="17">
                  <c:v>-551.39765468555561</c:v>
                </c:pt>
                <c:pt idx="18">
                  <c:v>-5754.2049801009489</c:v>
                </c:pt>
                <c:pt idx="19">
                  <c:v>-458.88706995394023</c:v>
                </c:pt>
                <c:pt idx="20">
                  <c:v>-4120.6841372367126</c:v>
                </c:pt>
                <c:pt idx="21">
                  <c:v>595.8422948629086</c:v>
                </c:pt>
                <c:pt idx="22">
                  <c:v>-162.96706827339949</c:v>
                </c:pt>
                <c:pt idx="23">
                  <c:v>-264.41648097297002</c:v>
                </c:pt>
                <c:pt idx="24">
                  <c:v>2090.6071630743681</c:v>
                </c:pt>
                <c:pt idx="25">
                  <c:v>2075.5146768893756</c:v>
                </c:pt>
                <c:pt idx="26">
                  <c:v>-486.56392424747173</c:v>
                </c:pt>
                <c:pt idx="27">
                  <c:v>-70.335002309147967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0C-415D-8A54-8FA586FDE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5372032"/>
        <c:axId val="415373568"/>
      </c:barChart>
      <c:catAx>
        <c:axId val="41537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b="1"/>
            </a:pPr>
            <a:endParaRPr lang="en-US"/>
          </a:p>
        </c:txPr>
        <c:crossAx val="415373568"/>
        <c:crosses val="autoZero"/>
        <c:auto val="1"/>
        <c:lblAlgn val="ctr"/>
        <c:lblOffset val="100"/>
        <c:noMultiLvlLbl val="0"/>
      </c:catAx>
      <c:valAx>
        <c:axId val="415373568"/>
        <c:scaling>
          <c:orientation val="minMax"/>
          <c:max val="350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kilotonnes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537203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+mn-lt"/>
        </a:defRPr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712186099789208E-2"/>
          <c:y val="3.5429413338303337E-2"/>
          <c:w val="0.94552363905658354"/>
          <c:h val="0.7652243553412705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Trends!$B$2</c:f>
              <c:strCache>
                <c:ptCount val="1"/>
                <c:pt idx="0">
                  <c:v>1.A.1  Energy industries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Trends!$C$2:$AE$2</c:f>
              <c:numCache>
                <c:formatCode>#,##0.00</c:formatCode>
                <c:ptCount val="29"/>
                <c:pt idx="0">
                  <c:v>11223.126727997158</c:v>
                </c:pt>
                <c:pt idx="1">
                  <c:v>11684.21616954801</c:v>
                </c:pt>
                <c:pt idx="2">
                  <c:v>12345.631586408672</c:v>
                </c:pt>
                <c:pt idx="3">
                  <c:v>12361.503535976541</c:v>
                </c:pt>
                <c:pt idx="4">
                  <c:v>12698.964605169616</c:v>
                </c:pt>
                <c:pt idx="5">
                  <c:v>13383.629051628215</c:v>
                </c:pt>
                <c:pt idx="6">
                  <c:v>14103.622705934598</c:v>
                </c:pt>
                <c:pt idx="7">
                  <c:v>14761.014389242522</c:v>
                </c:pt>
                <c:pt idx="8">
                  <c:v>15141.535204543825</c:v>
                </c:pt>
                <c:pt idx="9">
                  <c:v>15800.052247276677</c:v>
                </c:pt>
                <c:pt idx="10">
                  <c:v>16116.301209055913</c:v>
                </c:pt>
                <c:pt idx="11">
                  <c:v>17334.222532490629</c:v>
                </c:pt>
                <c:pt idx="12">
                  <c:v>16420.33723140927</c:v>
                </c:pt>
                <c:pt idx="13">
                  <c:v>15726.01716712037</c:v>
                </c:pt>
                <c:pt idx="14">
                  <c:v>15335.427423918576</c:v>
                </c:pt>
                <c:pt idx="15">
                  <c:v>15828.510373790736</c:v>
                </c:pt>
                <c:pt idx="16">
                  <c:v>15076.624038701655</c:v>
                </c:pt>
                <c:pt idx="17">
                  <c:v>14583.003232163606</c:v>
                </c:pt>
                <c:pt idx="18">
                  <c:v>14710.483389544237</c:v>
                </c:pt>
                <c:pt idx="19">
                  <c:v>13119.109512032237</c:v>
                </c:pt>
                <c:pt idx="20">
                  <c:v>13380.236904025222</c:v>
                </c:pt>
                <c:pt idx="21">
                  <c:v>11979.968927792934</c:v>
                </c:pt>
                <c:pt idx="22">
                  <c:v>12809.983524786521</c:v>
                </c:pt>
                <c:pt idx="23">
                  <c:v>11434.062403652253</c:v>
                </c:pt>
                <c:pt idx="24">
                  <c:v>11252.06702606112</c:v>
                </c:pt>
                <c:pt idx="25">
                  <c:v>11875.453189734633</c:v>
                </c:pt>
                <c:pt idx="26">
                  <c:v>12589.334889230951</c:v>
                </c:pt>
                <c:pt idx="27">
                  <c:v>11819.835928603112</c:v>
                </c:pt>
                <c:pt idx="28">
                  <c:v>10550.399902619318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D4-4EC3-83E1-C674840EF31F}"/>
            </c:ext>
          </c:extLst>
        </c:ser>
        <c:ser>
          <c:idx val="1"/>
          <c:order val="1"/>
          <c:tx>
            <c:strRef>
              <c:f>Trends!$B$3</c:f>
              <c:strCache>
                <c:ptCount val="1"/>
                <c:pt idx="0">
                  <c:v>1.A.2  Manufacturing industries and construction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Trends!$C$3:$AE$3</c:f>
              <c:numCache>
                <c:formatCode>#,##0.00</c:formatCode>
                <c:ptCount val="29"/>
                <c:pt idx="0">
                  <c:v>3961.7501968617162</c:v>
                </c:pt>
                <c:pt idx="1">
                  <c:v>4074.4548385498247</c:v>
                </c:pt>
                <c:pt idx="2">
                  <c:v>3768.7411502027767</c:v>
                </c:pt>
                <c:pt idx="3">
                  <c:v>3986.7186366590863</c:v>
                </c:pt>
                <c:pt idx="4">
                  <c:v>4242.6262261403108</c:v>
                </c:pt>
                <c:pt idx="5">
                  <c:v>4347.622852378212</c:v>
                </c:pt>
                <c:pt idx="6">
                  <c:v>4182.7351599223557</c:v>
                </c:pt>
                <c:pt idx="7">
                  <c:v>4550.5507019358802</c:v>
                </c:pt>
                <c:pt idx="8">
                  <c:v>4589.6182499874149</c:v>
                </c:pt>
                <c:pt idx="9">
                  <c:v>4810.475394892901</c:v>
                </c:pt>
                <c:pt idx="10">
                  <c:v>5642.3689918729842</c:v>
                </c:pt>
                <c:pt idx="11">
                  <c:v>5599.3853934023145</c:v>
                </c:pt>
                <c:pt idx="12">
                  <c:v>5323.0545108400147</c:v>
                </c:pt>
                <c:pt idx="13">
                  <c:v>5513.8189089738626</c:v>
                </c:pt>
                <c:pt idx="14">
                  <c:v>5694.0933893186175</c:v>
                </c:pt>
                <c:pt idx="15">
                  <c:v>5870.4169980805818</c:v>
                </c:pt>
                <c:pt idx="16">
                  <c:v>5752.4070140376261</c:v>
                </c:pt>
                <c:pt idx="17">
                  <c:v>5788.734484499686</c:v>
                </c:pt>
                <c:pt idx="18">
                  <c:v>5629.3414537547578</c:v>
                </c:pt>
                <c:pt idx="19">
                  <c:v>4486.9239149420064</c:v>
                </c:pt>
                <c:pt idx="20">
                  <c:v>4476.4678963195238</c:v>
                </c:pt>
                <c:pt idx="21">
                  <c:v>4142.360082932657</c:v>
                </c:pt>
                <c:pt idx="22">
                  <c:v>4176.5102240160386</c:v>
                </c:pt>
                <c:pt idx="23">
                  <c:v>4239.3538720654606</c:v>
                </c:pt>
                <c:pt idx="24">
                  <c:v>4322.9896600552893</c:v>
                </c:pt>
                <c:pt idx="25">
                  <c:v>4469.5735136389249</c:v>
                </c:pt>
                <c:pt idx="26">
                  <c:v>4526.1824330243944</c:v>
                </c:pt>
                <c:pt idx="27">
                  <c:v>4564.7315951203063</c:v>
                </c:pt>
                <c:pt idx="28">
                  <c:v>4741.3899208944767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D4-4EC3-83E1-C674840EF31F}"/>
            </c:ext>
          </c:extLst>
        </c:ser>
        <c:ser>
          <c:idx val="2"/>
          <c:order val="2"/>
          <c:tx>
            <c:strRef>
              <c:f>Trends!$B$4</c:f>
              <c:strCache>
                <c:ptCount val="1"/>
                <c:pt idx="0">
                  <c:v>1.A.3  Transport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Trends!$C$4:$AE$4</c:f>
              <c:numCache>
                <c:formatCode>#,##0.00</c:formatCode>
                <c:ptCount val="29"/>
                <c:pt idx="0">
                  <c:v>5146.5335160969944</c:v>
                </c:pt>
                <c:pt idx="1">
                  <c:v>5325.5923349876657</c:v>
                </c:pt>
                <c:pt idx="2">
                  <c:v>5755.6966103135319</c:v>
                </c:pt>
                <c:pt idx="3">
                  <c:v>5732.5888762829491</c:v>
                </c:pt>
                <c:pt idx="4">
                  <c:v>5985.1012131921179</c:v>
                </c:pt>
                <c:pt idx="5">
                  <c:v>6280.1811055945818</c:v>
                </c:pt>
                <c:pt idx="6">
                  <c:v>7332.5259196566321</c:v>
                </c:pt>
                <c:pt idx="7">
                  <c:v>7712.8098031865575</c:v>
                </c:pt>
                <c:pt idx="8">
                  <c:v>9060.7396891949156</c:v>
                </c:pt>
                <c:pt idx="9">
                  <c:v>9754.9605344547945</c:v>
                </c:pt>
                <c:pt idx="10">
                  <c:v>10796.669546540576</c:v>
                </c:pt>
                <c:pt idx="11">
                  <c:v>11320.328906168212</c:v>
                </c:pt>
                <c:pt idx="12">
                  <c:v>11514.788401933198</c:v>
                </c:pt>
                <c:pt idx="13">
                  <c:v>11715.782792202277</c:v>
                </c:pt>
                <c:pt idx="14">
                  <c:v>12435.224656450951</c:v>
                </c:pt>
                <c:pt idx="15">
                  <c:v>13143.628597617866</c:v>
                </c:pt>
                <c:pt idx="16">
                  <c:v>13822.63668668038</c:v>
                </c:pt>
                <c:pt idx="17">
                  <c:v>14409.318170592282</c:v>
                </c:pt>
                <c:pt idx="18">
                  <c:v>13680.475515087976</c:v>
                </c:pt>
                <c:pt idx="19">
                  <c:v>12460.761273094027</c:v>
                </c:pt>
                <c:pt idx="20">
                  <c:v>11545.679557884016</c:v>
                </c:pt>
                <c:pt idx="21">
                  <c:v>11234.359216414887</c:v>
                </c:pt>
                <c:pt idx="22">
                  <c:v>10845.812634556729</c:v>
                </c:pt>
                <c:pt idx="23">
                  <c:v>11078.516722345177</c:v>
                </c:pt>
                <c:pt idx="24">
                  <c:v>11361.418012471831</c:v>
                </c:pt>
                <c:pt idx="25">
                  <c:v>11827.316922617567</c:v>
                </c:pt>
                <c:pt idx="26">
                  <c:v>12308.049278398112</c:v>
                </c:pt>
                <c:pt idx="27">
                  <c:v>12026.494767900451</c:v>
                </c:pt>
                <c:pt idx="28">
                  <c:v>12224.73400833001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D4-4EC3-83E1-C674840EF31F}"/>
            </c:ext>
          </c:extLst>
        </c:ser>
        <c:ser>
          <c:idx val="3"/>
          <c:order val="3"/>
          <c:tx>
            <c:strRef>
              <c:f>Trends!$B$5</c:f>
              <c:strCache>
                <c:ptCount val="1"/>
                <c:pt idx="0">
                  <c:v>1.A.4  Other sectors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Trends!$C$5:$AE$5</c:f>
              <c:numCache>
                <c:formatCode>#,##0.00</c:formatCode>
                <c:ptCount val="29"/>
                <c:pt idx="0">
                  <c:v>10586.273152215343</c:v>
                </c:pt>
                <c:pt idx="1">
                  <c:v>10693.80020472087</c:v>
                </c:pt>
                <c:pt idx="2">
                  <c:v>9804.239796040134</c:v>
                </c:pt>
                <c:pt idx="3">
                  <c:v>9768.5144111067621</c:v>
                </c:pt>
                <c:pt idx="4">
                  <c:v>9893.1742976168898</c:v>
                </c:pt>
                <c:pt idx="5">
                  <c:v>9720.6236381218951</c:v>
                </c:pt>
                <c:pt idx="6">
                  <c:v>9727.5820328129084</c:v>
                </c:pt>
                <c:pt idx="7">
                  <c:v>9435.3872529298806</c:v>
                </c:pt>
                <c:pt idx="8">
                  <c:v>9894.3460975555663</c:v>
                </c:pt>
                <c:pt idx="9">
                  <c:v>9695.2969779869818</c:v>
                </c:pt>
                <c:pt idx="10">
                  <c:v>9849.7405164037737</c:v>
                </c:pt>
                <c:pt idx="11">
                  <c:v>10189.764064921772</c:v>
                </c:pt>
                <c:pt idx="12">
                  <c:v>10045.51020499586</c:v>
                </c:pt>
                <c:pt idx="13">
                  <c:v>10314.194692967903</c:v>
                </c:pt>
                <c:pt idx="14">
                  <c:v>10263.591764932133</c:v>
                </c:pt>
                <c:pt idx="15">
                  <c:v>10798.247863691468</c:v>
                </c:pt>
                <c:pt idx="16">
                  <c:v>10493.599324709132</c:v>
                </c:pt>
                <c:pt idx="17">
                  <c:v>10290.779385699849</c:v>
                </c:pt>
                <c:pt idx="18">
                  <c:v>11165.244382084697</c:v>
                </c:pt>
                <c:pt idx="19">
                  <c:v>10651.106978589578</c:v>
                </c:pt>
                <c:pt idx="20">
                  <c:v>10938.588250344425</c:v>
                </c:pt>
                <c:pt idx="21">
                  <c:v>9489.5937828781334</c:v>
                </c:pt>
                <c:pt idx="22">
                  <c:v>9088.4788500329632</c:v>
                </c:pt>
                <c:pt idx="23">
                  <c:v>8988.6816434559732</c:v>
                </c:pt>
                <c:pt idx="24">
                  <c:v>8106.4021384242633</c:v>
                </c:pt>
                <c:pt idx="25">
                  <c:v>8420.9119878045713</c:v>
                </c:pt>
                <c:pt idx="26">
                  <c:v>8501.0296468516699</c:v>
                </c:pt>
                <c:pt idx="27">
                  <c:v>8349.9829917099105</c:v>
                </c:pt>
                <c:pt idx="28">
                  <c:v>8985.9368597545144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D4-4EC3-83E1-C674840EF31F}"/>
            </c:ext>
          </c:extLst>
        </c:ser>
        <c:ser>
          <c:idx val="4"/>
          <c:order val="4"/>
          <c:tx>
            <c:strRef>
              <c:f>Trends!$B$6</c:f>
              <c:strCache>
                <c:ptCount val="1"/>
                <c:pt idx="0">
                  <c:v>1.B.1  Solid fuels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Trends!$C$6:$AE$6</c:f>
              <c:numCache>
                <c:formatCode>#,##0.00</c:formatCode>
                <c:ptCount val="29"/>
                <c:pt idx="0">
                  <c:v>55.5565675</c:v>
                </c:pt>
                <c:pt idx="1">
                  <c:v>44.9343875</c:v>
                </c:pt>
                <c:pt idx="2">
                  <c:v>40.742197500000003</c:v>
                </c:pt>
                <c:pt idx="3">
                  <c:v>37.626564930550003</c:v>
                </c:pt>
                <c:pt idx="4">
                  <c:v>35.250374999999998</c:v>
                </c:pt>
                <c:pt idx="5">
                  <c:v>33.329819999999998</c:v>
                </c:pt>
                <c:pt idx="6">
                  <c:v>31.52149</c:v>
                </c:pt>
                <c:pt idx="7">
                  <c:v>30.141457500000001</c:v>
                </c:pt>
                <c:pt idx="8">
                  <c:v>28.960415000000001</c:v>
                </c:pt>
                <c:pt idx="9">
                  <c:v>27.913372500000001</c:v>
                </c:pt>
                <c:pt idx="10">
                  <c:v>27.020765000000001</c:v>
                </c:pt>
                <c:pt idx="11">
                  <c:v>26.188122499999999</c:v>
                </c:pt>
                <c:pt idx="12">
                  <c:v>25.424992499999998</c:v>
                </c:pt>
                <c:pt idx="13">
                  <c:v>24.746784999999999</c:v>
                </c:pt>
                <c:pt idx="14">
                  <c:v>24.148977500000001</c:v>
                </c:pt>
                <c:pt idx="15">
                  <c:v>23.546647499999999</c:v>
                </c:pt>
                <c:pt idx="16">
                  <c:v>23.0451525</c:v>
                </c:pt>
                <c:pt idx="17">
                  <c:v>22.527744999999999</c:v>
                </c:pt>
                <c:pt idx="18">
                  <c:v>22.07985</c:v>
                </c:pt>
                <c:pt idx="19">
                  <c:v>21.658754999999999</c:v>
                </c:pt>
                <c:pt idx="20">
                  <c:v>21.233137500000002</c:v>
                </c:pt>
                <c:pt idx="21">
                  <c:v>20.8656425</c:v>
                </c:pt>
                <c:pt idx="22">
                  <c:v>20.498147500000002</c:v>
                </c:pt>
                <c:pt idx="23">
                  <c:v>20.146564999999999</c:v>
                </c:pt>
                <c:pt idx="24">
                  <c:v>19.8371925</c:v>
                </c:pt>
                <c:pt idx="25">
                  <c:v>19.539210000000001</c:v>
                </c:pt>
                <c:pt idx="26">
                  <c:v>19.241227500000001</c:v>
                </c:pt>
                <c:pt idx="27">
                  <c:v>18.943245000000001</c:v>
                </c:pt>
                <c:pt idx="28">
                  <c:v>18.645262500000001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D4-4EC3-83E1-C674840EF31F}"/>
            </c:ext>
          </c:extLst>
        </c:ser>
        <c:ser>
          <c:idx val="5"/>
          <c:order val="5"/>
          <c:tx>
            <c:strRef>
              <c:f>Trends!$B$7</c:f>
              <c:strCache>
                <c:ptCount val="1"/>
                <c:pt idx="0">
                  <c:v>1.B.2  Oil and natural gas and other emissions from energy production</c:v>
                </c:pt>
              </c:strCache>
            </c:strRef>
          </c:tx>
          <c:invertIfNegative val="0"/>
          <c:cat>
            <c:strRef>
              <c:f>Trends!$C$1:$AE$1</c:f>
              <c:strCach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strCache>
            </c:strRef>
          </c:cat>
          <c:val>
            <c:numRef>
              <c:f>Trends!$C$7:$AE$7</c:f>
              <c:numCache>
                <c:formatCode>#,##0.00</c:formatCode>
                <c:ptCount val="29"/>
                <c:pt idx="0">
                  <c:v>48.863244813846393</c:v>
                </c:pt>
                <c:pt idx="1">
                  <c:v>50.072495786337079</c:v>
                </c:pt>
                <c:pt idx="2">
                  <c:v>49.54877883662818</c:v>
                </c:pt>
                <c:pt idx="3">
                  <c:v>56.239324451622551</c:v>
                </c:pt>
                <c:pt idx="4">
                  <c:v>57.25528643179959</c:v>
                </c:pt>
                <c:pt idx="5">
                  <c:v>59.538657398724659</c:v>
                </c:pt>
                <c:pt idx="6">
                  <c:v>61.44732752319166</c:v>
                </c:pt>
                <c:pt idx="7">
                  <c:v>60.589754736638888</c:v>
                </c:pt>
                <c:pt idx="8">
                  <c:v>48.394349773907777</c:v>
                </c:pt>
                <c:pt idx="9">
                  <c:v>88.67042897801916</c:v>
                </c:pt>
                <c:pt idx="10">
                  <c:v>53.671366227636518</c:v>
                </c:pt>
                <c:pt idx="11">
                  <c:v>123.80523838201769</c:v>
                </c:pt>
                <c:pt idx="12">
                  <c:v>46.067915990589661</c:v>
                </c:pt>
                <c:pt idx="13">
                  <c:v>714.27026278224048</c:v>
                </c:pt>
                <c:pt idx="14">
                  <c:v>55.510696741199553</c:v>
                </c:pt>
                <c:pt idx="15">
                  <c:v>47.38446922955319</c:v>
                </c:pt>
                <c:pt idx="16">
                  <c:v>59.367618135472391</c:v>
                </c:pt>
                <c:pt idx="17">
                  <c:v>68.094223312249269</c:v>
                </c:pt>
                <c:pt idx="18">
                  <c:v>62.995800757858412</c:v>
                </c:pt>
                <c:pt idx="19">
                  <c:v>58.799995355054627</c:v>
                </c:pt>
                <c:pt idx="20">
                  <c:v>65.730421011414194</c:v>
                </c:pt>
                <c:pt idx="21">
                  <c:v>58.732922543566467</c:v>
                </c:pt>
                <c:pt idx="22">
                  <c:v>57.557967627234497</c:v>
                </c:pt>
                <c:pt idx="23">
                  <c:v>56.028744548978942</c:v>
                </c:pt>
                <c:pt idx="24">
                  <c:v>52.004575496337978</c:v>
                </c:pt>
                <c:pt idx="25">
                  <c:v>53.11157435561968</c:v>
                </c:pt>
                <c:pt idx="26">
                  <c:v>54.245985443162688</c:v>
                </c:pt>
                <c:pt idx="27">
                  <c:v>60.022134523052699</c:v>
                </c:pt>
                <c:pt idx="28">
                  <c:v>61.761565694453679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D4-4EC3-83E1-C674840EF3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537216"/>
        <c:axId val="417403264"/>
      </c:barChart>
      <c:catAx>
        <c:axId val="416537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17403264"/>
        <c:crosses val="autoZero"/>
        <c:auto val="1"/>
        <c:lblAlgn val="ctr"/>
        <c:lblOffset val="100"/>
        <c:noMultiLvlLbl val="0"/>
      </c:catAx>
      <c:valAx>
        <c:axId val="41740326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416537216"/>
        <c:crosses val="autoZero"/>
        <c:crossBetween val="between"/>
      </c:valAx>
      <c:spPr>
        <a:noFill/>
        <a:ln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0293147805141634"/>
          <c:y val="0.88210686478590838"/>
          <c:w val="0.84144318423153741"/>
          <c:h val="9.6071732236432505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227448054315752E-2"/>
          <c:y val="4.6234988120841557E-2"/>
          <c:w val="0.88472532304020368"/>
          <c:h val="0.80654591990899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2.3'!$B$4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0134228187919476E-2"/>
                  <c:y val="6.0195635816403309E-3"/>
                </c:manualLayout>
              </c:layout>
              <c:tx>
                <c:rich>
                  <a:bodyPr/>
                  <a:lstStyle/>
                  <a:p>
                    <a:fld id="{129B78BC-3B24-4FEA-AA7A-F4A583B18619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{129B78BC-3B24-4FEA-AA7A-F4A583B18619}</c15:txfldGUID>
                      <c15:f>'Figure 2.3'!$AH$4</c15:f>
                      <c15:dlblFieldTableCache>
                        <c:ptCount val="1"/>
                        <c:pt idx="0">
                          <c:v>59.4%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6AE7-4C2F-93AC-38A777FF465E}"/>
                </c:ext>
              </c:extLst>
            </c:dLbl>
            <c:dLbl>
              <c:idx val="14"/>
              <c:layout>
                <c:manualLayout>
                  <c:x val="2.214765100671141E-2"/>
                  <c:y val="1.2039127163280552E-2"/>
                </c:manualLayout>
              </c:layout>
              <c:tx>
                <c:rich>
                  <a:bodyPr/>
                  <a:lstStyle/>
                  <a:p>
                    <a:fld id="{A95339B2-F7AA-4073-80E8-6936B5CB82EA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{A95339B2-F7AA-4073-80E8-6936B5CB82EA}</c15:txfldGUID>
                      <c15:f>'Figure 2.3'!$AI$4</c15:f>
                      <c15:dlblFieldTableCache>
                        <c:ptCount val="1"/>
                        <c:pt idx="0">
                          <c:v>63.7%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6AE7-4C2F-93AC-38A777FF465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2.3'!$D$3:$AF$3</c15:sqref>
                  </c15:fullRef>
                </c:ext>
              </c:extLst>
              <c:f>('Figure 2.3'!$D$3,'Figure 2.3'!$I$3,'Figure 2.3'!$N$3,'Figure 2.3'!$R$3:$S$3,'Figure 2.3'!$W$3:$AF$3)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2004</c:v>
                </c:pt>
                <c:pt idx="4">
                  <c:v>2005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2.3'!$D$4:$AF$4</c15:sqref>
                  </c15:fullRef>
                </c:ext>
              </c:extLst>
              <c:f>('Figure 2.3'!$D$4,'Figure 2.3'!$I$4,'Figure 2.3'!$N$4,'Figure 2.3'!$R$4:$S$4,'Figure 2.3'!$W$4:$AF$4)</c:f>
              <c:numCache>
                <c:formatCode>#,##0</c:formatCode>
                <c:ptCount val="15"/>
                <c:pt idx="0">
                  <c:v>32944.327775679507</c:v>
                </c:pt>
                <c:pt idx="1">
                  <c:v>35852.667119426915</c:v>
                </c:pt>
                <c:pt idx="2">
                  <c:v>45248.99517538974</c:v>
                </c:pt>
                <c:pt idx="3">
                  <c:v>46166.925550709995</c:v>
                </c:pt>
                <c:pt idx="4">
                  <c:v>48155.535141545981</c:v>
                </c:pt>
                <c:pt idx="5">
                  <c:v>42179.538369539754</c:v>
                </c:pt>
                <c:pt idx="6">
                  <c:v>41747.928597640843</c:v>
                </c:pt>
                <c:pt idx="7">
                  <c:v>38052.222596305714</c:v>
                </c:pt>
                <c:pt idx="8">
                  <c:v>38209.591149616062</c:v>
                </c:pt>
                <c:pt idx="9">
                  <c:v>37235.302953448423</c:v>
                </c:pt>
                <c:pt idx="10">
                  <c:v>36785.32652052195</c:v>
                </c:pt>
                <c:pt idx="11">
                  <c:v>38545.330277051849</c:v>
                </c:pt>
                <c:pt idx="12">
                  <c:v>40029.836583845216</c:v>
                </c:pt>
                <c:pt idx="13">
                  <c:v>38910.192717045</c:v>
                </c:pt>
                <c:pt idx="14">
                  <c:v>38803.393772453695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2.3'!$E$4</c15:sqref>
                  <c15:dLbl>
                    <c:idx val="0"/>
                    <c:layout>
                      <c:manualLayout>
                        <c:x val="-4.2160737812911728E-2"/>
                        <c:y val="-6.3939792940501866E-2"/>
                      </c:manualLayout>
                    </c:layout>
                    <c:tx>
                      <c:strRef>
                        <c:f>'Figure 2.3'!$AH$4</c:f>
                        <c:strCache>
                          <c:ptCount val="1"/>
                          <c:pt idx="0">
                            <c:v>59.4%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{E6F68DE0-1CA9-4337-AC91-30B2C8549052}</c15:txfldGUID>
                            <c15:f>'Figure 2.3'!$AH$4</c15:f>
                            <c15:dlblFieldTableCache>
                              <c:ptCount val="1"/>
                              <c:pt idx="0">
                                <c:v>59.4%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0-C59C-4577-BFED-13FC0CF45ECB}"/>
                      </c:ext>
                    </c:extLst>
                  </c15:dLbl>
                </c15:categoryFilterException>
                <c15:categoryFilterException>
                  <c15:sqref>'Figure 2.3'!$Q$4</c15:sqref>
                  <c15:dLbl>
                    <c:idx val="2"/>
                    <c:layout>
                      <c:manualLayout>
                        <c:x val="0.6141823178143001"/>
                        <c:y val="-7.5095240634424085E-3"/>
                      </c:manualLayout>
                    </c:layout>
                    <c:tx>
                      <c:strRef>
                        <c:f>'Figure 2.3'!$AI$4</c:f>
                        <c:strCache>
                          <c:ptCount val="1"/>
                          <c:pt idx="0">
                            <c:v>63.7%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{D27CE027-5621-4385-B365-EFF9255CA297}</c15:txfldGUID>
                            <c15:f>'Figure 2.3'!$AI$4</c15:f>
                            <c15:dlblFieldTableCache>
                              <c:ptCount val="1"/>
                              <c:pt idx="0">
                                <c:v>63.7%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1-C59C-4577-BFED-13FC0CF45EC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3-160E-4DFE-A289-645A7CA5A275}"/>
            </c:ext>
          </c:extLst>
        </c:ser>
        <c:ser>
          <c:idx val="1"/>
          <c:order val="1"/>
          <c:tx>
            <c:strRef>
              <c:f>'Figure 2.3'!$B$5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9463087248322148E-2"/>
                  <c:y val="0"/>
                </c:manualLayout>
              </c:layout>
              <c:tx>
                <c:rich>
                  <a:bodyPr/>
                  <a:lstStyle/>
                  <a:p>
                    <a:fld id="{06F771DF-7DE4-4A00-8555-865FE6EFF9B2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{06F771DF-7DE4-4A00-8555-865FE6EFF9B2}</c15:txfldGUID>
                      <c15:f>'Figure 2.3'!$AH$5</c15:f>
                      <c15:dlblFieldTableCache>
                        <c:ptCount val="1"/>
                        <c:pt idx="0">
                          <c:v>26.6%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6AE7-4C2F-93AC-38A777FF465E}"/>
                </c:ext>
              </c:extLst>
            </c:dLbl>
            <c:dLbl>
              <c:idx val="14"/>
              <c:layout>
                <c:manualLayout>
                  <c:x val="2.214765100671141E-2"/>
                  <c:y val="-3.0097817908201654E-3"/>
                </c:manualLayout>
              </c:layout>
              <c:tx>
                <c:rich>
                  <a:bodyPr/>
                  <a:lstStyle/>
                  <a:p>
                    <a:fld id="{E7BCD096-7CBC-4B37-B8C6-930B48710E48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{E7BCD096-7CBC-4B37-B8C6-930B48710E48}</c15:txfldGUID>
                      <c15:f>'Figure 2.3'!$AI$5</c15:f>
                      <c15:dlblFieldTableCache>
                        <c:ptCount val="1"/>
                        <c:pt idx="0">
                          <c:v>23.0%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2.3'!$D$3:$AF$3</c15:sqref>
                  </c15:fullRef>
                </c:ext>
              </c:extLst>
              <c:f>('Figure 2.3'!$D$3,'Figure 2.3'!$I$3,'Figure 2.3'!$N$3,'Figure 2.3'!$R$3:$S$3,'Figure 2.3'!$W$3:$AF$3)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2004</c:v>
                </c:pt>
                <c:pt idx="4">
                  <c:v>2005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2.3'!$D$5:$AF$5</c15:sqref>
                  </c15:fullRef>
                </c:ext>
              </c:extLst>
              <c:f>('Figure 2.3'!$D$5,'Figure 2.3'!$I$5,'Figure 2.3'!$N$5,'Figure 2.3'!$R$5:$S$5,'Figure 2.3'!$W$5:$AF$5)</c:f>
              <c:numCache>
                <c:formatCode>#,##0</c:formatCode>
                <c:ptCount val="15"/>
                <c:pt idx="0">
                  <c:v>14760.689672737451</c:v>
                </c:pt>
                <c:pt idx="1">
                  <c:v>15000.473012367745</c:v>
                </c:pt>
                <c:pt idx="2">
                  <c:v>14338.185407154053</c:v>
                </c:pt>
                <c:pt idx="3">
                  <c:v>13904.705724120104</c:v>
                </c:pt>
                <c:pt idx="4">
                  <c:v>13581.867895296236</c:v>
                </c:pt>
                <c:pt idx="5">
                  <c:v>12322.585628499719</c:v>
                </c:pt>
                <c:pt idx="6">
                  <c:v>12070.122676905308</c:v>
                </c:pt>
                <c:pt idx="7">
                  <c:v>12037.560276918315</c:v>
                </c:pt>
                <c:pt idx="8">
                  <c:v>12336.889143413817</c:v>
                </c:pt>
                <c:pt idx="9">
                  <c:v>12672.865744661105</c:v>
                </c:pt>
                <c:pt idx="10">
                  <c:v>12966.845444216331</c:v>
                </c:pt>
                <c:pt idx="11">
                  <c:v>13290.143675484524</c:v>
                </c:pt>
                <c:pt idx="12">
                  <c:v>13678.844203009201</c:v>
                </c:pt>
                <c:pt idx="13">
                  <c:v>13991.909794861293</c:v>
                </c:pt>
                <c:pt idx="14">
                  <c:v>13984.983187292659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2.3'!$E$5</c15:sqref>
                  <c15:dLbl>
                    <c:idx val="0"/>
                    <c:layout>
                      <c:manualLayout>
                        <c:x val="-4.3917435221783048E-2"/>
                        <c:y val="-2.6328150034324326E-2"/>
                      </c:manualLayout>
                    </c:layout>
                    <c:tx>
                      <c:strRef>
                        <c:f>'Figure 2.3'!$AH$5</c:f>
                        <c:strCache>
                          <c:ptCount val="1"/>
                          <c:pt idx="0">
                            <c:v>26.6%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{165E5DA5-1753-44A3-8DC0-4634DAF1B00F}</c15:txfldGUID>
                            <c15:f>'Figure 2.3'!$AH$5</c15:f>
                            <c15:dlblFieldTableCache>
                              <c:ptCount val="1"/>
                              <c:pt idx="0">
                                <c:v>26.6%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2-C59C-4577-BFED-13FC0CF45ECB}"/>
                      </c:ext>
                    </c:extLst>
                  </c15:dLbl>
                </c15:categoryFilterException>
                <c15:categoryFilterException>
                  <c15:sqref>'Figure 2.3'!$Q$5</c15:sqref>
                  <c15:dLbl>
                    <c:idx val="2"/>
                    <c:layout>
                      <c:manualLayout>
                        <c:x val="0.61390762564075463"/>
                        <c:y val="8.5780913954604437E-2"/>
                      </c:manualLayout>
                    </c:layout>
                    <c:tx>
                      <c:strRef>
                        <c:f>'Figure 2.3'!$AI$5</c:f>
                        <c:strCache>
                          <c:ptCount val="1"/>
                          <c:pt idx="0">
                            <c:v>23.0%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{92F3A5AC-C522-4544-8ADE-2DA394A4B4CA}</c15:txfldGUID>
                            <c15:f>'Figure 2.3'!$AI$5</c15:f>
                            <c15:dlblFieldTableCache>
                              <c:ptCount val="1"/>
                              <c:pt idx="0">
                                <c:v>23.0%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3-C59C-4577-BFED-13FC0CF45EC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7-160E-4DFE-A289-645A7CA5A275}"/>
            </c:ext>
          </c:extLst>
        </c:ser>
        <c:ser>
          <c:idx val="2"/>
          <c:order val="2"/>
          <c:tx>
            <c:strRef>
              <c:f>'Figure 2.3'!$B$6</c:f>
              <c:strCache>
                <c:ptCount val="1"/>
                <c:pt idx="0">
                  <c:v>N₂O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9463087248322148E-2"/>
                  <c:y val="-6.0195635816403864E-3"/>
                </c:manualLayout>
              </c:layout>
              <c:tx>
                <c:rich>
                  <a:bodyPr/>
                  <a:lstStyle/>
                  <a:p>
                    <a:fld id="{78CF2D22-AC1D-40E6-A1FC-73837E98EC9C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{78CF2D22-AC1D-40E6-A1FC-73837E98EC9C}</c15:txfldGUID>
                      <c15:f>'Figure 2.3'!$AH$6</c15:f>
                      <c15:dlblFieldTableCache>
                        <c:ptCount val="1"/>
                        <c:pt idx="0">
                          <c:v>13.9%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6AE7-4C2F-93AC-38A777FF465E}"/>
                </c:ext>
              </c:extLst>
            </c:dLbl>
            <c:dLbl>
              <c:idx val="14"/>
              <c:layout>
                <c:manualLayout>
                  <c:x val="2.2818791946308724E-2"/>
                  <c:y val="3.0097817908201654E-3"/>
                </c:manualLayout>
              </c:layout>
              <c:tx>
                <c:rich>
                  <a:bodyPr/>
                  <a:lstStyle/>
                  <a:p>
                    <a:fld id="{4DCECB76-8A63-4FBD-B299-A23E0E367127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{4DCECB76-8A63-4FBD-B299-A23E0E367127}</c15:txfldGUID>
                      <c15:f>'Figure 2.3'!$AI$6</c15:f>
                      <c15:dlblFieldTableCache>
                        <c:ptCount val="1"/>
                        <c:pt idx="0">
                          <c:v>11.4%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2.3'!$D$3:$AF$3</c15:sqref>
                  </c15:fullRef>
                </c:ext>
              </c:extLst>
              <c:f>('Figure 2.3'!$D$3,'Figure 2.3'!$I$3,'Figure 2.3'!$N$3,'Figure 2.3'!$R$3:$S$3,'Figure 2.3'!$W$3:$AF$3)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2004</c:v>
                </c:pt>
                <c:pt idx="4">
                  <c:v>2005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2.3'!$D$6:$AF$6</c15:sqref>
                  </c15:fullRef>
                </c:ext>
              </c:extLst>
              <c:f>('Figure 2.3'!$D$6,'Figure 2.3'!$I$6,'Figure 2.3'!$N$6,'Figure 2.3'!$R$6:$S$6,'Figure 2.3'!$W$6:$AF$6)</c:f>
              <c:numCache>
                <c:formatCode>#,##0</c:formatCode>
                <c:ptCount val="15"/>
                <c:pt idx="0">
                  <c:v>7728.687635672899</c:v>
                </c:pt>
                <c:pt idx="1">
                  <c:v>8084.7240027887428</c:v>
                </c:pt>
                <c:pt idx="2">
                  <c:v>7958.0718416627078</c:v>
                </c:pt>
                <c:pt idx="3">
                  <c:v>6915.6855616620433</c:v>
                </c:pt>
                <c:pt idx="4">
                  <c:v>6762.021693132262</c:v>
                </c:pt>
                <c:pt idx="5">
                  <c:v>6092.4775908705506</c:v>
                </c:pt>
                <c:pt idx="6">
                  <c:v>6345.5853214271674</c:v>
                </c:pt>
                <c:pt idx="7">
                  <c:v>5938.6734569576283</c:v>
                </c:pt>
                <c:pt idx="8">
                  <c:v>6097.938516209686</c:v>
                </c:pt>
                <c:pt idx="9">
                  <c:v>6536.8202466862276</c:v>
                </c:pt>
                <c:pt idx="10">
                  <c:v>6356.3161967870246</c:v>
                </c:pt>
                <c:pt idx="11">
                  <c:v>6354.9939205051414</c:v>
                </c:pt>
                <c:pt idx="12">
                  <c:v>6465.7989067225872</c:v>
                </c:pt>
                <c:pt idx="13">
                  <c:v>6748.9620640721323</c:v>
                </c:pt>
                <c:pt idx="14">
                  <c:v>6953.7014421122194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2.3'!$E$6</c15:sqref>
                  <c15:dLbl>
                    <c:idx val="0"/>
                    <c:layout>
                      <c:manualLayout>
                        <c:x val="-4.2160737812911728E-2"/>
                        <c:y val="-1.1283492871853248E-2"/>
                      </c:manualLayout>
                    </c:layout>
                    <c:tx>
                      <c:strRef>
                        <c:f>'Figure 2.3'!$AH$6</c:f>
                        <c:strCache>
                          <c:ptCount val="1"/>
                          <c:pt idx="0">
                            <c:v>13.9%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{252033E1-7C97-4305-A5D7-47D3EB07CDA9}</c15:txfldGUID>
                            <c15:f>'Figure 2.3'!$AH$6</c15:f>
                            <c15:dlblFieldTableCache>
                              <c:ptCount val="1"/>
                              <c:pt idx="0">
                                <c:v>13.9%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4-C59C-4577-BFED-13FC0CF45ECB}"/>
                      </c:ext>
                    </c:extLst>
                  </c15:dLbl>
                </c15:categoryFilterException>
                <c15:categoryFilterException>
                  <c15:sqref>'Figure 2.3'!$Q$6</c15:sqref>
                  <c15:dLbl>
                    <c:idx val="2"/>
                    <c:layout>
                      <c:manualLayout>
                        <c:x val="0.61287512550864032"/>
                        <c:y val="8.0516876699667617E-2"/>
                      </c:manualLayout>
                    </c:layout>
                    <c:tx>
                      <c:strRef>
                        <c:f>'Figure 2.3'!$AI$6</c:f>
                        <c:strCache>
                          <c:ptCount val="1"/>
                          <c:pt idx="0">
                            <c:v>11.4%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{494988DC-941E-4A21-80A5-92A5466FD37C}</c15:txfldGUID>
                            <c15:f>'Figure 2.3'!$AI$6</c15:f>
                            <c15:dlblFieldTableCache>
                              <c:ptCount val="1"/>
                              <c:pt idx="0">
                                <c:v>11.4%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5-C59C-4577-BFED-13FC0CF45EC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B-160E-4DFE-A289-645A7CA5A275}"/>
            </c:ext>
          </c:extLst>
        </c:ser>
        <c:ser>
          <c:idx val="3"/>
          <c:order val="3"/>
          <c:tx>
            <c:strRef>
              <c:f>'Figure 2.3'!$B$7</c:f>
              <c:strCache>
                <c:ptCount val="1"/>
                <c:pt idx="0">
                  <c:v>HFCs, PFCs, SF₆, NF₃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2.0134228187919462E-2"/>
                  <c:y val="-2.7088036117381517E-2"/>
                </c:manualLayout>
              </c:layout>
              <c:tx>
                <c:rich>
                  <a:bodyPr/>
                  <a:lstStyle/>
                  <a:p>
                    <a:fld id="{C43718F1-2695-46FC-BA94-8650336D662E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{C43718F1-2695-46FC-BA94-8650336D662E}</c15:txfldGUID>
                      <c15:f>'Figure 2.3'!$AH$7</c15:f>
                      <c15:dlblFieldTableCache>
                        <c:ptCount val="1"/>
                        <c:pt idx="0">
                          <c:v>0.1%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6AE7-4C2F-93AC-38A777FF465E}"/>
                </c:ext>
              </c:extLst>
            </c:dLbl>
            <c:dLbl>
              <c:idx val="14"/>
              <c:layout>
                <c:manualLayout>
                  <c:x val="1.8791946308724831E-2"/>
                  <c:y val="-5.1166290443942816E-2"/>
                </c:manualLayout>
              </c:layout>
              <c:tx>
                <c:rich>
                  <a:bodyPr/>
                  <a:lstStyle/>
                  <a:p>
                    <a:fld id="{6ABDA13E-D84C-4467-8E59-6B1F54D7EE43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{6ABDA13E-D84C-4467-8E59-6B1F54D7EE43}</c15:txfldGUID>
                      <c15:f>'Figure 2.3'!$AI$7</c15:f>
                      <c15:dlblFieldTableCache>
                        <c:ptCount val="1"/>
                        <c:pt idx="0">
                          <c:v>2.0%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6AE7-4C2F-93AC-38A777FF46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'Figure 2.3'!$D$3:$AF$3</c15:sqref>
                  </c15:fullRef>
                </c:ext>
              </c:extLst>
              <c:f>('Figure 2.3'!$D$3,'Figure 2.3'!$I$3,'Figure 2.3'!$N$3,'Figure 2.3'!$R$3:$S$3,'Figure 2.3'!$W$3:$AF$3)</c:f>
              <c:numCache>
                <c:formatCode>General</c:formatCode>
                <c:ptCount val="15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2004</c:v>
                </c:pt>
                <c:pt idx="4">
                  <c:v>2005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'Figure 2.3'!$D$7:$AF$7</c15:sqref>
                  </c15:fullRef>
                </c:ext>
              </c:extLst>
              <c:f>('Figure 2.3'!$D$7,'Figure 2.3'!$I$7,'Figure 2.3'!$N$7,'Figure 2.3'!$R$7:$S$7,'Figure 2.3'!$W$7:$AF$7)</c:f>
              <c:numCache>
                <c:formatCode>#,##0</c:formatCode>
                <c:ptCount val="15"/>
                <c:pt idx="0">
                  <c:v>34.591111871144001</c:v>
                </c:pt>
                <c:pt idx="1">
                  <c:v>226.3891002960213</c:v>
                </c:pt>
                <c:pt idx="2">
                  <c:v>769.02387216475222</c:v>
                </c:pt>
                <c:pt idx="3">
                  <c:v>1002.8901931947846</c:v>
                </c:pt>
                <c:pt idx="4">
                  <c:v>1202.6823583681062</c:v>
                </c:pt>
                <c:pt idx="5">
                  <c:v>1141.828980736527</c:v>
                </c:pt>
                <c:pt idx="6">
                  <c:v>1113.9069037192926</c:v>
                </c:pt>
                <c:pt idx="7">
                  <c:v>1128.4030322742424</c:v>
                </c:pt>
                <c:pt idx="8">
                  <c:v>1108.2828480792411</c:v>
                </c:pt>
                <c:pt idx="9">
                  <c:v>1144.7456442496511</c:v>
                </c:pt>
                <c:pt idx="10">
                  <c:v>1216.829946547135</c:v>
                </c:pt>
                <c:pt idx="11">
                  <c:v>1225.4573981052915</c:v>
                </c:pt>
                <c:pt idx="12">
                  <c:v>1316.9602544591808</c:v>
                </c:pt>
                <c:pt idx="13">
                  <c:v>1353.8114478102864</c:v>
                </c:pt>
                <c:pt idx="14">
                  <c:v>1192.4626196209911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'Figure 2.3'!$E$7</c15:sqref>
                  <c15:dLbl>
                    <c:idx val="0"/>
                    <c:layout>
                      <c:manualLayout>
                        <c:x val="-4.1710566046500822E-2"/>
                        <c:y val="-5.1973954722928283E-2"/>
                      </c:manualLayout>
                    </c:layout>
                    <c:tx>
                      <c:strRef>
                        <c:f>'Figure 2.3'!$AH$7</c:f>
                        <c:strCache>
                          <c:ptCount val="1"/>
                          <c:pt idx="0">
                            <c:v>0.1%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{A989DFCE-BC75-4DC6-8997-164A47598992}</c15:txfldGUID>
                            <c15:f>'Figure 2.3'!$AH$7</c15:f>
                            <c15:dlblFieldTableCache>
                              <c:ptCount val="1"/>
                              <c:pt idx="0">
                                <c:v>0.1%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6-C59C-4577-BFED-13FC0CF45ECB}"/>
                      </c:ext>
                    </c:extLst>
                  </c15:dLbl>
                </c15:categoryFilterException>
                <c15:categoryFilterException>
                  <c15:sqref>'Figure 2.3'!$Q$7</c15:sqref>
                  <c15:dLbl>
                    <c:idx val="2"/>
                    <c:layout>
                      <c:manualLayout>
                        <c:x val="0.61464234000951223"/>
                        <c:y val="3.1617639217219717E-2"/>
                      </c:manualLayout>
                    </c:layout>
                    <c:tx>
                      <c:strRef>
                        <c:f>'Figure 2.3'!$AI$7</c:f>
                        <c:strCache>
                          <c:ptCount val="1"/>
                          <c:pt idx="0">
                            <c:v>2.0%</c:v>
                          </c:pt>
                        </c:strCache>
                      </c:strRef>
                    </c:tx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>
                          <c15:dlblFTEntry>
                            <c15:txfldGUID>{24761271-3C2B-4F1B-AA06-7DED76F3AB5B}</c15:txfldGUID>
                            <c15:f>'Figure 2.3'!$AI$7</c15:f>
                            <c15:dlblFieldTableCache>
                              <c:ptCount val="1"/>
                              <c:pt idx="0">
                                <c:v>2.0%</c:v>
                              </c:pt>
                            </c15:dlblFieldTableCache>
                          </c15:dlblFTEntry>
                        </c15:dlblFieldTable>
                        <c15:showDataLabelsRange val="0"/>
                      </c:ext>
                      <c:ext xmlns:c16="http://schemas.microsoft.com/office/drawing/2014/chart" uri="{C3380CC4-5D6E-409C-BE32-E72D297353CC}">
                        <c16:uniqueId val="{00000007-C59C-4577-BFED-13FC0CF45EC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F-160E-4DFE-A289-645A7CA5A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677248"/>
        <c:axId val="417084544"/>
      </c:barChart>
      <c:catAx>
        <c:axId val="4166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7084544"/>
        <c:crosses val="autoZero"/>
        <c:auto val="1"/>
        <c:lblAlgn val="ctr"/>
        <c:lblOffset val="100"/>
        <c:noMultiLvlLbl val="0"/>
      </c:catAx>
      <c:valAx>
        <c:axId val="417084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2.0898641588296763E-3"/>
              <c:y val="0.2880637230077231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667724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5242235603375495"/>
          <c:y val="0.93198719190289447"/>
          <c:w val="0.71180991392301851"/>
          <c:h val="6.801280809710556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173756803889445E-2"/>
          <c:y val="5.2254551702481895E-2"/>
          <c:w val="0.89076557628283037"/>
          <c:h val="0.80654591990899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2.3'!$B$4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6107382550335572E-2"/>
                  <c:y val="2.1068472535741158E-2"/>
                </c:manualLayout>
              </c:layout>
              <c:tx>
                <c:rich>
                  <a:bodyPr/>
                  <a:lstStyle/>
                  <a:p>
                    <a:fld id="{129B78BC-3B24-4FEA-AA7A-F4A583B18619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{129B78BC-3B24-4FEA-AA7A-F4A583B18619}</c15:txfldGUID>
                      <c15:f>'Figure 2.3'!$AH$4</c15:f>
                      <c15:dlblFieldTableCache>
                        <c:ptCount val="1"/>
                        <c:pt idx="0">
                          <c:v>59.4%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3EE-4156-B801-3DF48CA2E13A}"/>
                </c:ext>
              </c:extLst>
            </c:dLbl>
            <c:dLbl>
              <c:idx val="28"/>
              <c:layout>
                <c:manualLayout>
                  <c:x val="2.214765100671141E-2"/>
                  <c:y val="1.2039127163280552E-2"/>
                </c:manualLayout>
              </c:layout>
              <c:tx>
                <c:rich>
                  <a:bodyPr/>
                  <a:lstStyle/>
                  <a:p>
                    <a:fld id="{A95339B2-F7AA-4073-80E8-6936B5CB82EA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{A95339B2-F7AA-4073-80E8-6936B5CB82EA}</c15:txfldGUID>
                      <c15:f>'Figure 2.3'!$AI$4</c15:f>
                      <c15:dlblFieldTableCache>
                        <c:ptCount val="1"/>
                        <c:pt idx="0">
                          <c:v>63.7%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3EE-4156-B801-3DF48CA2E13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1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2.3'!$D$3:$AF$3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2.3'!$D$4:$AF$4</c:f>
              <c:numCache>
                <c:formatCode>#,##0</c:formatCode>
                <c:ptCount val="29"/>
                <c:pt idx="0">
                  <c:v>32944.327775679507</c:v>
                </c:pt>
                <c:pt idx="1">
                  <c:v>33674.00924511232</c:v>
                </c:pt>
                <c:pt idx="2">
                  <c:v>33494.928167137499</c:v>
                </c:pt>
                <c:pt idx="3">
                  <c:v>33716.179014729671</c:v>
                </c:pt>
                <c:pt idx="4">
                  <c:v>34838.152311976395</c:v>
                </c:pt>
                <c:pt idx="5">
                  <c:v>35852.667119426915</c:v>
                </c:pt>
                <c:pt idx="6">
                  <c:v>37469.148756684794</c:v>
                </c:pt>
                <c:pt idx="7">
                  <c:v>38805.239112718693</c:v>
                </c:pt>
                <c:pt idx="8">
                  <c:v>40708.849852402069</c:v>
                </c:pt>
                <c:pt idx="9">
                  <c:v>42440.075984543924</c:v>
                </c:pt>
                <c:pt idx="10">
                  <c:v>45248.99517538974</c:v>
                </c:pt>
                <c:pt idx="11">
                  <c:v>47607.416520980361</c:v>
                </c:pt>
                <c:pt idx="12">
                  <c:v>46081.984132888269</c:v>
                </c:pt>
                <c:pt idx="13">
                  <c:v>45683.969444057497</c:v>
                </c:pt>
                <c:pt idx="14">
                  <c:v>46166.925550709995</c:v>
                </c:pt>
                <c:pt idx="15">
                  <c:v>48155.535141545981</c:v>
                </c:pt>
                <c:pt idx="16">
                  <c:v>47603.937815025747</c:v>
                </c:pt>
                <c:pt idx="17">
                  <c:v>47665.129663178377</c:v>
                </c:pt>
                <c:pt idx="18">
                  <c:v>47366.246099339158</c:v>
                </c:pt>
                <c:pt idx="19">
                  <c:v>42179.538369539754</c:v>
                </c:pt>
                <c:pt idx="20">
                  <c:v>41747.928597640843</c:v>
                </c:pt>
                <c:pt idx="21">
                  <c:v>38052.222596305714</c:v>
                </c:pt>
                <c:pt idx="22">
                  <c:v>38209.591149616062</c:v>
                </c:pt>
                <c:pt idx="23">
                  <c:v>37235.302953448423</c:v>
                </c:pt>
                <c:pt idx="24">
                  <c:v>36785.32652052195</c:v>
                </c:pt>
                <c:pt idx="25">
                  <c:v>38545.330277051849</c:v>
                </c:pt>
                <c:pt idx="26">
                  <c:v>40029.836583845216</c:v>
                </c:pt>
                <c:pt idx="27">
                  <c:v>38910.192717045</c:v>
                </c:pt>
                <c:pt idx="28">
                  <c:v>38803.393772453695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EE-4156-B801-3DF48CA2E13A}"/>
            </c:ext>
          </c:extLst>
        </c:ser>
        <c:ser>
          <c:idx val="1"/>
          <c:order val="1"/>
          <c:tx>
            <c:strRef>
              <c:f>'Figure 2.3'!$B$5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422818791946308E-2"/>
                  <c:y val="0"/>
                </c:manualLayout>
              </c:layout>
              <c:tx>
                <c:rich>
                  <a:bodyPr/>
                  <a:lstStyle/>
                  <a:p>
                    <a:fld id="{06F771DF-7DE4-4A00-8555-865FE6EFF9B2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{06F771DF-7DE4-4A00-8555-865FE6EFF9B2}</c15:txfldGUID>
                      <c15:f>'Figure 2.3'!$AH$5</c15:f>
                      <c15:dlblFieldTableCache>
                        <c:ptCount val="1"/>
                        <c:pt idx="0">
                          <c:v>26.6%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3EE-4156-B801-3DF48CA2E13A}"/>
                </c:ext>
              </c:extLst>
            </c:dLbl>
            <c:dLbl>
              <c:idx val="28"/>
              <c:layout>
                <c:manualLayout>
                  <c:x val="2.214765100671141E-2"/>
                  <c:y val="-3.0097817908201654E-3"/>
                </c:manualLayout>
              </c:layout>
              <c:tx>
                <c:rich>
                  <a:bodyPr/>
                  <a:lstStyle/>
                  <a:p>
                    <a:fld id="{E7BCD096-7CBC-4B37-B8C6-930B48710E48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{E7BCD096-7CBC-4B37-B8C6-930B48710E48}</c15:txfldGUID>
                      <c15:f>'Figure 2.3'!$AI$5</c15:f>
                      <c15:dlblFieldTableCache>
                        <c:ptCount val="1"/>
                        <c:pt idx="0">
                          <c:v>23.0%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2.3'!$D$3:$AF$3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2.3'!$D$5:$AF$5</c:f>
              <c:numCache>
                <c:formatCode>#,##0</c:formatCode>
                <c:ptCount val="29"/>
                <c:pt idx="0">
                  <c:v>14760.689672737451</c:v>
                </c:pt>
                <c:pt idx="1">
                  <c:v>14940.445898355109</c:v>
                </c:pt>
                <c:pt idx="2">
                  <c:v>15053.108015999776</c:v>
                </c:pt>
                <c:pt idx="3">
                  <c:v>15069.056943794991</c:v>
                </c:pt>
                <c:pt idx="4">
                  <c:v>14987.914723634358</c:v>
                </c:pt>
                <c:pt idx="5">
                  <c:v>15000.473012367745</c:v>
                </c:pt>
                <c:pt idx="6">
                  <c:v>15239.226895862499</c:v>
                </c:pt>
                <c:pt idx="7">
                  <c:v>15208.400994325517</c:v>
                </c:pt>
                <c:pt idx="8">
                  <c:v>15436.330401757832</c:v>
                </c:pt>
                <c:pt idx="9">
                  <c:v>14933.19331871714</c:v>
                </c:pt>
                <c:pt idx="10">
                  <c:v>14338.185407154053</c:v>
                </c:pt>
                <c:pt idx="11">
                  <c:v>14363.828290445348</c:v>
                </c:pt>
                <c:pt idx="12">
                  <c:v>14264.941071438301</c:v>
                </c:pt>
                <c:pt idx="13">
                  <c:v>14865.761526134071</c:v>
                </c:pt>
                <c:pt idx="14">
                  <c:v>13904.705724120104</c:v>
                </c:pt>
                <c:pt idx="15">
                  <c:v>13581.867895296236</c:v>
                </c:pt>
                <c:pt idx="16">
                  <c:v>13544.426477914465</c:v>
                </c:pt>
                <c:pt idx="17">
                  <c:v>12879.578964565751</c:v>
                </c:pt>
                <c:pt idx="18">
                  <c:v>12676.402274156097</c:v>
                </c:pt>
                <c:pt idx="19">
                  <c:v>12322.585628499719</c:v>
                </c:pt>
                <c:pt idx="20">
                  <c:v>12070.122676905308</c:v>
                </c:pt>
                <c:pt idx="21">
                  <c:v>12037.560276918315</c:v>
                </c:pt>
                <c:pt idx="22">
                  <c:v>12336.889143413817</c:v>
                </c:pt>
                <c:pt idx="23">
                  <c:v>12672.865744661105</c:v>
                </c:pt>
                <c:pt idx="24">
                  <c:v>12966.845444216331</c:v>
                </c:pt>
                <c:pt idx="25">
                  <c:v>13290.143675484524</c:v>
                </c:pt>
                <c:pt idx="26">
                  <c:v>13678.844203009201</c:v>
                </c:pt>
                <c:pt idx="27">
                  <c:v>13991.909794861293</c:v>
                </c:pt>
                <c:pt idx="28">
                  <c:v>13984.983187292659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EE-4156-B801-3DF48CA2E13A}"/>
            </c:ext>
          </c:extLst>
        </c:ser>
        <c:ser>
          <c:idx val="2"/>
          <c:order val="2"/>
          <c:tx>
            <c:strRef>
              <c:f>'Figure 2.3'!$B$6</c:f>
              <c:strCache>
                <c:ptCount val="1"/>
                <c:pt idx="0">
                  <c:v>N₂O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765100671140927E-2"/>
                  <c:y val="0"/>
                </c:manualLayout>
              </c:layout>
              <c:tx>
                <c:rich>
                  <a:bodyPr/>
                  <a:lstStyle/>
                  <a:p>
                    <a:fld id="{78CF2D22-AC1D-40E6-A1FC-73837E98EC9C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{78CF2D22-AC1D-40E6-A1FC-73837E98EC9C}</c15:txfldGUID>
                      <c15:f>'Figure 2.3'!$AH$6</c15:f>
                      <c15:dlblFieldTableCache>
                        <c:ptCount val="1"/>
                        <c:pt idx="0">
                          <c:v>13.9%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3EE-4156-B801-3DF48CA2E13A}"/>
                </c:ext>
              </c:extLst>
            </c:dLbl>
            <c:dLbl>
              <c:idx val="28"/>
              <c:layout>
                <c:manualLayout>
                  <c:x val="2.2818791946308724E-2"/>
                  <c:y val="3.0097817908201654E-3"/>
                </c:manualLayout>
              </c:layout>
              <c:tx>
                <c:rich>
                  <a:bodyPr/>
                  <a:lstStyle/>
                  <a:p>
                    <a:fld id="{4DCECB76-8A63-4FBD-B299-A23E0E367127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{4DCECB76-8A63-4FBD-B299-A23E0E367127}</c15:txfldGUID>
                      <c15:f>'Figure 2.3'!$AI$6</c15:f>
                      <c15:dlblFieldTableCache>
                        <c:ptCount val="1"/>
                        <c:pt idx="0">
                          <c:v>11.4%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2.3'!$D$3:$AF$3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2.3'!$D$6:$AF$6</c:f>
              <c:numCache>
                <c:formatCode>#,##0</c:formatCode>
                <c:ptCount val="29"/>
                <c:pt idx="0">
                  <c:v>7728.687635672899</c:v>
                </c:pt>
                <c:pt idx="1">
                  <c:v>7482.9649227862574</c:v>
                </c:pt>
                <c:pt idx="2">
                  <c:v>7400.9180634323957</c:v>
                </c:pt>
                <c:pt idx="3">
                  <c:v>7524.6372123018709</c:v>
                </c:pt>
                <c:pt idx="4">
                  <c:v>7785.1763376680974</c:v>
                </c:pt>
                <c:pt idx="5">
                  <c:v>8084.7240027887428</c:v>
                </c:pt>
                <c:pt idx="6">
                  <c:v>8199.479207293165</c:v>
                </c:pt>
                <c:pt idx="7">
                  <c:v>8091.5889707260621</c:v>
                </c:pt>
                <c:pt idx="8">
                  <c:v>8512.6908657197782</c:v>
                </c:pt>
                <c:pt idx="9">
                  <c:v>8268.9234800506165</c:v>
                </c:pt>
                <c:pt idx="10">
                  <c:v>7958.0718416627078</c:v>
                </c:pt>
                <c:pt idx="11">
                  <c:v>7468.007212714976</c:v>
                </c:pt>
                <c:pt idx="12">
                  <c:v>7123.9271894769254</c:v>
                </c:pt>
                <c:pt idx="13">
                  <c:v>7011.9581547110529</c:v>
                </c:pt>
                <c:pt idx="14">
                  <c:v>6915.6855616620433</c:v>
                </c:pt>
                <c:pt idx="15">
                  <c:v>6762.021693132262</c:v>
                </c:pt>
                <c:pt idx="16">
                  <c:v>6497.7493993645858</c:v>
                </c:pt>
                <c:pt idx="17">
                  <c:v>6322.8305823655737</c:v>
                </c:pt>
                <c:pt idx="18">
                  <c:v>6265.7339375999563</c:v>
                </c:pt>
                <c:pt idx="19">
                  <c:v>6092.4775908705506</c:v>
                </c:pt>
                <c:pt idx="20">
                  <c:v>6345.5853214271674</c:v>
                </c:pt>
                <c:pt idx="21">
                  <c:v>5938.6734569576283</c:v>
                </c:pt>
                <c:pt idx="22">
                  <c:v>6097.938516209686</c:v>
                </c:pt>
                <c:pt idx="23">
                  <c:v>6536.8202466862276</c:v>
                </c:pt>
                <c:pt idx="24">
                  <c:v>6356.3161967870246</c:v>
                </c:pt>
                <c:pt idx="25">
                  <c:v>6354.9939205051414</c:v>
                </c:pt>
                <c:pt idx="26">
                  <c:v>6465.7989067225872</c:v>
                </c:pt>
                <c:pt idx="27">
                  <c:v>6748.9620640721323</c:v>
                </c:pt>
                <c:pt idx="28">
                  <c:v>6953.7014421122194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EE-4156-B801-3DF48CA2E13A}"/>
            </c:ext>
          </c:extLst>
        </c:ser>
        <c:ser>
          <c:idx val="3"/>
          <c:order val="3"/>
          <c:tx>
            <c:strRef>
              <c:f>'Figure 2.3'!$B$7</c:f>
              <c:strCache>
                <c:ptCount val="1"/>
                <c:pt idx="0">
                  <c:v>HFCs, PFCs, SF₆, NF₃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436241610738255E-2"/>
                  <c:y val="-2.7088036117381545E-2"/>
                </c:manualLayout>
              </c:layout>
              <c:tx>
                <c:rich>
                  <a:bodyPr/>
                  <a:lstStyle/>
                  <a:p>
                    <a:fld id="{C43718F1-2695-46FC-BA94-8650336D662E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{C43718F1-2695-46FC-BA94-8650336D662E}</c15:txfldGUID>
                      <c15:f>'Figure 2.3'!$AH$7</c15:f>
                      <c15:dlblFieldTableCache>
                        <c:ptCount val="1"/>
                        <c:pt idx="0">
                          <c:v>0.1%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3EE-4156-B801-3DF48CA2E13A}"/>
                </c:ext>
              </c:extLst>
            </c:dLbl>
            <c:dLbl>
              <c:idx val="28"/>
              <c:layout>
                <c:manualLayout>
                  <c:x val="1.8791946308724831E-2"/>
                  <c:y val="-5.1166290443942816E-2"/>
                </c:manualLayout>
              </c:layout>
              <c:tx>
                <c:rich>
                  <a:bodyPr/>
                  <a:lstStyle/>
                  <a:p>
                    <a:fld id="{6ABDA13E-D84C-4467-8E59-6B1F54D7EE43}" type="CELLREF">
                      <a:rPr lang="en-US"/>
                      <a:pPr/>
                      <a:t>[CELLREF]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{6ABDA13E-D84C-4467-8E59-6B1F54D7EE43}</c15:txfldGUID>
                      <c15:f>'Figure 2.3'!$AI$7</c15:f>
                      <c15:dlblFieldTableCache>
                        <c:ptCount val="1"/>
                        <c:pt idx="0">
                          <c:v>2.0%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3EE-4156-B801-3DF48CA2E1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2.3'!$D$3:$AF$3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'Figure 2.3'!$D$7:$AF$7</c:f>
              <c:numCache>
                <c:formatCode>#,##0</c:formatCode>
                <c:ptCount val="29"/>
                <c:pt idx="0">
                  <c:v>34.591111871144001</c:v>
                </c:pt>
                <c:pt idx="1">
                  <c:v>49.500497452352008</c:v>
                </c:pt>
                <c:pt idx="2">
                  <c:v>64.409697447943998</c:v>
                </c:pt>
                <c:pt idx="3">
                  <c:v>106.43423634499999</c:v>
                </c:pt>
                <c:pt idx="4">
                  <c:v>149.57942473905149</c:v>
                </c:pt>
                <c:pt idx="5">
                  <c:v>226.3891002960213</c:v>
                </c:pt>
                <c:pt idx="6">
                  <c:v>326.29827077104187</c:v>
                </c:pt>
                <c:pt idx="7">
                  <c:v>459.92607446868772</c:v>
                </c:pt>
                <c:pt idx="8">
                  <c:v>373.61370525174954</c:v>
                </c:pt>
                <c:pt idx="9">
                  <c:v>532.34867676301633</c:v>
                </c:pt>
                <c:pt idx="10">
                  <c:v>769.02387216475222</c:v>
                </c:pt>
                <c:pt idx="11">
                  <c:v>781.96256994845032</c:v>
                </c:pt>
                <c:pt idx="12">
                  <c:v>773.3647484891095</c:v>
                </c:pt>
                <c:pt idx="13">
                  <c:v>988.32818155590678</c:v>
                </c:pt>
                <c:pt idx="14">
                  <c:v>1002.8901931947846</c:v>
                </c:pt>
                <c:pt idx="15">
                  <c:v>1202.6823583681062</c:v>
                </c:pt>
                <c:pt idx="16">
                  <c:v>1179.471883635933</c:v>
                </c:pt>
                <c:pt idx="17">
                  <c:v>1174.4939943233483</c:v>
                </c:pt>
                <c:pt idx="18">
                  <c:v>1182.2532386522876</c:v>
                </c:pt>
                <c:pt idx="19">
                  <c:v>1141.828980736527</c:v>
                </c:pt>
                <c:pt idx="20">
                  <c:v>1113.9069037192926</c:v>
                </c:pt>
                <c:pt idx="21">
                  <c:v>1128.4030322742424</c:v>
                </c:pt>
                <c:pt idx="22">
                  <c:v>1108.2828480792411</c:v>
                </c:pt>
                <c:pt idx="23">
                  <c:v>1144.7456442496511</c:v>
                </c:pt>
                <c:pt idx="24">
                  <c:v>1216.829946547135</c:v>
                </c:pt>
                <c:pt idx="25">
                  <c:v>1225.4573981052915</c:v>
                </c:pt>
                <c:pt idx="26">
                  <c:v>1316.9602544591808</c:v>
                </c:pt>
                <c:pt idx="27">
                  <c:v>1353.8114478102864</c:v>
                </c:pt>
                <c:pt idx="28">
                  <c:v>1192.4626196209911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EE-4156-B801-3DF48CA2E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6677248"/>
        <c:axId val="417084544"/>
      </c:barChart>
      <c:catAx>
        <c:axId val="4166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17084544"/>
        <c:crosses val="autoZero"/>
        <c:auto val="1"/>
        <c:lblAlgn val="ctr"/>
        <c:lblOffset val="100"/>
        <c:noMultiLvlLbl val="0"/>
      </c:catAx>
      <c:valAx>
        <c:axId val="417084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/>
                  <a:t>kiltonnes CO</a:t>
                </a:r>
                <a:r>
                  <a:rPr lang="en-IE" baseline="-25000"/>
                  <a:t>2</a:t>
                </a:r>
                <a:r>
                  <a:rPr lang="en-IE"/>
                  <a:t> eq</a:t>
                </a:r>
              </a:p>
            </c:rich>
          </c:tx>
          <c:layout>
            <c:manualLayout>
              <c:xMode val="edge"/>
              <c:yMode val="edge"/>
              <c:x val="2.0898641588296763E-3"/>
              <c:y val="0.2880637230077231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41667724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5242235603375495"/>
          <c:y val="0.93198719190289447"/>
          <c:w val="0.71180991392301851"/>
          <c:h val="6.801280809710556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934983664258631E-2"/>
          <c:y val="0.11775440539532388"/>
          <c:w val="0.94541266921256162"/>
          <c:h val="0.86102305555555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'Inter change'!$B$5</c:f>
              <c:strCache>
                <c:ptCount val="1"/>
                <c:pt idx="0">
                  <c:v>Inter Annual change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pPr>
                      <a:defRPr sz="12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200">
                        <a:solidFill>
                          <a:sysClr val="windowText" lastClr="000000"/>
                        </a:solidFill>
                      </a:rPr>
                      <a:t>0.02</a:t>
                    </a:r>
                  </a:p>
                </c:rich>
              </c:tx>
              <c:spPr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7B-4AD7-9A4D-EEAB049722A0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F7B-4AD7-9A4D-EEAB049722A0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269-4D0A-9F0D-293397A7B4CD}"/>
                </c:ext>
              </c:extLst>
            </c:dLbl>
            <c:dLbl>
              <c:idx val="13"/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F7B-4AD7-9A4D-EEAB049722A0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269-4D0A-9F0D-293397A7B4CD}"/>
                </c:ext>
              </c:extLst>
            </c:dLbl>
            <c:dLbl>
              <c:idx val="15"/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F7B-4AD7-9A4D-EEAB049722A0}"/>
                </c:ext>
              </c:extLst>
            </c:dLbl>
            <c:dLbl>
              <c:idx val="16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F7B-4AD7-9A4D-EEAB049722A0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F7B-4AD7-9A4D-EEAB049722A0}"/>
                </c:ext>
              </c:extLst>
            </c:dLbl>
            <c:dLbl>
              <c:idx val="18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F7B-4AD7-9A4D-EEAB049722A0}"/>
                </c:ext>
              </c:extLst>
            </c:dLbl>
            <c:dLbl>
              <c:idx val="19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F7B-4AD7-9A4D-EEAB049722A0}"/>
                </c:ext>
              </c:extLst>
            </c:dLbl>
            <c:dLbl>
              <c:idx val="20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F7B-4AD7-9A4D-EEAB049722A0}"/>
                </c:ext>
              </c:extLst>
            </c:dLbl>
            <c:dLbl>
              <c:idx val="2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269-4D0A-9F0D-293397A7B4CD}"/>
                </c:ext>
              </c:extLst>
            </c:dLbl>
            <c:dLbl>
              <c:idx val="22"/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F7B-4AD7-9A4D-EEAB049722A0}"/>
                </c:ext>
              </c:extLst>
            </c:dLbl>
            <c:dLbl>
              <c:idx val="23"/>
              <c:spPr/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F7B-4AD7-9A4D-EEAB049722A0}"/>
                </c:ext>
              </c:extLst>
            </c:dLbl>
            <c:dLbl>
              <c:idx val="2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226586286894057E-2"/>
                      <c:h val="7.144929166935790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E269-4D0A-9F0D-293397A7B4CD}"/>
                </c:ext>
              </c:extLst>
            </c:dLbl>
            <c:dLbl>
              <c:idx val="2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1200"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269-4D0A-9F0D-293397A7B4CD}"/>
                </c:ext>
              </c:extLst>
            </c:dLbl>
            <c:dLbl>
              <c:idx val="28"/>
              <c:layout>
                <c:manualLayout>
                  <c:x val="2.0254873290616285E-3"/>
                  <c:y val="-5.970127152456728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A6-44DC-95AE-472FED1374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'Inter change'!$C$1:$AE$1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'Inter change'!$C$5:$AE$5</c:f>
              <c:numCache>
                <c:formatCode>0.00</c:formatCode>
                <c:ptCount val="29"/>
                <c:pt idx="1">
                  <c:v>0.67862436774509838</c:v>
                </c:pt>
                <c:pt idx="2">
                  <c:v>-0.1335566196885411</c:v>
                </c:pt>
                <c:pt idx="3">
                  <c:v>0.40294346315400614</c:v>
                </c:pt>
                <c:pt idx="4">
                  <c:v>1.3445153908464853</c:v>
                </c:pt>
                <c:pt idx="5">
                  <c:v>1.4034304368613522</c:v>
                </c:pt>
                <c:pt idx="6">
                  <c:v>2.0698998957321675</c:v>
                </c:pt>
                <c:pt idx="7">
                  <c:v>1.331002021627355</c:v>
                </c:pt>
                <c:pt idx="8">
                  <c:v>2.4663296728925124</c:v>
                </c:pt>
                <c:pt idx="9">
                  <c:v>1.1430566349434448</c:v>
                </c:pt>
                <c:pt idx="10" formatCode="0.000">
                  <c:v>2.1397348362965132</c:v>
                </c:pt>
                <c:pt idx="11">
                  <c:v>1.9069382977178466</c:v>
                </c:pt>
                <c:pt idx="12">
                  <c:v>-1.9769974517965165</c:v>
                </c:pt>
                <c:pt idx="13">
                  <c:v>0.30580016416589206</c:v>
                </c:pt>
                <c:pt idx="14">
                  <c:v>-0.55981027677166273</c:v>
                </c:pt>
                <c:pt idx="15">
                  <c:v>1.7119000586558395</c:v>
                </c:pt>
                <c:pt idx="16">
                  <c:v>-0.8765215124020469</c:v>
                </c:pt>
                <c:pt idx="17">
                  <c:v>-0.78355237150758328</c:v>
                </c:pt>
                <c:pt idx="18">
                  <c:v>-0.55139765468561386</c:v>
                </c:pt>
                <c:pt idx="19">
                  <c:v>-5.754204980100825</c:v>
                </c:pt>
                <c:pt idx="20">
                  <c:v>-0.45888706995402756</c:v>
                </c:pt>
                <c:pt idx="21">
                  <c:v>-4.1206841372368075</c:v>
                </c:pt>
                <c:pt idx="22">
                  <c:v>0.59584229486298868</c:v>
                </c:pt>
                <c:pt idx="23">
                  <c:v>-0.16296706827341403</c:v>
                </c:pt>
                <c:pt idx="24">
                  <c:v>-0.26441648097306458</c:v>
                </c:pt>
                <c:pt idx="25">
                  <c:v>2.0906071630743464</c:v>
                </c:pt>
                <c:pt idx="26">
                  <c:v>2.0755146768893975</c:v>
                </c:pt>
                <c:pt idx="27">
                  <c:v>-0.48656392424734074</c:v>
                </c:pt>
                <c:pt idx="28">
                  <c:v>-7.0335002309249828E-2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7B-4AD7-9A4D-EEAB04972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8417280"/>
        <c:axId val="418423168"/>
      </c:barChart>
      <c:catAx>
        <c:axId val="418417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/>
          <a:lstStyle/>
          <a:p>
            <a:pPr>
              <a:defRPr sz="1200"/>
            </a:pPr>
            <a:endParaRPr lang="en-US"/>
          </a:p>
        </c:txPr>
        <c:crossAx val="418423168"/>
        <c:crosses val="autoZero"/>
        <c:auto val="1"/>
        <c:lblAlgn val="ctr"/>
        <c:lblOffset val="100"/>
        <c:noMultiLvlLbl val="0"/>
      </c:catAx>
      <c:valAx>
        <c:axId val="418423168"/>
        <c:scaling>
          <c:orientation val="minMax"/>
          <c:max val="3.5"/>
          <c:min val="-6.5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IE" sz="1200"/>
                  <a:t>Mtonnes CO</a:t>
                </a:r>
                <a:r>
                  <a:rPr lang="en-IE" sz="1200" baseline="-25000"/>
                  <a:t>2</a:t>
                </a:r>
                <a:r>
                  <a:rPr lang="en-IE" sz="1200"/>
                  <a:t> eq</a:t>
                </a:r>
              </a:p>
            </c:rich>
          </c:tx>
          <c:layout>
            <c:manualLayout>
              <c:xMode val="edge"/>
              <c:yMode val="edge"/>
              <c:x val="5.534722222222218E-4"/>
              <c:y val="0.32599194444444446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418417280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699171035649598E-2"/>
          <c:y val="4.0962453512712389E-2"/>
          <c:w val="0.93923679845981822"/>
          <c:h val="0.822846588662839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'Total from CRF'!$B$17</c:f>
              <c:strCache>
                <c:ptCount val="1"/>
                <c:pt idx="0">
                  <c:v>Energy</c:v>
                </c:pt>
              </c:strCache>
            </c:strRef>
          </c:tx>
          <c:invertIfNegative val="0"/>
          <c:cat>
            <c:numRef>
              <c:f>'Total from CRF'!$C$16:$AE$16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CRF'!$C$17:$AE$17</c:f>
              <c:numCache>
                <c:formatCode>#,##0.00</c:formatCode>
                <c:ptCount val="29"/>
                <c:pt idx="0">
                  <c:v>31022.103405485075</c:v>
                </c:pt>
                <c:pt idx="1">
                  <c:v>31873.07043109271</c:v>
                </c:pt>
                <c:pt idx="2">
                  <c:v>31764.60011930174</c:v>
                </c:pt>
                <c:pt idx="3">
                  <c:v>31943.191349407509</c:v>
                </c:pt>
                <c:pt idx="4">
                  <c:v>32912.372003550729</c:v>
                </c:pt>
                <c:pt idx="5">
                  <c:v>33824.925125121626</c:v>
                </c:pt>
                <c:pt idx="6">
                  <c:v>35439.434635849699</c:v>
                </c:pt>
                <c:pt idx="7">
                  <c:v>36550.49335953148</c:v>
                </c:pt>
                <c:pt idx="8">
                  <c:v>38763.594006055631</c:v>
                </c:pt>
                <c:pt idx="9">
                  <c:v>40177.368956089384</c:v>
                </c:pt>
                <c:pt idx="10">
                  <c:v>42485.772395100888</c:v>
                </c:pt>
                <c:pt idx="11">
                  <c:v>44593.69425786494</c:v>
                </c:pt>
                <c:pt idx="12">
                  <c:v>43375.183257668941</c:v>
                </c:pt>
                <c:pt idx="13">
                  <c:v>44008.830609046665</c:v>
                </c:pt>
                <c:pt idx="14">
                  <c:v>43807.996908861482</c:v>
                </c:pt>
                <c:pt idx="15">
                  <c:v>45711.734949910198</c:v>
                </c:pt>
                <c:pt idx="16">
                  <c:v>45227.679834764276</c:v>
                </c:pt>
                <c:pt idx="17">
                  <c:v>45162.457241267672</c:v>
                </c:pt>
                <c:pt idx="18">
                  <c:v>45270.620391229517</c:v>
                </c:pt>
                <c:pt idx="19">
                  <c:v>40798.360429012901</c:v>
                </c:pt>
                <c:pt idx="20">
                  <c:v>40427.936167084605</c:v>
                </c:pt>
                <c:pt idx="21">
                  <c:v>36925.880575062176</c:v>
                </c:pt>
                <c:pt idx="22">
                  <c:v>36998.841348519498</c:v>
                </c:pt>
                <c:pt idx="23">
                  <c:v>35816.789951067825</c:v>
                </c:pt>
                <c:pt idx="24">
                  <c:v>35114.718605008842</c:v>
                </c:pt>
                <c:pt idx="25">
                  <c:v>36665.906398151303</c:v>
                </c:pt>
                <c:pt idx="26">
                  <c:v>37998.083460448281</c:v>
                </c:pt>
                <c:pt idx="27">
                  <c:v>36840.010662856839</c:v>
                </c:pt>
                <c:pt idx="28">
                  <c:v>36582.867519792766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F-457B-B05B-98977613025C}"/>
            </c:ext>
          </c:extLst>
        </c:ser>
        <c:ser>
          <c:idx val="1"/>
          <c:order val="1"/>
          <c:tx>
            <c:strRef>
              <c:f>'Total from CRF'!$B$18</c:f>
              <c:strCache>
                <c:ptCount val="1"/>
                <c:pt idx="0">
                  <c:v>IPPU</c:v>
                </c:pt>
              </c:strCache>
            </c:strRef>
          </c:tx>
          <c:invertIfNegative val="0"/>
          <c:cat>
            <c:numRef>
              <c:f>'Total from CRF'!$C$16:$AE$16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CRF'!$C$18:$AE$18</c:f>
              <c:numCache>
                <c:formatCode>#,##0.00</c:formatCode>
                <c:ptCount val="29"/>
                <c:pt idx="0">
                  <c:v>3309.1613021159696</c:v>
                </c:pt>
                <c:pt idx="1">
                  <c:v>3011.4141608236582</c:v>
                </c:pt>
                <c:pt idx="2">
                  <c:v>2937.9437558338118</c:v>
                </c:pt>
                <c:pt idx="3">
                  <c:v>2945.4259385520509</c:v>
                </c:pt>
                <c:pt idx="4">
                  <c:v>3226.892046449485</c:v>
                </c:pt>
                <c:pt idx="5">
                  <c:v>3217.3359676469413</c:v>
                </c:pt>
                <c:pt idx="6">
                  <c:v>3399.4075001341066</c:v>
                </c:pt>
                <c:pt idx="7">
                  <c:v>3862.6330325354511</c:v>
                </c:pt>
                <c:pt idx="8">
                  <c:v>3666.3002306336771</c:v>
                </c:pt>
                <c:pt idx="9">
                  <c:v>3774.5823808903433</c:v>
                </c:pt>
                <c:pt idx="10">
                  <c:v>4558.5247618578824</c:v>
                </c:pt>
                <c:pt idx="11">
                  <c:v>4603.7486190087984</c:v>
                </c:pt>
                <c:pt idx="12">
                  <c:v>4076.835785159481</c:v>
                </c:pt>
                <c:pt idx="13">
                  <c:v>3484.9905501353769</c:v>
                </c:pt>
                <c:pt idx="14">
                  <c:v>3671.1360671675429</c:v>
                </c:pt>
                <c:pt idx="15">
                  <c:v>3967.3747518164805</c:v>
                </c:pt>
                <c:pt idx="16">
                  <c:v>3890.4625853683656</c:v>
                </c:pt>
                <c:pt idx="17">
                  <c:v>3941.8494675947677</c:v>
                </c:pt>
                <c:pt idx="18">
                  <c:v>3654.4985009871671</c:v>
                </c:pt>
                <c:pt idx="19">
                  <c:v>2799.2754707539671</c:v>
                </c:pt>
                <c:pt idx="20">
                  <c:v>2577.8009381627116</c:v>
                </c:pt>
                <c:pt idx="21">
                  <c:v>2462.2071519788869</c:v>
                </c:pt>
                <c:pt idx="22">
                  <c:v>2668.5269060324126</c:v>
                </c:pt>
                <c:pt idx="23">
                  <c:v>2623.1653209218671</c:v>
                </c:pt>
                <c:pt idx="24">
                  <c:v>3037.1638565990261</c:v>
                </c:pt>
                <c:pt idx="25">
                  <c:v>3232.715837722666</c:v>
                </c:pt>
                <c:pt idx="26">
                  <c:v>3467.0654059330345</c:v>
                </c:pt>
                <c:pt idx="27">
                  <c:v>3623.7842479632882</c:v>
                </c:pt>
                <c:pt idx="28">
                  <c:v>3508.499499413696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4F-457B-B05B-98977613025C}"/>
            </c:ext>
          </c:extLst>
        </c:ser>
        <c:ser>
          <c:idx val="3"/>
          <c:order val="2"/>
          <c:tx>
            <c:strRef>
              <c:f>'Total from CRF'!$B$19</c:f>
              <c:strCache>
                <c:ptCount val="1"/>
                <c:pt idx="0">
                  <c:v>Agriculture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'Total from CRF'!$C$16:$AE$16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CRF'!$C$19:$AE$19</c:f>
              <c:numCache>
                <c:formatCode>#,##0.00</c:formatCode>
                <c:ptCount val="29"/>
                <c:pt idx="0">
                  <c:v>19584.977870668939</c:v>
                </c:pt>
                <c:pt idx="1">
                  <c:v>19629.624606557198</c:v>
                </c:pt>
                <c:pt idx="2">
                  <c:v>19612.590146324539</c:v>
                </c:pt>
                <c:pt idx="3">
                  <c:v>19779.408462052699</c:v>
                </c:pt>
                <c:pt idx="4">
                  <c:v>19828.709413990218</c:v>
                </c:pt>
                <c:pt idx="5">
                  <c:v>20292.814046847903</c:v>
                </c:pt>
                <c:pt idx="6">
                  <c:v>20686.827962387506</c:v>
                </c:pt>
                <c:pt idx="7">
                  <c:v>20719.40250967073</c:v>
                </c:pt>
                <c:pt idx="8">
                  <c:v>21126.01404475492</c:v>
                </c:pt>
                <c:pt idx="9">
                  <c:v>20741.885428560916</c:v>
                </c:pt>
                <c:pt idx="10">
                  <c:v>19777.208774822062</c:v>
                </c:pt>
                <c:pt idx="11">
                  <c:v>19418.422797252821</c:v>
                </c:pt>
                <c:pt idx="12">
                  <c:v>19081.965542887167</c:v>
                </c:pt>
                <c:pt idx="13">
                  <c:v>19290.727948817141</c:v>
                </c:pt>
                <c:pt idx="14">
                  <c:v>19025.970465819413</c:v>
                </c:pt>
                <c:pt idx="15">
                  <c:v>18731.02899857764</c:v>
                </c:pt>
                <c:pt idx="16">
                  <c:v>18379.267403716902</c:v>
                </c:pt>
                <c:pt idx="17">
                  <c:v>18088.890969679287</c:v>
                </c:pt>
                <c:pt idx="18">
                  <c:v>17871.713114635495</c:v>
                </c:pt>
                <c:pt idx="19">
                  <c:v>17617.147595445789</c:v>
                </c:pt>
                <c:pt idx="20">
                  <c:v>17765.617519875908</c:v>
                </c:pt>
                <c:pt idx="21">
                  <c:v>17176.340133336784</c:v>
                </c:pt>
                <c:pt idx="22">
                  <c:v>17568.039313047932</c:v>
                </c:pt>
                <c:pt idx="23">
                  <c:v>18477.157855429203</c:v>
                </c:pt>
                <c:pt idx="24">
                  <c:v>18318.422902399168</c:v>
                </c:pt>
                <c:pt idx="25">
                  <c:v>18581.002319729727</c:v>
                </c:pt>
                <c:pt idx="26">
                  <c:v>19084.677116993851</c:v>
                </c:pt>
                <c:pt idx="27">
                  <c:v>19621.92072977273</c:v>
                </c:pt>
                <c:pt idx="28">
                  <c:v>19953.069960280754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4F-457B-B05B-98977613025C}"/>
            </c:ext>
          </c:extLst>
        </c:ser>
        <c:ser>
          <c:idx val="4"/>
          <c:order val="3"/>
          <c:tx>
            <c:strRef>
              <c:f>'Total from CRF'!$B$21</c:f>
              <c:strCache>
                <c:ptCount val="1"/>
                <c:pt idx="0">
                  <c:v>Waste </c:v>
                </c:pt>
              </c:strCache>
            </c:strRef>
          </c:tx>
          <c:invertIfNegative val="0"/>
          <c:cat>
            <c:numRef>
              <c:f>'Total from CRF'!$C$16:$AE$16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CRF'!$C$21:$AE$21</c:f>
              <c:numCache>
                <c:formatCode>#,##0.00</c:formatCode>
                <c:ptCount val="29"/>
                <c:pt idx="0">
                  <c:v>1552.053617690967</c:v>
                </c:pt>
                <c:pt idx="1">
                  <c:v>1632.811365232481</c:v>
                </c:pt>
                <c:pt idx="2">
                  <c:v>1698.2299225574204</c:v>
                </c:pt>
                <c:pt idx="3">
                  <c:v>1748.2816571592587</c:v>
                </c:pt>
                <c:pt idx="4">
                  <c:v>1792.8493340275652</c:v>
                </c:pt>
                <c:pt idx="5">
                  <c:v>1829.1780952628817</c:v>
                </c:pt>
                <c:pt idx="6">
                  <c:v>1708.4830322402095</c:v>
                </c:pt>
                <c:pt idx="7">
                  <c:v>1432.6262505012096</c:v>
                </c:pt>
                <c:pt idx="8">
                  <c:v>1475.5765436871579</c:v>
                </c:pt>
                <c:pt idx="9">
                  <c:v>1480.7046945341845</c:v>
                </c:pt>
                <c:pt idx="10">
                  <c:v>1492.7703645905121</c:v>
                </c:pt>
                <c:pt idx="11">
                  <c:v>1605.3489199626404</c:v>
                </c:pt>
                <c:pt idx="12">
                  <c:v>1710.2325565770898</c:v>
                </c:pt>
                <c:pt idx="13">
                  <c:v>1765.4681984593715</c:v>
                </c:pt>
                <c:pt idx="14">
                  <c:v>1485.103587838471</c:v>
                </c:pt>
                <c:pt idx="15">
                  <c:v>1291.9683880384277</c:v>
                </c:pt>
                <c:pt idx="16">
                  <c:v>1328.1757520911426</c:v>
                </c:pt>
                <c:pt idx="17">
                  <c:v>848.8355258913881</c:v>
                </c:pt>
                <c:pt idx="18">
                  <c:v>693.80354289533193</c:v>
                </c:pt>
                <c:pt idx="19">
                  <c:v>521.64707443401562</c:v>
                </c:pt>
                <c:pt idx="20">
                  <c:v>506.18887456942588</c:v>
                </c:pt>
                <c:pt idx="21">
                  <c:v>592.43150207799135</c:v>
                </c:pt>
                <c:pt idx="22">
                  <c:v>517.29408971898363</c:v>
                </c:pt>
                <c:pt idx="23">
                  <c:v>672.62146162651766</c:v>
                </c:pt>
                <c:pt idx="24">
                  <c:v>855.01274406531115</c:v>
                </c:pt>
                <c:pt idx="25">
                  <c:v>936.30071554300366</c:v>
                </c:pt>
                <c:pt idx="26">
                  <c:v>941.61396466093186</c:v>
                </c:pt>
                <c:pt idx="27">
                  <c:v>919.16038319590052</c:v>
                </c:pt>
                <c:pt idx="28">
                  <c:v>890.10404199228606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4F-457B-B05B-989776130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0648832"/>
        <c:axId val="420650368"/>
      </c:barChart>
      <c:catAx>
        <c:axId val="42064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0650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0650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5.0864699898271089E-3"/>
              <c:y val="0.301265822784811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0648832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5750895938528323"/>
          <c:y val="0.94715032057342052"/>
          <c:w val="0.77298315999475575"/>
          <c:h val="4.5738476070987355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83694723807637417"/>
          <c:y val="2.43014760754838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375040295431145"/>
          <c:y val="0.17372919013364321"/>
          <c:w val="0.65045145283999983"/>
          <c:h val="0.62419244898072002"/>
        </c:manualLayout>
      </c:layout>
      <c:pieChart>
        <c:varyColors val="1"/>
        <c:ser>
          <c:idx val="0"/>
          <c:order val="0"/>
          <c:tx>
            <c:v>2018</c:v>
          </c:tx>
          <c:dLbls>
            <c:dLbl>
              <c:idx val="0"/>
              <c:layout>
                <c:manualLayout>
                  <c:x val="2.5314371856614826E-2"/>
                  <c:y val="-0.15944805104143195"/>
                </c:manualLayout>
              </c:layout>
              <c:tx>
                <c:rich>
                  <a:bodyPr/>
                  <a:lstStyle/>
                  <a:p>
                    <a:fld id="{53A4E2C3-4465-42B3-99DB-5E4CFBF64D3E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636902F-319B-45EE-8226-DD1CB2F8405D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4E5-40C2-800B-7A7F70C8BA76}"/>
                </c:ext>
              </c:extLst>
            </c:dLbl>
            <c:dLbl>
              <c:idx val="1"/>
              <c:layout>
                <c:manualLayout>
                  <c:x val="-4.0114420192226108E-2"/>
                  <c:y val="9.2102806937422857E-2"/>
                </c:manualLayout>
              </c:layout>
              <c:tx>
                <c:rich>
                  <a:bodyPr/>
                  <a:lstStyle/>
                  <a:p>
                    <a:fld id="{82A2E04A-EE74-4B54-8BAB-A293112BD0BD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02D82454-BF38-4495-8505-6F1243AD62B8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4E5-40C2-800B-7A7F70C8BA76}"/>
                </c:ext>
              </c:extLst>
            </c:dLbl>
            <c:dLbl>
              <c:idx val="2"/>
              <c:layout>
                <c:manualLayout>
                  <c:x val="-1.7550127402980297E-2"/>
                  <c:y val="-4.7898409978677066E-2"/>
                </c:manualLayout>
              </c:layout>
              <c:tx>
                <c:rich>
                  <a:bodyPr/>
                  <a:lstStyle/>
                  <a:p>
                    <a:fld id="{B02AF0CF-FAC5-4488-8FC2-06AA1C4DD79E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4C880A36-4FDE-4923-9704-C8683F4443BA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914-40AF-A3CE-2F32E342D846}"/>
                </c:ext>
              </c:extLst>
            </c:dLbl>
            <c:dLbl>
              <c:idx val="3"/>
              <c:layout>
                <c:manualLayout>
                  <c:x val="-0.16272862602937518"/>
                  <c:y val="-1.2701401406381499E-2"/>
                </c:manualLayout>
              </c:layout>
              <c:tx>
                <c:rich>
                  <a:bodyPr/>
                  <a:lstStyle/>
                  <a:p>
                    <a:fld id="{92EDBB11-D73C-4790-92B9-DBB2913FB9A1}" type="CELLRANGE">
                      <a:rPr lang="en-US" baseline="0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B824DB1A-9E06-49B7-B64E-148CAB5EEAD1}" type="PERCENTAGE">
                      <a:rPr lang="en-US" baseline="0"/>
                      <a:pPr/>
                      <a:t>[PERCENTAGE]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4E5-40C2-800B-7A7F70C8BA76}"/>
                </c:ext>
              </c:extLst>
            </c:dLbl>
            <c:dLbl>
              <c:idx val="4"/>
              <c:layout>
                <c:manualLayout>
                  <c:x val="-9.0578147172897611E-2"/>
                  <c:y val="-3.78787878787878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E5-40C2-800B-7A7F70C8BA76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('Total from CRF'!$B$17:$B$19,'Total from CRF'!$B$21)</c:f>
              <c:strCache>
                <c:ptCount val="4"/>
                <c:pt idx="0">
                  <c:v>Energy</c:v>
                </c:pt>
                <c:pt idx="1">
                  <c:v>IPPU</c:v>
                </c:pt>
                <c:pt idx="2">
                  <c:v>Agriculture </c:v>
                </c:pt>
                <c:pt idx="3">
                  <c:v>Waste </c:v>
                </c:pt>
              </c:strCache>
            </c:strRef>
          </c:cat>
          <c:val>
            <c:numRef>
              <c:f>('Total from CRF'!$AE$17:$AE$19,'Total from CRF'!$AE$21)</c:f>
              <c:numCache>
                <c:formatCode>#,##0.00</c:formatCode>
                <c:ptCount val="4"/>
                <c:pt idx="0">
                  <c:v>36582.867519792766</c:v>
                </c:pt>
                <c:pt idx="1">
                  <c:v>3508.499499413696</c:v>
                </c:pt>
                <c:pt idx="2">
                  <c:v>19953.069960280754</c:v>
                </c:pt>
                <c:pt idx="3">
                  <c:v>890.10404199228606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('Total from CRF'!$B$17:$B$19,'Total from CRF'!$B$21)</c15:f>
                <c15:dlblRangeCache>
                  <c:ptCount val="4"/>
                  <c:pt idx="0">
                    <c:v>Energy</c:v>
                  </c:pt>
                  <c:pt idx="1">
                    <c:v>IPPU</c:v>
                  </c:pt>
                  <c:pt idx="2">
                    <c:v>Agriculture </c:v>
                  </c:pt>
                  <c:pt idx="3">
                    <c:v>Waste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04E5-40C2-800B-7A7F70C8B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5.8314994065632314E-2"/>
          <c:y val="0.90310263299332394"/>
          <c:w val="0.91150757753505618"/>
          <c:h val="7.4961273583099647E-2"/>
        </c:manualLayout>
      </c:layout>
      <c:overlay val="0"/>
      <c:txPr>
        <a:bodyPr/>
        <a:lstStyle/>
        <a:p>
          <a:pPr>
            <a:defRPr sz="1200" b="1"/>
          </a:pPr>
          <a:endParaRPr lang="en-US"/>
        </a:p>
      </c:txPr>
    </c:legend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990083844942644E-2"/>
          <c:y val="7.7544241469416519E-2"/>
          <c:w val="0.94801491979826868"/>
          <c:h val="0.7534371028620113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'Total from CRF'!$B$2</c:f>
              <c:strCache>
                <c:ptCount val="1"/>
                <c:pt idx="0">
                  <c:v>CO₂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090B08CA-C632-4097-9B54-582E414213CA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2E-44DF-9516-73EB59CDDE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2E-44DF-9516-73EB59CDDE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2E-44DF-9516-73EB59CDDE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2E-44DF-9516-73EB59CDDE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2E-44DF-9516-73EB59CDDE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2E-44DF-9516-73EB59CDDE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B2E-44DF-9516-73EB59CDDE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2E-44DF-9516-73EB59CDDE2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B2E-44DF-9516-73EB59CDDE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2E-44DF-9516-73EB59CDDE2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2E-44DF-9516-73EB59CDDE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2E-44DF-9516-73EB59CDDE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CC-488E-9670-9645217EFE36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4065-4611-AAF5-27BAFBFD181C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735CC82B-CF97-4B57-9FAC-B60D5E839583}" type="CELLRANGE">
                      <a:rPr lang="en-IE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4065-4611-AAF5-27BAFBFD1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CRF'!$C$2:$AE$2</c:f>
              <c:numCache>
                <c:formatCode>#,##0.00_ ;\-#,##0.00\ </c:formatCode>
                <c:ptCount val="29"/>
                <c:pt idx="0">
                  <c:v>32944.3277756795</c:v>
                </c:pt>
                <c:pt idx="1">
                  <c:v>33674.009245112313</c:v>
                </c:pt>
                <c:pt idx="2">
                  <c:v>33494.928167137507</c:v>
                </c:pt>
                <c:pt idx="3">
                  <c:v>33716.179014729678</c:v>
                </c:pt>
                <c:pt idx="4">
                  <c:v>34838.152311976381</c:v>
                </c:pt>
                <c:pt idx="5">
                  <c:v>35852.667119426922</c:v>
                </c:pt>
                <c:pt idx="6">
                  <c:v>37469.148756684808</c:v>
                </c:pt>
                <c:pt idx="7">
                  <c:v>38805.239112718686</c:v>
                </c:pt>
                <c:pt idx="8">
                  <c:v>40708.849852402062</c:v>
                </c:pt>
                <c:pt idx="9">
                  <c:v>42440.075984543932</c:v>
                </c:pt>
                <c:pt idx="10">
                  <c:v>45248.995175389733</c:v>
                </c:pt>
                <c:pt idx="11">
                  <c:v>47607.416520980354</c:v>
                </c:pt>
                <c:pt idx="12">
                  <c:v>46081.984132888269</c:v>
                </c:pt>
                <c:pt idx="13">
                  <c:v>45683.969444057489</c:v>
                </c:pt>
                <c:pt idx="14">
                  <c:v>46166.925550709988</c:v>
                </c:pt>
                <c:pt idx="15">
                  <c:v>48155.535141545974</c:v>
                </c:pt>
                <c:pt idx="16">
                  <c:v>47603.937815025754</c:v>
                </c:pt>
                <c:pt idx="17">
                  <c:v>47665.129663178377</c:v>
                </c:pt>
                <c:pt idx="18">
                  <c:v>47366.246099339158</c:v>
                </c:pt>
                <c:pt idx="19">
                  <c:v>42179.538369539747</c:v>
                </c:pt>
                <c:pt idx="20">
                  <c:v>41747.928597640843</c:v>
                </c:pt>
                <c:pt idx="21">
                  <c:v>38052.222596305721</c:v>
                </c:pt>
                <c:pt idx="22">
                  <c:v>38209.59114961607</c:v>
                </c:pt>
                <c:pt idx="23">
                  <c:v>37235.30295344843</c:v>
                </c:pt>
                <c:pt idx="24">
                  <c:v>36785.326520521958</c:v>
                </c:pt>
                <c:pt idx="25">
                  <c:v>38545.330277051828</c:v>
                </c:pt>
                <c:pt idx="26">
                  <c:v>40029.836583845223</c:v>
                </c:pt>
                <c:pt idx="27">
                  <c:v>38910.192717045</c:v>
                </c:pt>
                <c:pt idx="28">
                  <c:v>38803.393772453725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CRF'!$C$31:$AE$31</c15:f>
                <c15:dlblRangeCache>
                  <c:ptCount val="29"/>
                  <c:pt idx="0">
                    <c:v>59.4%</c:v>
                  </c:pt>
                  <c:pt idx="1">
                    <c:v>60.0%</c:v>
                  </c:pt>
                  <c:pt idx="2">
                    <c:v>59.8%</c:v>
                  </c:pt>
                  <c:pt idx="3">
                    <c:v>59.8%</c:v>
                  </c:pt>
                  <c:pt idx="4">
                    <c:v>60.3%</c:v>
                  </c:pt>
                  <c:pt idx="5">
                    <c:v>60.6%</c:v>
                  </c:pt>
                  <c:pt idx="6">
                    <c:v>61.2%</c:v>
                  </c:pt>
                  <c:pt idx="7">
                    <c:v>62.0%</c:v>
                  </c:pt>
                  <c:pt idx="8">
                    <c:v>62.6%</c:v>
                  </c:pt>
                  <c:pt idx="9">
                    <c:v>64.1%</c:v>
                  </c:pt>
                  <c:pt idx="10">
                    <c:v>66.2%</c:v>
                  </c:pt>
                  <c:pt idx="11">
                    <c:v>67.8%</c:v>
                  </c:pt>
                  <c:pt idx="12">
                    <c:v>67.5%</c:v>
                  </c:pt>
                  <c:pt idx="13">
                    <c:v>66.6%</c:v>
                  </c:pt>
                  <c:pt idx="14">
                    <c:v>67.9%</c:v>
                  </c:pt>
                  <c:pt idx="15">
                    <c:v>69.1%</c:v>
                  </c:pt>
                  <c:pt idx="16">
                    <c:v>69.2%</c:v>
                  </c:pt>
                  <c:pt idx="17">
                    <c:v>70.1%</c:v>
                  </c:pt>
                  <c:pt idx="18">
                    <c:v>70.2%</c:v>
                  </c:pt>
                  <c:pt idx="19">
                    <c:v>68.3%</c:v>
                  </c:pt>
                  <c:pt idx="20">
                    <c:v>68.1%</c:v>
                  </c:pt>
                  <c:pt idx="21">
                    <c:v>66.6%</c:v>
                  </c:pt>
                  <c:pt idx="22">
                    <c:v>66.2%</c:v>
                  </c:pt>
                  <c:pt idx="23">
                    <c:v>64.7%</c:v>
                  </c:pt>
                  <c:pt idx="24">
                    <c:v>64.2%</c:v>
                  </c:pt>
                  <c:pt idx="25">
                    <c:v>64.9%</c:v>
                  </c:pt>
                  <c:pt idx="26">
                    <c:v>65.1%</c:v>
                  </c:pt>
                  <c:pt idx="27">
                    <c:v>63.8%</c:v>
                  </c:pt>
                  <c:pt idx="28">
                    <c:v>63.7%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5641-4CF9-A999-5A10170CBF08}"/>
            </c:ext>
          </c:extLst>
        </c:ser>
        <c:ser>
          <c:idx val="1"/>
          <c:order val="1"/>
          <c:tx>
            <c:strRef>
              <c:f>'Total from CRF'!$B$3</c:f>
              <c:strCache>
                <c:ptCount val="1"/>
                <c:pt idx="0">
                  <c:v>CH₄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/>
                    </a:pPr>
                    <a:fld id="{B6083147-9C40-40E4-A5B1-49D272F57189}" type="CELLRANGE">
                      <a:rPr lang="en-US"/>
                      <a:pPr>
                        <a:defRPr sz="1100" b="1"/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2E-44DF-9516-73EB59CDDE2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2E-44DF-9516-73EB59CDDE2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2E-44DF-9516-73EB59CDDE2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2E-44DF-9516-73EB59CDDE2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B2E-44DF-9516-73EB59CDDE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B2E-44DF-9516-73EB59CDDE2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B2E-44DF-9516-73EB59CDDE2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B2E-44DF-9516-73EB59CDDE2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B2E-44DF-9516-73EB59CDDE2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B2E-44DF-9516-73EB59CDDE2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B2E-44DF-9516-73EB59CDDE2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B2E-44DF-9516-73EB59CDDE2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CC-488E-9670-9645217EFE36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065-4611-AAF5-27BAFBFD181C}"/>
                </c:ext>
              </c:extLst>
            </c:dLbl>
            <c:dLbl>
              <c:idx val="28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/>
                    </a:pPr>
                    <a:fld id="{E3208C71-4465-4752-8F30-90594E628427}" type="CELLRANGE">
                      <a:rPr lang="en-IE"/>
                      <a:pPr>
                        <a:defRPr sz="1100" b="1"/>
                      </a:pPr>
                      <a:t>[CELLRANGE]</a:t>
                    </a:fld>
                    <a:endParaRPr lang="en-IE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4065-4611-AAF5-27BAFBFD1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CRF'!$C$3:$AE$3</c:f>
              <c:numCache>
                <c:formatCode>#,##0.00_ ;\-#,##0.00\ </c:formatCode>
                <c:ptCount val="29"/>
                <c:pt idx="0">
                  <c:v>14760.689672737453</c:v>
                </c:pt>
                <c:pt idx="1">
                  <c:v>14940.445898355109</c:v>
                </c:pt>
                <c:pt idx="2">
                  <c:v>15053.108015999771</c:v>
                </c:pt>
                <c:pt idx="3">
                  <c:v>15069.056943794991</c:v>
                </c:pt>
                <c:pt idx="4">
                  <c:v>14987.914723634362</c:v>
                </c:pt>
                <c:pt idx="5">
                  <c:v>15000.473012367749</c:v>
                </c:pt>
                <c:pt idx="6">
                  <c:v>15239.226895862505</c:v>
                </c:pt>
                <c:pt idx="7">
                  <c:v>15208.400994325519</c:v>
                </c:pt>
                <c:pt idx="8">
                  <c:v>15436.330401757832</c:v>
                </c:pt>
                <c:pt idx="9">
                  <c:v>14933.193318717145</c:v>
                </c:pt>
                <c:pt idx="10">
                  <c:v>14338.185407154057</c:v>
                </c:pt>
                <c:pt idx="11">
                  <c:v>14363.828290445348</c:v>
                </c:pt>
                <c:pt idx="12">
                  <c:v>14264.941071438303</c:v>
                </c:pt>
                <c:pt idx="13">
                  <c:v>14865.761526134074</c:v>
                </c:pt>
                <c:pt idx="14">
                  <c:v>13904.705724120098</c:v>
                </c:pt>
                <c:pt idx="15">
                  <c:v>13581.867895296233</c:v>
                </c:pt>
                <c:pt idx="16">
                  <c:v>13544.426477914465</c:v>
                </c:pt>
                <c:pt idx="17">
                  <c:v>12879.57896456575</c:v>
                </c:pt>
                <c:pt idx="18">
                  <c:v>12676.402274156097</c:v>
                </c:pt>
                <c:pt idx="19">
                  <c:v>12322.585628499723</c:v>
                </c:pt>
                <c:pt idx="20">
                  <c:v>12070.122676905305</c:v>
                </c:pt>
                <c:pt idx="21">
                  <c:v>12037.560276918315</c:v>
                </c:pt>
                <c:pt idx="22">
                  <c:v>12336.889143413817</c:v>
                </c:pt>
                <c:pt idx="23">
                  <c:v>12672.865744661105</c:v>
                </c:pt>
                <c:pt idx="24">
                  <c:v>12966.845444216333</c:v>
                </c:pt>
                <c:pt idx="25">
                  <c:v>13290.143675484524</c:v>
                </c:pt>
                <c:pt idx="26">
                  <c:v>13678.844203009199</c:v>
                </c:pt>
                <c:pt idx="27">
                  <c:v>13991.909794861291</c:v>
                </c:pt>
                <c:pt idx="28">
                  <c:v>13984.983187292661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CRF'!$C$32:$AE$32</c15:f>
                <c15:dlblRangeCache>
                  <c:ptCount val="29"/>
                  <c:pt idx="0">
                    <c:v>26.6%</c:v>
                  </c:pt>
                  <c:pt idx="1">
                    <c:v>26.6%</c:v>
                  </c:pt>
                  <c:pt idx="2">
                    <c:v>26.9%</c:v>
                  </c:pt>
                  <c:pt idx="3">
                    <c:v>26.7%</c:v>
                  </c:pt>
                  <c:pt idx="4">
                    <c:v>25.9%</c:v>
                  </c:pt>
                  <c:pt idx="5">
                    <c:v>25.4%</c:v>
                  </c:pt>
                  <c:pt idx="6">
                    <c:v>24.9%</c:v>
                  </c:pt>
                  <c:pt idx="7">
                    <c:v>24.3%</c:v>
                  </c:pt>
                  <c:pt idx="8">
                    <c:v>23.7%</c:v>
                  </c:pt>
                  <c:pt idx="9">
                    <c:v>22.6%</c:v>
                  </c:pt>
                  <c:pt idx="10">
                    <c:v>21.0%</c:v>
                  </c:pt>
                  <c:pt idx="11">
                    <c:v>20.5%</c:v>
                  </c:pt>
                  <c:pt idx="12">
                    <c:v>20.9%</c:v>
                  </c:pt>
                  <c:pt idx="13">
                    <c:v>21.7%</c:v>
                  </c:pt>
                  <c:pt idx="14">
                    <c:v>20.5%</c:v>
                  </c:pt>
                  <c:pt idx="15">
                    <c:v>19.5%</c:v>
                  </c:pt>
                  <c:pt idx="16">
                    <c:v>19.7%</c:v>
                  </c:pt>
                  <c:pt idx="17">
                    <c:v>18.9%</c:v>
                  </c:pt>
                  <c:pt idx="18">
                    <c:v>18.8%</c:v>
                  </c:pt>
                  <c:pt idx="19">
                    <c:v>20.0%</c:v>
                  </c:pt>
                  <c:pt idx="20">
                    <c:v>19.7%</c:v>
                  </c:pt>
                  <c:pt idx="21">
                    <c:v>21.1%</c:v>
                  </c:pt>
                  <c:pt idx="22">
                    <c:v>21.4%</c:v>
                  </c:pt>
                  <c:pt idx="23">
                    <c:v>22.0%</c:v>
                  </c:pt>
                  <c:pt idx="24">
                    <c:v>22.6%</c:v>
                  </c:pt>
                  <c:pt idx="25">
                    <c:v>22.4%</c:v>
                  </c:pt>
                  <c:pt idx="26">
                    <c:v>22.2%</c:v>
                  </c:pt>
                  <c:pt idx="27">
                    <c:v>22.9%</c:v>
                  </c:pt>
                  <c:pt idx="28">
                    <c:v>23.0%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5641-4CF9-A999-5A10170CBF08}"/>
            </c:ext>
          </c:extLst>
        </c:ser>
        <c:ser>
          <c:idx val="2"/>
          <c:order val="2"/>
          <c:tx>
            <c:strRef>
              <c:f>'Total from CRF'!$B$4</c:f>
              <c:strCache>
                <c:ptCount val="1"/>
                <c:pt idx="0">
                  <c:v>N₂O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6E3C013-8DEA-4A5F-8E33-6AE55EE23FC0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65-4611-AAF5-27BAFBFD181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65-4611-AAF5-27BAFBFD181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65-4611-AAF5-27BAFBFD18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65-4611-AAF5-27BAFBFD18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65-4611-AAF5-27BAFBFD181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65-4611-AAF5-27BAFBFD18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65-4611-AAF5-27BAFBFD18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65-4611-AAF5-27BAFBFD18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65-4611-AAF5-27BAFBFD18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65-4611-AAF5-27BAFBFD18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65-4611-AAF5-27BAFBFD18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065-4611-AAF5-27BAFBFD181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65-4611-AAF5-27BAFBFD181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065-4611-AAF5-27BAFBFD181C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D9CCCA5C-ABA7-401A-8701-2EE4F5CD1592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4065-4611-AAF5-27BAFBFD1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CRF'!$C$4:$AE$4</c:f>
              <c:numCache>
                <c:formatCode>#,##0.00_ ;\-#,##0.00\ </c:formatCode>
                <c:ptCount val="29"/>
                <c:pt idx="0">
                  <c:v>7728.6876356729099</c:v>
                </c:pt>
                <c:pt idx="1">
                  <c:v>7482.9649227862492</c:v>
                </c:pt>
                <c:pt idx="2">
                  <c:v>7400.9180634323966</c:v>
                </c:pt>
                <c:pt idx="3">
                  <c:v>7524.6372123018782</c:v>
                </c:pt>
                <c:pt idx="4">
                  <c:v>7785.176337668091</c:v>
                </c:pt>
                <c:pt idx="5">
                  <c:v>8084.7240027887483</c:v>
                </c:pt>
                <c:pt idx="6">
                  <c:v>8199.4792072931614</c:v>
                </c:pt>
                <c:pt idx="7">
                  <c:v>8091.5889707260594</c:v>
                </c:pt>
                <c:pt idx="8">
                  <c:v>8512.690865719771</c:v>
                </c:pt>
                <c:pt idx="9">
                  <c:v>8268.923480050631</c:v>
                </c:pt>
                <c:pt idx="10">
                  <c:v>7958.071841662716</c:v>
                </c:pt>
                <c:pt idx="11">
                  <c:v>7468.007212714977</c:v>
                </c:pt>
                <c:pt idx="12">
                  <c:v>7123.9271894769172</c:v>
                </c:pt>
                <c:pt idx="13">
                  <c:v>7011.9581547110538</c:v>
                </c:pt>
                <c:pt idx="14">
                  <c:v>6915.6855616620496</c:v>
                </c:pt>
                <c:pt idx="15">
                  <c:v>6762.0216931322648</c:v>
                </c:pt>
                <c:pt idx="16">
                  <c:v>6497.7493993645903</c:v>
                </c:pt>
                <c:pt idx="17">
                  <c:v>6322.8305823655774</c:v>
                </c:pt>
                <c:pt idx="18">
                  <c:v>6265.7339375999527</c:v>
                </c:pt>
                <c:pt idx="19">
                  <c:v>6092.4775908705578</c:v>
                </c:pt>
                <c:pt idx="20">
                  <c:v>6345.5853214271774</c:v>
                </c:pt>
                <c:pt idx="21">
                  <c:v>5938.6734569576211</c:v>
                </c:pt>
                <c:pt idx="22">
                  <c:v>6097.9385162096951</c:v>
                </c:pt>
                <c:pt idx="23">
                  <c:v>6536.8202466862185</c:v>
                </c:pt>
                <c:pt idx="24">
                  <c:v>6356.3161967870283</c:v>
                </c:pt>
                <c:pt idx="25">
                  <c:v>6354.9939205051287</c:v>
                </c:pt>
                <c:pt idx="26">
                  <c:v>6465.7989067225808</c:v>
                </c:pt>
                <c:pt idx="27">
                  <c:v>6748.9620640721305</c:v>
                </c:pt>
                <c:pt idx="28">
                  <c:v>6953.7014421122049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CRF'!$C$33:$AE$33</c15:f>
                <c15:dlblRangeCache>
                  <c:ptCount val="29"/>
                  <c:pt idx="0">
                    <c:v>13.9%</c:v>
                  </c:pt>
                  <c:pt idx="1">
                    <c:v>13.3%</c:v>
                  </c:pt>
                  <c:pt idx="2">
                    <c:v>13.2%</c:v>
                  </c:pt>
                  <c:pt idx="3">
                    <c:v>13.3%</c:v>
                  </c:pt>
                  <c:pt idx="4">
                    <c:v>13.5%</c:v>
                  </c:pt>
                  <c:pt idx="5">
                    <c:v>13.7%</c:v>
                  </c:pt>
                  <c:pt idx="6">
                    <c:v>13.4%</c:v>
                  </c:pt>
                  <c:pt idx="7">
                    <c:v>12.9%</c:v>
                  </c:pt>
                  <c:pt idx="8">
                    <c:v>13.1%</c:v>
                  </c:pt>
                  <c:pt idx="9">
                    <c:v>12.5%</c:v>
                  </c:pt>
                  <c:pt idx="10">
                    <c:v>11.6%</c:v>
                  </c:pt>
                  <c:pt idx="11">
                    <c:v>10.6%</c:v>
                  </c:pt>
                  <c:pt idx="12">
                    <c:v>10.4%</c:v>
                  </c:pt>
                  <c:pt idx="13">
                    <c:v>10.2%</c:v>
                  </c:pt>
                  <c:pt idx="14">
                    <c:v>10.2%</c:v>
                  </c:pt>
                  <c:pt idx="15">
                    <c:v>9.7%</c:v>
                  </c:pt>
                  <c:pt idx="16">
                    <c:v>9.4%</c:v>
                  </c:pt>
                  <c:pt idx="17">
                    <c:v>9.3%</c:v>
                  </c:pt>
                  <c:pt idx="18">
                    <c:v>9.3%</c:v>
                  </c:pt>
                  <c:pt idx="19">
                    <c:v>9.9%</c:v>
                  </c:pt>
                  <c:pt idx="20">
                    <c:v>10.4%</c:v>
                  </c:pt>
                  <c:pt idx="21">
                    <c:v>10.4%</c:v>
                  </c:pt>
                  <c:pt idx="22">
                    <c:v>10.6%</c:v>
                  </c:pt>
                  <c:pt idx="23">
                    <c:v>11.4%</c:v>
                  </c:pt>
                  <c:pt idx="24">
                    <c:v>11.1%</c:v>
                  </c:pt>
                  <c:pt idx="25">
                    <c:v>10.7%</c:v>
                  </c:pt>
                  <c:pt idx="26">
                    <c:v>10.5%</c:v>
                  </c:pt>
                  <c:pt idx="27">
                    <c:v>11.1%</c:v>
                  </c:pt>
                  <c:pt idx="28">
                    <c:v>11.4%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5641-4CF9-A999-5A10170CBF08}"/>
            </c:ext>
          </c:extLst>
        </c:ser>
        <c:ser>
          <c:idx val="3"/>
          <c:order val="3"/>
          <c:tx>
            <c:strRef>
              <c:f>'Total from CRF'!$B$9</c:f>
              <c:strCache>
                <c:ptCount val="1"/>
                <c:pt idx="0">
                  <c:v>HFCs, PFCs, SF₆, NF₃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2.644611774561274E-2"/>
                </c:manualLayout>
              </c:layout>
              <c:tx>
                <c:rich>
                  <a:bodyPr/>
                  <a:lstStyle/>
                  <a:p>
                    <a:fld id="{1DA4DB94-1F04-4D4A-BC31-1AEBC8FB5200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5641-4CF9-A999-5A10170CBF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4065-4611-AAF5-27BAFBFD181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4065-4611-AAF5-27BAFBFD181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4065-4611-AAF5-27BAFBFD18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4065-4611-AAF5-27BAFBFD18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4065-4611-AAF5-27BAFBFD181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4065-4611-AAF5-27BAFBFD18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4065-4611-AAF5-27BAFBFD18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4065-4611-AAF5-27BAFBFD18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4065-4611-AAF5-27BAFBFD18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4065-4611-AAF5-27BAFBFD18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4065-4611-AAF5-27BAFBFD18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4065-4611-AAF5-27BAFBFD181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641-4CF9-A999-5A10170CBF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4065-4611-AAF5-27BAFBFD181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4065-4611-AAF5-27BAFBFD181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4065-4611-AAF5-27BAFBFD181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4065-4611-AAF5-27BAFBFD181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4065-4611-AAF5-27BAFBFD181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4065-4611-AAF5-27BAFBFD181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4065-4611-AAF5-27BAFBFD181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4065-4611-AAF5-27BAFBFD181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4065-4611-AAF5-27BAFBFD181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4065-4611-AAF5-27BAFBFD181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4065-4611-AAF5-27BAFBFD181C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4065-4611-AAF5-27BAFBFD181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4065-4611-AAF5-27BAFBFD181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4065-4611-AAF5-27BAFBFD181C}"/>
                </c:ext>
              </c:extLst>
            </c:dLbl>
            <c:dLbl>
              <c:idx val="28"/>
              <c:layout>
                <c:manualLayout>
                  <c:x val="-6.3613231552162855E-4"/>
                  <c:y val="-4.5336201849621845E-2"/>
                </c:manualLayout>
              </c:layout>
              <c:tx>
                <c:rich>
                  <a:bodyPr/>
                  <a:lstStyle/>
                  <a:p>
                    <a:fld id="{33377EB4-B045-497F-BBA1-027E6953815F}" type="CELLRANGE">
                      <a:rPr lang="en-US"/>
                      <a:pPr/>
                      <a:t>[CELLRANGE]</a:t>
                    </a:fld>
                    <a:endParaRPr lang="en-I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1-4065-4611-AAF5-27BAFBFD1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'Total from CRF'!$C$1:$AE$1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'Total from CRF'!$C$9:$AE$9</c:f>
              <c:numCache>
                <c:formatCode>#,##0.00_ ;\-#,##0.00\ </c:formatCode>
                <c:ptCount val="29"/>
                <c:pt idx="0">
                  <c:v>34.591111871073778</c:v>
                </c:pt>
                <c:pt idx="1">
                  <c:v>49.500497452363035</c:v>
                </c:pt>
                <c:pt idx="2">
                  <c:v>64.409697447839392</c:v>
                </c:pt>
                <c:pt idx="3">
                  <c:v>106.43423634497699</c:v>
                </c:pt>
                <c:pt idx="4">
                  <c:v>149.57942473915489</c:v>
                </c:pt>
                <c:pt idx="5">
                  <c:v>226.38910029594777</c:v>
                </c:pt>
                <c:pt idx="6">
                  <c:v>326.29827077106137</c:v>
                </c:pt>
                <c:pt idx="7">
                  <c:v>459.92607446861075</c:v>
                </c:pt>
                <c:pt idx="8">
                  <c:v>373.61370525171378</c:v>
                </c:pt>
                <c:pt idx="9">
                  <c:v>532.34867676313524</c:v>
                </c:pt>
                <c:pt idx="10">
                  <c:v>769.02387216482532</c:v>
                </c:pt>
                <c:pt idx="11">
                  <c:v>781.96256994851524</c:v>
                </c:pt>
                <c:pt idx="12">
                  <c:v>773.3647484891876</c:v>
                </c:pt>
                <c:pt idx="13">
                  <c:v>988.32818155592611</c:v>
                </c:pt>
                <c:pt idx="14">
                  <c:v>1002.8901931947623</c:v>
                </c:pt>
                <c:pt idx="15">
                  <c:v>1202.6823583682783</c:v>
                </c:pt>
                <c:pt idx="16">
                  <c:v>1179.4718836358795</c:v>
                </c:pt>
                <c:pt idx="17">
                  <c:v>1174.4939943234103</c:v>
                </c:pt>
                <c:pt idx="18">
                  <c:v>1182.2532386523114</c:v>
                </c:pt>
                <c:pt idx="19">
                  <c:v>1141.8289807366398</c:v>
                </c:pt>
                <c:pt idx="20">
                  <c:v>1113.9069037193201</c:v>
                </c:pt>
                <c:pt idx="21">
                  <c:v>1128.4030322741796</c:v>
                </c:pt>
                <c:pt idx="22">
                  <c:v>1108.2828480792509</c:v>
                </c:pt>
                <c:pt idx="23">
                  <c:v>1144.7456442496714</c:v>
                </c:pt>
                <c:pt idx="24">
                  <c:v>1216.8299465470413</c:v>
                </c:pt>
                <c:pt idx="25">
                  <c:v>1225.4573981051874</c:v>
                </c:pt>
                <c:pt idx="26">
                  <c:v>1316.9602544591041</c:v>
                </c:pt>
                <c:pt idx="27">
                  <c:v>1353.8114478103316</c:v>
                </c:pt>
                <c:pt idx="28">
                  <c:v>1192.4626196209144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'Total from CRF'!$C$38:$AE$38</c15:f>
                <c15:dlblRangeCache>
                  <c:ptCount val="29"/>
                  <c:pt idx="0">
                    <c:v>0.1%</c:v>
                  </c:pt>
                  <c:pt idx="1">
                    <c:v>0.1%</c:v>
                  </c:pt>
                  <c:pt idx="2">
                    <c:v>0.1%</c:v>
                  </c:pt>
                  <c:pt idx="3">
                    <c:v>0.2%</c:v>
                  </c:pt>
                  <c:pt idx="4">
                    <c:v>0.3%</c:v>
                  </c:pt>
                  <c:pt idx="5">
                    <c:v>0.4%</c:v>
                  </c:pt>
                  <c:pt idx="6">
                    <c:v>0.5%</c:v>
                  </c:pt>
                  <c:pt idx="7">
                    <c:v>0.7%</c:v>
                  </c:pt>
                  <c:pt idx="8">
                    <c:v>0.6%</c:v>
                  </c:pt>
                  <c:pt idx="9">
                    <c:v>0.8%</c:v>
                  </c:pt>
                  <c:pt idx="10">
                    <c:v>1.1%</c:v>
                  </c:pt>
                  <c:pt idx="11">
                    <c:v>1.1%</c:v>
                  </c:pt>
                  <c:pt idx="12">
                    <c:v>1.1%</c:v>
                  </c:pt>
                  <c:pt idx="13">
                    <c:v>1.4%</c:v>
                  </c:pt>
                  <c:pt idx="14">
                    <c:v>1.5%</c:v>
                  </c:pt>
                  <c:pt idx="15">
                    <c:v>1.7%</c:v>
                  </c:pt>
                  <c:pt idx="16">
                    <c:v>1.7%</c:v>
                  </c:pt>
                  <c:pt idx="17">
                    <c:v>1.7%</c:v>
                  </c:pt>
                  <c:pt idx="18">
                    <c:v>1.8%</c:v>
                  </c:pt>
                  <c:pt idx="19">
                    <c:v>1.8%</c:v>
                  </c:pt>
                  <c:pt idx="20">
                    <c:v>1.8%</c:v>
                  </c:pt>
                  <c:pt idx="21">
                    <c:v>2.0%</c:v>
                  </c:pt>
                  <c:pt idx="22">
                    <c:v>1.9%</c:v>
                  </c:pt>
                  <c:pt idx="23">
                    <c:v>2.0%</c:v>
                  </c:pt>
                  <c:pt idx="24">
                    <c:v>2.1%</c:v>
                  </c:pt>
                  <c:pt idx="25">
                    <c:v>2.1%</c:v>
                  </c:pt>
                  <c:pt idx="26">
                    <c:v>2.1%</c:v>
                  </c:pt>
                  <c:pt idx="27">
                    <c:v>2.2%</c:v>
                  </c:pt>
                  <c:pt idx="28">
                    <c:v>2.0%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5641-4CF9-A999-5A10170CB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2172928"/>
        <c:axId val="423378944"/>
      </c:barChart>
      <c:catAx>
        <c:axId val="422172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3378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3378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100"/>
                </a:pPr>
                <a:r>
                  <a:rPr lang="en-IE" sz="1100"/>
                  <a:t>kilotonnes CO</a:t>
                </a:r>
                <a:r>
                  <a:rPr lang="en-IE" sz="1100" baseline="-25000"/>
                  <a:t>2</a:t>
                </a:r>
                <a:r>
                  <a:rPr lang="en-IE" sz="1100"/>
                  <a:t> eq</a:t>
                </a:r>
              </a:p>
            </c:rich>
          </c:tx>
          <c:layout>
            <c:manualLayout>
              <c:xMode val="edge"/>
              <c:yMode val="edge"/>
              <c:x val="4.9751243781094526E-3"/>
              <c:y val="0.2946175637393790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en-US"/>
          </a:p>
        </c:txPr>
        <c:crossAx val="422172928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7332346576906893"/>
          <c:y val="0.93624551992651017"/>
          <c:w val="0.65333513654304654"/>
          <c:h val="6.3754480073489869E-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322" r="0.75000000000000322" t="1" header="0.5" footer="0.5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2082800</xdr:colOff>
      <xdr:row>33</xdr:row>
      <xdr:rowOff>71436</xdr:rowOff>
    </xdr:from>
    <xdr:to>
      <xdr:col>30</xdr:col>
      <xdr:colOff>241300</xdr:colOff>
      <xdr:row>53</xdr:row>
      <xdr:rowOff>123824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2095500</xdr:colOff>
      <xdr:row>10</xdr:row>
      <xdr:rowOff>76200</xdr:rowOff>
    </xdr:from>
    <xdr:to>
      <xdr:col>30</xdr:col>
      <xdr:colOff>254000</xdr:colOff>
      <xdr:row>30</xdr:row>
      <xdr:rowOff>128588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2E8653-2818-439C-BC93-015FED848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1931308</xdr:colOff>
      <xdr:row>33</xdr:row>
      <xdr:rowOff>76201</xdr:rowOff>
    </xdr:from>
    <xdr:to>
      <xdr:col>31</xdr:col>
      <xdr:colOff>127000</xdr:colOff>
      <xdr:row>62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38</xdr:row>
      <xdr:rowOff>57151</xdr:rowOff>
    </xdr:from>
    <xdr:to>
      <xdr:col>30</xdr:col>
      <xdr:colOff>342900</xdr:colOff>
      <xdr:row>60</xdr:row>
      <xdr:rowOff>133351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A2B2DA-020C-4218-B95C-ACA562237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61912</xdr:colOff>
      <xdr:row>63</xdr:row>
      <xdr:rowOff>85725</xdr:rowOff>
    </xdr:from>
    <xdr:to>
      <xdr:col>31</xdr:col>
      <xdr:colOff>571500</xdr:colOff>
      <xdr:row>94</xdr:row>
      <xdr:rowOff>114301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BDD8E1-AB14-45FE-8DB0-F1E6B5BA01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1517650" y="3225798"/>
    <xdr:ext cx="19958050" cy="48944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498600" y="7962900"/>
    <xdr:ext cx="19958050" cy="4894491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CB2B43-26EC-405A-9C62-8A1DDF831D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1181100" y="2044700"/>
    <xdr:ext cx="19545300" cy="5575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2327550" y="1971122"/>
    <xdr:ext cx="19148150" cy="458207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2413000</xdr:colOff>
      <xdr:row>26</xdr:row>
      <xdr:rowOff>136525</xdr:rowOff>
    </xdr:from>
    <xdr:to>
      <xdr:col>30</xdr:col>
      <xdr:colOff>25400</xdr:colOff>
      <xdr:row>51</xdr:row>
      <xdr:rowOff>136525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2590800</xdr:colOff>
      <xdr:row>108</xdr:row>
      <xdr:rowOff>139700</xdr:rowOff>
    </xdr:from>
    <xdr:to>
      <xdr:col>30</xdr:col>
      <xdr:colOff>495300</xdr:colOff>
      <xdr:row>140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2692400</xdr:colOff>
      <xdr:row>171</xdr:row>
      <xdr:rowOff>53975</xdr:rowOff>
    </xdr:from>
    <xdr:to>
      <xdr:col>31</xdr:col>
      <xdr:colOff>50800</xdr:colOff>
      <xdr:row>192</xdr:row>
      <xdr:rowOff>158750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2590800</xdr:colOff>
      <xdr:row>198</xdr:row>
      <xdr:rowOff>163512</xdr:rowOff>
    </xdr:from>
    <xdr:to>
      <xdr:col>31</xdr:col>
      <xdr:colOff>101600</xdr:colOff>
      <xdr:row>215</xdr:row>
      <xdr:rowOff>153987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2628900</xdr:colOff>
      <xdr:row>223</xdr:row>
      <xdr:rowOff>57150</xdr:rowOff>
    </xdr:from>
    <xdr:to>
      <xdr:col>30</xdr:col>
      <xdr:colOff>558800</xdr:colOff>
      <xdr:row>240</xdr:row>
      <xdr:rowOff>47625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2667000</xdr:colOff>
      <xdr:row>249</xdr:row>
      <xdr:rowOff>0</xdr:rowOff>
    </xdr:from>
    <xdr:to>
      <xdr:col>30</xdr:col>
      <xdr:colOff>571500</xdr:colOff>
      <xdr:row>269</xdr:row>
      <xdr:rowOff>76200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2146300</xdr:colOff>
      <xdr:row>55</xdr:row>
      <xdr:rowOff>4760</xdr:rowOff>
    </xdr:from>
    <xdr:to>
      <xdr:col>30</xdr:col>
      <xdr:colOff>127000</xdr:colOff>
      <xdr:row>77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514600" y="1612900"/>
    <xdr:ext cx="16408400" cy="45466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965200</xdr:colOff>
      <xdr:row>33</xdr:row>
      <xdr:rowOff>187325</xdr:rowOff>
    </xdr:from>
    <xdr:to>
      <xdr:col>33</xdr:col>
      <xdr:colOff>533400</xdr:colOff>
      <xdr:row>56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1003300</xdr:colOff>
      <xdr:row>9</xdr:row>
      <xdr:rowOff>177800</xdr:rowOff>
    </xdr:from>
    <xdr:to>
      <xdr:col>34</xdr:col>
      <xdr:colOff>0</xdr:colOff>
      <xdr:row>32</xdr:row>
      <xdr:rowOff>15875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28ADA8E-4BEA-4BC6-937F-D039A98BE0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989012" y="2324101"/>
    <xdr:ext cx="18810288" cy="425449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1669730</xdr:colOff>
      <xdr:row>40</xdr:row>
      <xdr:rowOff>21227</xdr:rowOff>
    </xdr:from>
    <xdr:to>
      <xdr:col>29</xdr:col>
      <xdr:colOff>279400</xdr:colOff>
      <xdr:row>60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203200</xdr:colOff>
      <xdr:row>0</xdr:row>
      <xdr:rowOff>46382</xdr:rowOff>
    </xdr:from>
    <xdr:to>
      <xdr:col>43</xdr:col>
      <xdr:colOff>50799</xdr:colOff>
      <xdr:row>24</xdr:row>
      <xdr:rowOff>177800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1879600" y="11713942"/>
    <xdr:ext cx="20345400" cy="3818157"/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1968500" y="15653778"/>
    <xdr:ext cx="20218400" cy="3777221"/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50800</xdr:colOff>
      <xdr:row>11</xdr:row>
      <xdr:rowOff>184150</xdr:rowOff>
    </xdr:from>
    <xdr:to>
      <xdr:col>30</xdr:col>
      <xdr:colOff>635000</xdr:colOff>
      <xdr:row>35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866774" y="3022600"/>
    <xdr:ext cx="14970126" cy="3600000"/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1562100" y="10350500"/>
    <xdr:ext cx="21488399" cy="44831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485900" y="5958354"/>
    <xdr:ext cx="21615400" cy="4506445"/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482600</xdr:colOff>
      <xdr:row>9</xdr:row>
      <xdr:rowOff>76200</xdr:rowOff>
    </xdr:from>
    <xdr:to>
      <xdr:col>28</xdr:col>
      <xdr:colOff>101600</xdr:colOff>
      <xdr:row>33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203200</xdr:colOff>
      <xdr:row>32</xdr:row>
      <xdr:rowOff>184149</xdr:rowOff>
    </xdr:from>
    <xdr:to>
      <xdr:col>28</xdr:col>
      <xdr:colOff>660400</xdr:colOff>
      <xdr:row>58</xdr:row>
      <xdr:rowOff>63499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ir%20Emissions/Annual%20Inventory%20Compilation/2018data/Outputs/UNFCCC%20Reports/NIR%20Report%202020/Annexes/Figure%209.1%20Indirect%20C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B3">
            <v>1990</v>
          </cell>
          <cell r="C3">
            <v>1991</v>
          </cell>
          <cell r="D3">
            <v>1992</v>
          </cell>
          <cell r="E3">
            <v>1993</v>
          </cell>
          <cell r="F3">
            <v>1994</v>
          </cell>
          <cell r="G3">
            <v>1995</v>
          </cell>
          <cell r="H3">
            <v>1996</v>
          </cell>
          <cell r="I3">
            <v>1997</v>
          </cell>
          <cell r="J3">
            <v>1998</v>
          </cell>
          <cell r="K3">
            <v>1999</v>
          </cell>
          <cell r="L3">
            <v>2000</v>
          </cell>
          <cell r="M3">
            <v>2001</v>
          </cell>
          <cell r="N3">
            <v>2002</v>
          </cell>
          <cell r="O3">
            <v>2003</v>
          </cell>
          <cell r="P3">
            <v>2004</v>
          </cell>
          <cell r="Q3">
            <v>2005</v>
          </cell>
          <cell r="R3">
            <v>2006</v>
          </cell>
          <cell r="S3">
            <v>2007</v>
          </cell>
          <cell r="T3">
            <v>2008</v>
          </cell>
          <cell r="U3">
            <v>2009</v>
          </cell>
          <cell r="V3">
            <v>2010</v>
          </cell>
          <cell r="W3">
            <v>2011</v>
          </cell>
          <cell r="X3">
            <v>2012</v>
          </cell>
          <cell r="Y3">
            <v>2013</v>
          </cell>
          <cell r="Z3">
            <v>2014</v>
          </cell>
          <cell r="AA3">
            <v>2015</v>
          </cell>
          <cell r="AB3">
            <v>2016</v>
          </cell>
          <cell r="AC3">
            <v>2017</v>
          </cell>
          <cell r="AD3">
            <v>2018</v>
          </cell>
        </row>
        <row r="4">
          <cell r="A4" t="str">
            <v>2D3a</v>
          </cell>
          <cell r="B4">
            <v>7.9266138000000019</v>
          </cell>
          <cell r="C4">
            <v>7.9716076999999981</v>
          </cell>
          <cell r="D4">
            <v>8.0367245</v>
          </cell>
          <cell r="E4">
            <v>8.0810400999999992</v>
          </cell>
          <cell r="F4">
            <v>8.1077199000000011</v>
          </cell>
          <cell r="G4">
            <v>8.142539300000001</v>
          </cell>
          <cell r="H4">
            <v>8.1986120999999983</v>
          </cell>
          <cell r="I4">
            <v>8.2849823000000011</v>
          </cell>
          <cell r="J4">
            <v>8.372709099999998</v>
          </cell>
          <cell r="K4">
            <v>8.4597575999999997</v>
          </cell>
          <cell r="L4">
            <v>8.5680595000000004</v>
          </cell>
          <cell r="M4">
            <v>8.698519199999998</v>
          </cell>
          <cell r="N4">
            <v>8.8567891999999979</v>
          </cell>
          <cell r="O4">
            <v>8.9985538999999992</v>
          </cell>
          <cell r="P4">
            <v>9.1461971999999978</v>
          </cell>
          <cell r="Q4">
            <v>9.3465218000000032</v>
          </cell>
          <cell r="R4">
            <v>9.5705868999999986</v>
          </cell>
          <cell r="S4">
            <v>9.8936838000000034</v>
          </cell>
          <cell r="T4">
            <v>10.140811100000002</v>
          </cell>
          <cell r="U4">
            <v>10.250017399999999</v>
          </cell>
          <cell r="V4">
            <v>10.298402800000003</v>
          </cell>
          <cell r="W4">
            <v>10.343848899999999</v>
          </cell>
          <cell r="X4">
            <v>10.367589399999998</v>
          </cell>
          <cell r="Y4">
            <v>10.384999100000002</v>
          </cell>
          <cell r="Z4">
            <v>10.422305600000001</v>
          </cell>
          <cell r="AA4">
            <v>10.480639399999999</v>
          </cell>
          <cell r="AB4">
            <v>10.766576764999998</v>
          </cell>
          <cell r="AC4">
            <v>10.817917291999997</v>
          </cell>
          <cell r="AD4">
            <v>10.869257818999998</v>
          </cell>
        </row>
        <row r="5">
          <cell r="A5" t="str">
            <v>2D3b</v>
          </cell>
          <cell r="B5">
            <v>3.5200000000000002E-2</v>
          </cell>
          <cell r="C5">
            <v>3.5200000000000002E-2</v>
          </cell>
          <cell r="D5">
            <v>3.5200000000000002E-2</v>
          </cell>
          <cell r="E5">
            <v>3.5200000000000002E-2</v>
          </cell>
          <cell r="F5">
            <v>3.04E-2</v>
          </cell>
          <cell r="G5">
            <v>2.7199999999999998E-2</v>
          </cell>
          <cell r="H5">
            <v>3.3599999999999998E-2</v>
          </cell>
          <cell r="I5">
            <v>3.8399999999999997E-2</v>
          </cell>
          <cell r="J5">
            <v>3.8399999999999997E-2</v>
          </cell>
          <cell r="K5">
            <v>4.1599999999999998E-2</v>
          </cell>
          <cell r="L5">
            <v>4.6399999999999997E-2</v>
          </cell>
          <cell r="M5">
            <v>4.9599999999999998E-2</v>
          </cell>
          <cell r="N5">
            <v>5.1200000000000002E-2</v>
          </cell>
          <cell r="O5">
            <v>5.28E-2</v>
          </cell>
          <cell r="P5">
            <v>5.4399999999999997E-2</v>
          </cell>
          <cell r="Q5">
            <v>5.4399999999999997E-2</v>
          </cell>
          <cell r="R5">
            <v>5.6000000000000001E-2</v>
          </cell>
          <cell r="S5">
            <v>5.28E-2</v>
          </cell>
          <cell r="T5">
            <v>4.48E-2</v>
          </cell>
          <cell r="U5">
            <v>5.28E-2</v>
          </cell>
          <cell r="V5">
            <v>3.6799999999999999E-2</v>
          </cell>
          <cell r="W5">
            <v>2.8799999999999999E-2</v>
          </cell>
          <cell r="X5">
            <v>3.04E-2</v>
          </cell>
          <cell r="Y5">
            <v>2.8799999999999999E-2</v>
          </cell>
          <cell r="Z5">
            <v>2.8799999999999999E-2</v>
          </cell>
          <cell r="AA5">
            <v>3.04E-2</v>
          </cell>
          <cell r="AB5">
            <v>3.04E-2</v>
          </cell>
          <cell r="AC5">
            <v>3.3599999999999998E-2</v>
          </cell>
          <cell r="AD5">
            <v>3.2799999999999996E-2</v>
          </cell>
        </row>
        <row r="6">
          <cell r="A6" t="str">
            <v>2D3d</v>
          </cell>
          <cell r="B6">
            <v>6.7423521827284665</v>
          </cell>
          <cell r="C6">
            <v>6.5648178173566354</v>
          </cell>
          <cell r="D6">
            <v>6.5292813479254814</v>
          </cell>
          <cell r="E6">
            <v>6.5455772365154941</v>
          </cell>
          <cell r="F6">
            <v>6.5814719628517775</v>
          </cell>
          <cell r="G6">
            <v>6.560172766269341</v>
          </cell>
          <cell r="H6">
            <v>6.5666182287024295</v>
          </cell>
          <cell r="I6">
            <v>6.7039036696243848</v>
          </cell>
          <cell r="J6">
            <v>6.7370093333235026</v>
          </cell>
          <cell r="K6">
            <v>6.6167900212689306</v>
          </cell>
          <cell r="L6">
            <v>6.3148006780362147</v>
          </cell>
          <cell r="M6">
            <v>6.4065692958662783</v>
          </cell>
          <cell r="N6">
            <v>6.4021256079887046</v>
          </cell>
          <cell r="O6">
            <v>6.0792496107842604</v>
          </cell>
          <cell r="P6">
            <v>6.1957725099403103</v>
          </cell>
          <cell r="Q6">
            <v>6.2382448014261227</v>
          </cell>
          <cell r="R6">
            <v>6.3784643918298753</v>
          </cell>
          <cell r="S6">
            <v>6.5744224041572208</v>
          </cell>
          <cell r="T6">
            <v>5.4315053811585319</v>
          </cell>
          <cell r="U6">
            <v>4.2592449404583688</v>
          </cell>
          <cell r="V6">
            <v>3.3728790851105521</v>
          </cell>
          <cell r="W6">
            <v>3.3944577108256677</v>
          </cell>
          <cell r="X6">
            <v>3.2589372654770887</v>
          </cell>
          <cell r="Y6">
            <v>3.4019868829037061</v>
          </cell>
          <cell r="Z6">
            <v>3.8001530180555654</v>
          </cell>
          <cell r="AA6">
            <v>3.368698501049471</v>
          </cell>
          <cell r="AB6">
            <v>2.8110396070493429</v>
          </cell>
          <cell r="AC6">
            <v>2.6612197059715554</v>
          </cell>
          <cell r="AD6">
            <v>1.7872858535600911</v>
          </cell>
        </row>
        <row r="7">
          <cell r="A7" t="str">
            <v>2D3e</v>
          </cell>
          <cell r="B7">
            <v>1.7434660603806977</v>
          </cell>
          <cell r="C7">
            <v>1.7434660603806977</v>
          </cell>
          <cell r="D7">
            <v>1.7434660603806977</v>
          </cell>
          <cell r="E7">
            <v>1.7434660603806977</v>
          </cell>
          <cell r="F7">
            <v>2.248291397626847</v>
          </cell>
          <cell r="G7">
            <v>2.3877057716193071</v>
          </cell>
          <cell r="H7">
            <v>2.528666564664523</v>
          </cell>
          <cell r="I7">
            <v>2.2382220843835063</v>
          </cell>
          <cell r="J7">
            <v>1.6286645629562577</v>
          </cell>
          <cell r="K7">
            <v>0.64367729101302884</v>
          </cell>
          <cell r="L7">
            <v>0.84707331036779931</v>
          </cell>
          <cell r="M7">
            <v>1.3072191053139905</v>
          </cell>
          <cell r="N7">
            <v>1.7028495841570683</v>
          </cell>
          <cell r="O7">
            <v>1.1603397420313075</v>
          </cell>
          <cell r="P7">
            <v>1.0350486416928026</v>
          </cell>
          <cell r="Q7">
            <v>0.95334251845766382</v>
          </cell>
          <cell r="R7">
            <v>1.6738262067775989</v>
          </cell>
          <cell r="S7">
            <v>1.5567972721265981</v>
          </cell>
          <cell r="T7">
            <v>1.5308939908441783</v>
          </cell>
          <cell r="U7">
            <v>0.78869986411318938</v>
          </cell>
          <cell r="V7">
            <v>0.88544904284371151</v>
          </cell>
          <cell r="W7">
            <v>0.92537592686429648</v>
          </cell>
          <cell r="X7">
            <v>1.0043117483286959</v>
          </cell>
          <cell r="Y7">
            <v>0.79461539605909359</v>
          </cell>
          <cell r="Z7">
            <v>0.88526584971621791</v>
          </cell>
          <cell r="AA7">
            <v>0.68619759877865316</v>
          </cell>
          <cell r="AB7">
            <v>0.88541172750853736</v>
          </cell>
          <cell r="AC7">
            <v>1.1874961442070864</v>
          </cell>
          <cell r="AD7">
            <v>1.7069800042680374</v>
          </cell>
        </row>
        <row r="8">
          <cell r="A8" t="str">
            <v>2D3f</v>
          </cell>
          <cell r="B8">
            <v>0.28175948300671838</v>
          </cell>
          <cell r="C8">
            <v>0.28175948300671838</v>
          </cell>
          <cell r="D8">
            <v>0.28175948300671838</v>
          </cell>
          <cell r="E8">
            <v>0.28185454946935334</v>
          </cell>
          <cell r="F8">
            <v>0.33549705188560247</v>
          </cell>
          <cell r="G8">
            <v>0.27030741416411125</v>
          </cell>
          <cell r="H8">
            <v>0.20101678436698187</v>
          </cell>
          <cell r="I8">
            <v>0.17873745849869035</v>
          </cell>
          <cell r="J8">
            <v>0.12558654976422426</v>
          </cell>
          <cell r="K8">
            <v>0.10777784938878966</v>
          </cell>
          <cell r="L8">
            <v>8.9969149013355051E-2</v>
          </cell>
          <cell r="M8">
            <v>8.2332581003815769E-2</v>
          </cell>
          <cell r="N8">
            <v>6.9446050954792421E-2</v>
          </cell>
          <cell r="O8">
            <v>6.9103624058130531E-2</v>
          </cell>
          <cell r="P8">
            <v>5.1725537232196743E-2</v>
          </cell>
          <cell r="Q8">
            <v>8.5336222553039229E-2</v>
          </cell>
          <cell r="R8">
            <v>0.12393195550829916</v>
          </cell>
          <cell r="S8">
            <v>0.10545122280325137</v>
          </cell>
          <cell r="T8">
            <v>9.3233931480158752E-2</v>
          </cell>
          <cell r="U8">
            <v>6.2851440546750598E-2</v>
          </cell>
          <cell r="V8">
            <v>5.3367310024411252E-2</v>
          </cell>
          <cell r="W8">
            <v>5.7507626442388438E-2</v>
          </cell>
          <cell r="X8">
            <v>7.4657819593848998E-2</v>
          </cell>
          <cell r="Y8">
            <v>5.7258467901273188E-2</v>
          </cell>
          <cell r="Z8">
            <v>6.8529159940169018E-2</v>
          </cell>
          <cell r="AA8">
            <v>4.4074250583222965E-2</v>
          </cell>
          <cell r="AB8">
            <v>6.2176753650032945E-2</v>
          </cell>
          <cell r="AC8">
            <v>6.4420037180226403E-2</v>
          </cell>
          <cell r="AD8">
            <v>7.129984697617292E-2</v>
          </cell>
        </row>
        <row r="9">
          <cell r="A9" t="str">
            <v>2D3g</v>
          </cell>
          <cell r="B9">
            <v>3.0231237200000001</v>
          </cell>
          <cell r="C9">
            <v>3.0231237200000001</v>
          </cell>
          <cell r="D9">
            <v>3.0231237200000001</v>
          </cell>
          <cell r="E9">
            <v>3.0231237200000001</v>
          </cell>
          <cell r="F9">
            <v>3.0231237200000001</v>
          </cell>
          <cell r="G9">
            <v>3.0243837200000003</v>
          </cell>
          <cell r="H9">
            <v>3.0243837200000003</v>
          </cell>
          <cell r="I9">
            <v>3.0243837200000003</v>
          </cell>
          <cell r="J9">
            <v>3.0243837200000003</v>
          </cell>
          <cell r="K9">
            <v>2.87303351625</v>
          </cell>
          <cell r="L9">
            <v>2.7856559143750004</v>
          </cell>
          <cell r="M9">
            <v>2.6467436134375002</v>
          </cell>
          <cell r="N9">
            <v>2.4733607067187497</v>
          </cell>
          <cell r="O9">
            <v>2.5004784225000001</v>
          </cell>
          <cell r="P9">
            <v>2.3421441646666668</v>
          </cell>
          <cell r="Q9">
            <v>1.1885504406904761</v>
          </cell>
          <cell r="R9">
            <v>1.2465753491309528</v>
          </cell>
          <cell r="S9">
            <v>1.4701011376250004</v>
          </cell>
          <cell r="T9">
            <v>1.4863906762857146</v>
          </cell>
          <cell r="U9">
            <v>1.8877270201111112</v>
          </cell>
          <cell r="V9">
            <v>0.998733078809524</v>
          </cell>
          <cell r="W9">
            <v>1.1494117775384614</v>
          </cell>
          <cell r="X9">
            <v>1.2243004483809525</v>
          </cell>
          <cell r="Y9">
            <v>1.2480271400000003</v>
          </cell>
          <cell r="Z9">
            <v>1.0824496299999999</v>
          </cell>
          <cell r="AA9">
            <v>0.98550109422222221</v>
          </cell>
          <cell r="AB9">
            <v>1.1682469520000001</v>
          </cell>
          <cell r="AC9">
            <v>1.2427428428</v>
          </cell>
          <cell r="AD9">
            <v>1.2304755855999998</v>
          </cell>
        </row>
        <row r="10">
          <cell r="A10" t="str">
            <v>2D3h</v>
          </cell>
          <cell r="B10">
            <v>2.9119999999999999</v>
          </cell>
          <cell r="C10">
            <v>2.9119999999999999</v>
          </cell>
          <cell r="D10">
            <v>2.9119999999999999</v>
          </cell>
          <cell r="E10">
            <v>2.9119999999999999</v>
          </cell>
          <cell r="F10">
            <v>2.9119999999999999</v>
          </cell>
          <cell r="G10">
            <v>2.9119999999999999</v>
          </cell>
          <cell r="H10">
            <v>2.9119999999999999</v>
          </cell>
          <cell r="I10">
            <v>2.9119999999999999</v>
          </cell>
          <cell r="J10">
            <v>2.9119999999999999</v>
          </cell>
          <cell r="K10">
            <v>2.267983333333333</v>
          </cell>
          <cell r="L10">
            <v>1.9459749999999998</v>
          </cell>
          <cell r="M10">
            <v>1.784970833333333</v>
          </cell>
          <cell r="N10">
            <v>1.7044687499999998</v>
          </cell>
          <cell r="O10">
            <v>1.6642177083333329</v>
          </cell>
          <cell r="P10">
            <v>1.6239666666666666</v>
          </cell>
          <cell r="Q10">
            <v>2.1259833333333331</v>
          </cell>
          <cell r="R10">
            <v>2.6280000000000001</v>
          </cell>
          <cell r="S10">
            <v>2.1181533333333333</v>
          </cell>
          <cell r="T10">
            <v>1.3932814000000002</v>
          </cell>
          <cell r="U10">
            <v>2.3603589999999999</v>
          </cell>
          <cell r="V10">
            <v>2.4743800000000005</v>
          </cell>
          <cell r="W10">
            <v>1.7878270000000001</v>
          </cell>
          <cell r="X10">
            <v>1.2172307142857142</v>
          </cell>
          <cell r="Y10">
            <v>1.2834865714285713</v>
          </cell>
          <cell r="Z10">
            <v>1.4004714285714286</v>
          </cell>
          <cell r="AA10">
            <v>1.4617100000000001</v>
          </cell>
          <cell r="AB10">
            <v>1.4682770000000001</v>
          </cell>
          <cell r="AC10">
            <v>1.2063778571428569</v>
          </cell>
          <cell r="AD10">
            <v>1.3679778571428571</v>
          </cell>
        </row>
        <row r="11">
          <cell r="A11" t="str">
            <v>2D3i</v>
          </cell>
          <cell r="B11">
            <v>0.70122647421916851</v>
          </cell>
          <cell r="C11">
            <v>0.7082398085302205</v>
          </cell>
          <cell r="D11">
            <v>0.70445754946808781</v>
          </cell>
          <cell r="E11">
            <v>0.69371315872838712</v>
          </cell>
          <cell r="F11">
            <v>0.5299612395127089</v>
          </cell>
          <cell r="G11">
            <v>0.49298950637351063</v>
          </cell>
          <cell r="H11">
            <v>0.72650795394164436</v>
          </cell>
          <cell r="I11">
            <v>1.6339334000000001</v>
          </cell>
          <cell r="J11">
            <v>1.7044222499999999</v>
          </cell>
          <cell r="K11">
            <v>1.8580146783333333</v>
          </cell>
          <cell r="L11">
            <v>1.0108985016666665</v>
          </cell>
          <cell r="M11">
            <v>2.4750331017499998</v>
          </cell>
          <cell r="N11">
            <v>1.9488609518333333</v>
          </cell>
          <cell r="O11">
            <v>0.92573880191666669</v>
          </cell>
          <cell r="P11">
            <v>2.8747307429090911</v>
          </cell>
          <cell r="Q11">
            <v>3.1028779385000003</v>
          </cell>
          <cell r="R11">
            <v>3.81041358475</v>
          </cell>
          <cell r="S11">
            <v>5.1570212309999999</v>
          </cell>
          <cell r="T11">
            <v>3.3464758366590912</v>
          </cell>
          <cell r="U11">
            <v>2.1978787604999996</v>
          </cell>
          <cell r="V11">
            <v>1.457140106</v>
          </cell>
          <cell r="W11">
            <v>1.6201286510050001</v>
          </cell>
          <cell r="X11">
            <v>1.500605148</v>
          </cell>
          <cell r="Y11">
            <v>1.1213450250833332</v>
          </cell>
          <cell r="Z11">
            <v>1.3792877712638891</v>
          </cell>
          <cell r="AA11">
            <v>1.421623179</v>
          </cell>
          <cell r="AB11">
            <v>1.36975239395</v>
          </cell>
          <cell r="AC11">
            <v>1.4227658645774999</v>
          </cell>
          <cell r="AD11">
            <v>1.7142635311898751</v>
          </cell>
        </row>
        <row r="12">
          <cell r="A12" t="str">
            <v>2G4</v>
          </cell>
          <cell r="B12">
            <v>3.3876815764E-2</v>
          </cell>
          <cell r="C12">
            <v>3.6533249521999996E-2</v>
          </cell>
          <cell r="D12">
            <v>3.4829703589999997E-2</v>
          </cell>
          <cell r="E12">
            <v>3.3392552226000002E-2</v>
          </cell>
          <cell r="F12">
            <v>3.4548194186000011E-2</v>
          </cell>
          <cell r="G12">
            <v>3.6832600133999992E-2</v>
          </cell>
          <cell r="H12">
            <v>3.5375758439999995E-2</v>
          </cell>
          <cell r="I12">
            <v>3.6167055847999993E-2</v>
          </cell>
          <cell r="J12">
            <v>3.7032904018000003E-2</v>
          </cell>
          <cell r="K12">
            <v>3.9544582329999994E-2</v>
          </cell>
          <cell r="L12">
            <v>3.9405292212000002E-2</v>
          </cell>
          <cell r="M12">
            <v>3.9097014703999997E-2</v>
          </cell>
          <cell r="N12">
            <v>4.0342867003999999E-2</v>
          </cell>
          <cell r="O12">
            <v>3.5692824178000002E-2</v>
          </cell>
          <cell r="P12">
            <v>3.0673267438000001E-2</v>
          </cell>
          <cell r="Q12">
            <v>3.1594320647999996E-2</v>
          </cell>
          <cell r="R12">
            <v>3.2118576863999992E-2</v>
          </cell>
          <cell r="S12">
            <v>3.1042866051999997E-2</v>
          </cell>
          <cell r="T12">
            <v>2.8461208841999996E-2</v>
          </cell>
          <cell r="U12">
            <v>2.72493953424E-2</v>
          </cell>
          <cell r="V12">
            <v>2.4383907173999998E-2</v>
          </cell>
          <cell r="W12">
            <v>2.4621071046E-2</v>
          </cell>
          <cell r="X12">
            <v>2.2587468283600001E-2</v>
          </cell>
          <cell r="Y12">
            <v>1.9685013550399998E-2</v>
          </cell>
          <cell r="Z12">
            <v>1.87240441344E-2</v>
          </cell>
          <cell r="AA12">
            <v>2.0200677798399999E-2</v>
          </cell>
          <cell r="AB12">
            <v>1.7030250511999998E-2</v>
          </cell>
          <cell r="AC12">
            <v>2.2001657286399998E-2</v>
          </cell>
          <cell r="AD12">
            <v>1.1156837331199999E-2</v>
          </cell>
        </row>
        <row r="13">
          <cell r="A13" t="str">
            <v xml:space="preserve">2H2 </v>
          </cell>
          <cell r="B13">
            <v>9.6172112688712179</v>
          </cell>
          <cell r="C13">
            <v>9.7618877483372088</v>
          </cell>
          <cell r="D13">
            <v>9.9069293728566912</v>
          </cell>
          <cell r="E13">
            <v>10.040986330132064</v>
          </cell>
          <cell r="F13">
            <v>10.180242401563589</v>
          </cell>
          <cell r="G13">
            <v>10.215736226364436</v>
          </cell>
          <cell r="H13">
            <v>9.8795593075904211</v>
          </cell>
          <cell r="I13">
            <v>9.4028201530146021</v>
          </cell>
          <cell r="J13">
            <v>10.208828970086687</v>
          </cell>
          <cell r="K13">
            <v>10.628749751223175</v>
          </cell>
          <cell r="L13">
            <v>9.6832507280264437</v>
          </cell>
          <cell r="M13">
            <v>9.4233010379420108</v>
          </cell>
          <cell r="N13">
            <v>12.531270845918886</v>
          </cell>
          <cell r="O13">
            <v>14.64175936515263</v>
          </cell>
          <cell r="P13">
            <v>13.805840829811812</v>
          </cell>
          <cell r="Q13">
            <v>13.295849354757587</v>
          </cell>
          <cell r="R13">
            <v>13.521609630625374</v>
          </cell>
          <cell r="S13">
            <v>13.511753583843591</v>
          </cell>
          <cell r="T13">
            <v>14.332097451310577</v>
          </cell>
          <cell r="U13">
            <v>15.540055858754396</v>
          </cell>
          <cell r="V13">
            <v>18.052141178421252</v>
          </cell>
          <cell r="W13">
            <v>18.184144193197788</v>
          </cell>
          <cell r="X13">
            <v>20.412176916762792</v>
          </cell>
          <cell r="Y13">
            <v>22.491564006099999</v>
          </cell>
          <cell r="Z13">
            <v>19.031472313599998</v>
          </cell>
          <cell r="AA13">
            <v>20.040843132825991</v>
          </cell>
          <cell r="AB13">
            <v>21.240703798845029</v>
          </cell>
          <cell r="AC13">
            <v>26.574536696947508</v>
          </cell>
          <cell r="AD13">
            <v>26.801548609712853</v>
          </cell>
        </row>
        <row r="14">
          <cell r="B14">
            <v>33.016829804970271</v>
          </cell>
          <cell r="C14">
            <v>33.038635587133484</v>
          </cell>
          <cell r="D14">
            <v>33.207771737227674</v>
          </cell>
          <cell r="E14">
            <v>33.390353707451993</v>
          </cell>
          <cell r="F14">
            <v>33.983255867626525</v>
          </cell>
          <cell r="G14">
            <v>34.069867304924706</v>
          </cell>
          <cell r="H14">
            <v>34.106340417706001</v>
          </cell>
          <cell r="I14">
            <v>34.453549841369181</v>
          </cell>
          <cell r="J14">
            <v>34.789037390148671</v>
          </cell>
          <cell r="K14">
            <v>33.536928623140589</v>
          </cell>
          <cell r="L14">
            <v>31.331488073697479</v>
          </cell>
          <cell r="M14">
            <v>32.913385783350932</v>
          </cell>
          <cell r="N14">
            <v>35.780714564575533</v>
          </cell>
          <cell r="O14">
            <v>36.127933998954319</v>
          </cell>
          <cell r="P14">
            <v>37.160499560357543</v>
          </cell>
          <cell r="Q14">
            <v>36.42270073036623</v>
          </cell>
          <cell r="R14">
            <v>39.041526595486104</v>
          </cell>
          <cell r="S14">
            <v>40.471226850940994</v>
          </cell>
          <cell r="T14">
            <v>37.827950976580254</v>
          </cell>
          <cell r="U14">
            <v>37.426883679826219</v>
          </cell>
          <cell r="V14">
            <v>37.653676508383455</v>
          </cell>
          <cell r="W14">
            <v>37.516122856919601</v>
          </cell>
          <cell r="X14">
            <v>39.11279692911269</v>
          </cell>
          <cell r="Y14">
            <v>40.831767603026378</v>
          </cell>
          <cell r="Z14">
            <v>38.117458815281672</v>
          </cell>
          <cell r="AA14">
            <v>38.539887834257961</v>
          </cell>
          <cell r="AB14">
            <v>39.819615248514943</v>
          </cell>
          <cell r="AC14">
            <v>45.233078098113126</v>
          </cell>
          <cell r="AD14">
            <v>45.593045944781082</v>
          </cell>
        </row>
        <row r="28">
          <cell r="B28">
            <v>72.637025570934583</v>
          </cell>
          <cell r="C28">
            <v>72.68499829169366</v>
          </cell>
          <cell r="D28">
            <v>73.057097821900896</v>
          </cell>
          <cell r="E28">
            <v>73.458778156394402</v>
          </cell>
          <cell r="F28">
            <v>74.763162908778355</v>
          </cell>
          <cell r="G28">
            <v>74.953708070834352</v>
          </cell>
          <cell r="H28">
            <v>75.0339489189532</v>
          </cell>
          <cell r="I28">
            <v>75.797809651012201</v>
          </cell>
          <cell r="J28">
            <v>76.535882258327064</v>
          </cell>
          <cell r="K28">
            <v>73.78124297090929</v>
          </cell>
          <cell r="L28">
            <v>68.929273762134457</v>
          </cell>
          <cell r="M28">
            <v>72.409448723372037</v>
          </cell>
          <cell r="N28">
            <v>78.717572042066166</v>
          </cell>
          <cell r="O28">
            <v>79.481454797699513</v>
          </cell>
          <cell r="P28">
            <v>81.753099032786594</v>
          </cell>
          <cell r="Q28">
            <v>80.129941606805687</v>
          </cell>
          <cell r="R28">
            <v>85.891358510069409</v>
          </cell>
          <cell r="S28">
            <v>89.036699072070206</v>
          </cell>
          <cell r="T28">
            <v>83.221492148476557</v>
          </cell>
          <cell r="U28">
            <v>82.339144095617669</v>
          </cell>
          <cell r="V28">
            <v>82.838088318443596</v>
          </cell>
          <cell r="W28">
            <v>82.535470285223113</v>
          </cell>
          <cell r="X28">
            <v>86.048153244047924</v>
          </cell>
          <cell r="Y28">
            <v>89.829888726658027</v>
          </cell>
          <cell r="Z28">
            <v>83.858409393619667</v>
          </cell>
          <cell r="AA28">
            <v>84.787753235367518</v>
          </cell>
          <cell r="AB28">
            <v>87.603153546732869</v>
          </cell>
          <cell r="AC28">
            <v>99.512771815848879</v>
          </cell>
          <cell r="AD28">
            <v>100.30470107851838</v>
          </cell>
        </row>
        <row r="32">
          <cell r="B32">
            <v>1990</v>
          </cell>
          <cell r="C32">
            <v>1995</v>
          </cell>
          <cell r="D32">
            <v>2000</v>
          </cell>
          <cell r="E32">
            <v>2005</v>
          </cell>
          <cell r="F32">
            <v>2009</v>
          </cell>
          <cell r="G32">
            <v>2010</v>
          </cell>
          <cell r="H32">
            <v>2011</v>
          </cell>
          <cell r="I32">
            <v>2012</v>
          </cell>
          <cell r="J32">
            <v>2013</v>
          </cell>
          <cell r="K32">
            <v>2014</v>
          </cell>
          <cell r="L32">
            <v>2015</v>
          </cell>
          <cell r="M32">
            <v>2016</v>
          </cell>
          <cell r="N32">
            <v>2017</v>
          </cell>
          <cell r="O32">
            <v>2018</v>
          </cell>
        </row>
        <row r="33">
          <cell r="A33" t="str">
            <v>Total NMVOC emissions</v>
          </cell>
          <cell r="B33">
            <v>33.016829804970271</v>
          </cell>
          <cell r="C33">
            <v>34.069867304924706</v>
          </cell>
          <cell r="D33">
            <v>31.331488073697479</v>
          </cell>
          <cell r="E33">
            <v>36.42270073036623</v>
          </cell>
          <cell r="F33">
            <v>37.426883679826219</v>
          </cell>
          <cell r="G33">
            <v>37.653676508383455</v>
          </cell>
          <cell r="H33">
            <v>37.516122856919601</v>
          </cell>
          <cell r="I33">
            <v>39.11279692911269</v>
          </cell>
          <cell r="J33">
            <v>40.831767603026378</v>
          </cell>
          <cell r="K33">
            <v>38.117458815281672</v>
          </cell>
          <cell r="L33">
            <v>38.539887834257961</v>
          </cell>
          <cell r="M33">
            <v>39.819615248514943</v>
          </cell>
          <cell r="N33">
            <v>45.233078098113126</v>
          </cell>
          <cell r="O33">
            <v>45.593045944781082</v>
          </cell>
        </row>
        <row r="34">
          <cell r="A34" t="str">
            <v>Total indirect CO₂ emissions</v>
          </cell>
          <cell r="B34">
            <v>72.637025570934583</v>
          </cell>
          <cell r="C34">
            <v>74.953708070834352</v>
          </cell>
          <cell r="D34">
            <v>68.929273762134457</v>
          </cell>
          <cell r="E34">
            <v>80.129941606805687</v>
          </cell>
          <cell r="F34">
            <v>82.339144095617669</v>
          </cell>
          <cell r="G34">
            <v>82.838088318443596</v>
          </cell>
          <cell r="H34">
            <v>82.535470285223113</v>
          </cell>
          <cell r="I34">
            <v>86.048153244047924</v>
          </cell>
          <cell r="J34">
            <v>89.829888726658027</v>
          </cell>
          <cell r="K34">
            <v>83.858409393619667</v>
          </cell>
          <cell r="L34">
            <v>84.787753235367518</v>
          </cell>
          <cell r="M34">
            <v>87.603153546732869</v>
          </cell>
          <cell r="N34">
            <v>99.512771815848879</v>
          </cell>
          <cell r="O34">
            <v>100.30470107851838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4">
    <tabColor rgb="FFFF0000"/>
  </sheetPr>
  <dimension ref="B1:AG18"/>
  <sheetViews>
    <sheetView zoomScale="75" zoomScaleNormal="75" workbookViewId="0">
      <selection activeCell="A9" sqref="A9:XFD9"/>
    </sheetView>
  </sheetViews>
  <sheetFormatPr defaultRowHeight="15" x14ac:dyDescent="0.25"/>
  <cols>
    <col min="1" max="1" width="5.140625" style="6" customWidth="1"/>
    <col min="2" max="2" width="35.7109375" style="6" customWidth="1"/>
    <col min="3" max="31" width="8.7109375" style="6" bestFit="1" customWidth="1"/>
    <col min="32" max="32" width="8.5703125" style="6" customWidth="1"/>
    <col min="33" max="33" width="9.28515625" style="6" bestFit="1" customWidth="1"/>
    <col min="34" max="35" width="8.5703125" style="6" customWidth="1"/>
    <col min="36" max="16384" width="9.140625" style="6"/>
  </cols>
  <sheetData>
    <row r="1" spans="2:33" x14ac:dyDescent="0.25">
      <c r="B1" s="3" t="s">
        <v>134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4"/>
      <c r="Y1" s="4"/>
      <c r="Z1" s="4"/>
      <c r="AA1" s="4"/>
      <c r="AB1" s="4"/>
    </row>
    <row r="2" spans="2:33" x14ac:dyDescent="0.25"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8"/>
      <c r="X2" s="7"/>
      <c r="Y2" s="7"/>
      <c r="Z2" s="7"/>
      <c r="AA2" s="7"/>
      <c r="AB2" s="7"/>
    </row>
    <row r="3" spans="2:33" s="11" customFormat="1" x14ac:dyDescent="0.25">
      <c r="B3" s="9"/>
      <c r="C3" s="9">
        <v>1990</v>
      </c>
      <c r="D3" s="9">
        <v>1991</v>
      </c>
      <c r="E3" s="9">
        <v>1992</v>
      </c>
      <c r="F3" s="9">
        <v>1993</v>
      </c>
      <c r="G3" s="9">
        <v>1994</v>
      </c>
      <c r="H3" s="9">
        <v>1995</v>
      </c>
      <c r="I3" s="9">
        <v>1996</v>
      </c>
      <c r="J3" s="9">
        <v>1997</v>
      </c>
      <c r="K3" s="9">
        <v>1998</v>
      </c>
      <c r="L3" s="9">
        <v>1999</v>
      </c>
      <c r="M3" s="9">
        <v>2000</v>
      </c>
      <c r="N3" s="9">
        <v>2001</v>
      </c>
      <c r="O3" s="9">
        <v>2002</v>
      </c>
      <c r="P3" s="9">
        <v>2003</v>
      </c>
      <c r="Q3" s="9">
        <v>2004</v>
      </c>
      <c r="R3" s="9">
        <v>2005</v>
      </c>
      <c r="S3" s="9">
        <v>2006</v>
      </c>
      <c r="T3" s="9">
        <v>2007</v>
      </c>
      <c r="U3" s="9">
        <v>2008</v>
      </c>
      <c r="V3" s="9">
        <v>2009</v>
      </c>
      <c r="W3" s="10">
        <v>2010</v>
      </c>
      <c r="X3" s="9">
        <v>2011</v>
      </c>
      <c r="Y3" s="9">
        <v>2012</v>
      </c>
      <c r="Z3" s="9">
        <v>2013</v>
      </c>
      <c r="AA3" s="9">
        <v>2014</v>
      </c>
      <c r="AB3" s="9">
        <v>2015</v>
      </c>
      <c r="AC3" s="9">
        <v>2016</v>
      </c>
      <c r="AD3" s="9">
        <v>2017</v>
      </c>
      <c r="AE3" s="9">
        <v>2018</v>
      </c>
    </row>
    <row r="4" spans="2:33" x14ac:dyDescent="0.25">
      <c r="B4" s="12" t="s">
        <v>14</v>
      </c>
      <c r="C4" s="13">
        <v>31022.103405485075</v>
      </c>
      <c r="D4" s="13">
        <v>31873.07043109271</v>
      </c>
      <c r="E4" s="13">
        <v>31764.60011930174</v>
      </c>
      <c r="F4" s="13">
        <v>31943.191349407509</v>
      </c>
      <c r="G4" s="13">
        <v>32912.372003550729</v>
      </c>
      <c r="H4" s="13">
        <v>33824.925125121626</v>
      </c>
      <c r="I4" s="13">
        <v>35439.434635849699</v>
      </c>
      <c r="J4" s="13">
        <v>36550.49335953148</v>
      </c>
      <c r="K4" s="13">
        <v>38763.594006055631</v>
      </c>
      <c r="L4" s="13">
        <v>40177.368956089384</v>
      </c>
      <c r="M4" s="13">
        <v>42485.772395100888</v>
      </c>
      <c r="N4" s="13">
        <v>44593.69425786494</v>
      </c>
      <c r="O4" s="13">
        <v>43375.183257668941</v>
      </c>
      <c r="P4" s="13">
        <v>44008.830609046665</v>
      </c>
      <c r="Q4" s="13">
        <v>43807.996908861482</v>
      </c>
      <c r="R4" s="13">
        <v>45711.734949910198</v>
      </c>
      <c r="S4" s="13">
        <v>45227.679834764276</v>
      </c>
      <c r="T4" s="13">
        <v>45162.457241267672</v>
      </c>
      <c r="U4" s="13">
        <v>45270.620391229517</v>
      </c>
      <c r="V4" s="13">
        <v>40798.360429012901</v>
      </c>
      <c r="W4" s="13">
        <v>40427.936167084605</v>
      </c>
      <c r="X4" s="13">
        <v>36925.880575062176</v>
      </c>
      <c r="Y4" s="13">
        <v>36998.841348519498</v>
      </c>
      <c r="Z4" s="13">
        <v>35816.789951067825</v>
      </c>
      <c r="AA4" s="13">
        <v>35114.718605008842</v>
      </c>
      <c r="AB4" s="13">
        <v>36665.906398151303</v>
      </c>
      <c r="AC4" s="13">
        <v>37998.083460448281</v>
      </c>
      <c r="AD4" s="13">
        <v>36840.010662856839</v>
      </c>
      <c r="AE4" s="13">
        <v>36582.867519792766</v>
      </c>
      <c r="AG4" s="2">
        <f>(AE4-C4)/C4</f>
        <v>0.17925167876671064</v>
      </c>
    </row>
    <row r="5" spans="2:33" x14ac:dyDescent="0.25">
      <c r="B5" s="12" t="s">
        <v>13</v>
      </c>
      <c r="C5" s="13">
        <v>3309.1613021159696</v>
      </c>
      <c r="D5" s="13">
        <v>3011.4141608236582</v>
      </c>
      <c r="E5" s="13">
        <v>2937.9437558338118</v>
      </c>
      <c r="F5" s="13">
        <v>2945.4259385520509</v>
      </c>
      <c r="G5" s="13">
        <v>3226.892046449485</v>
      </c>
      <c r="H5" s="13">
        <v>3217.3359676469413</v>
      </c>
      <c r="I5" s="13">
        <v>3399.4075001341066</v>
      </c>
      <c r="J5" s="13">
        <v>3862.6330325354511</v>
      </c>
      <c r="K5" s="13">
        <v>3666.3002306336771</v>
      </c>
      <c r="L5" s="13">
        <v>3774.5823808903433</v>
      </c>
      <c r="M5" s="13">
        <v>4558.5247618578824</v>
      </c>
      <c r="N5" s="13">
        <v>4603.7486190087984</v>
      </c>
      <c r="O5" s="13">
        <v>4076.835785159481</v>
      </c>
      <c r="P5" s="13">
        <v>3484.9905501353769</v>
      </c>
      <c r="Q5" s="13">
        <v>3671.1360671675429</v>
      </c>
      <c r="R5" s="13">
        <v>3967.3747518164805</v>
      </c>
      <c r="S5" s="13">
        <v>3890.4625853683656</v>
      </c>
      <c r="T5" s="13">
        <v>3941.8494675947677</v>
      </c>
      <c r="U5" s="13">
        <v>3654.4985009871671</v>
      </c>
      <c r="V5" s="13">
        <v>2799.2754707539671</v>
      </c>
      <c r="W5" s="13">
        <v>2577.8009381627116</v>
      </c>
      <c r="X5" s="13">
        <v>2462.2071519788869</v>
      </c>
      <c r="Y5" s="13">
        <v>2668.5269060324126</v>
      </c>
      <c r="Z5" s="13">
        <v>2623.1653209218671</v>
      </c>
      <c r="AA5" s="13">
        <v>3037.1638565990261</v>
      </c>
      <c r="AB5" s="13">
        <v>3232.715837722666</v>
      </c>
      <c r="AC5" s="13">
        <v>3467.0654059330345</v>
      </c>
      <c r="AD5" s="13">
        <v>3623.7842479632882</v>
      </c>
      <c r="AE5" s="13">
        <v>3508.499499413696</v>
      </c>
      <c r="AG5" s="2">
        <f t="shared" ref="AG5:AG8" si="0">(AE5-C5)/C5</f>
        <v>6.0238283691479148E-2</v>
      </c>
    </row>
    <row r="6" spans="2:33" x14ac:dyDescent="0.25">
      <c r="B6" s="12" t="s">
        <v>12</v>
      </c>
      <c r="C6" s="13">
        <v>19584.977870668939</v>
      </c>
      <c r="D6" s="13">
        <v>19629.624606557198</v>
      </c>
      <c r="E6" s="13">
        <v>19612.590146324539</v>
      </c>
      <c r="F6" s="13">
        <v>19779.408462052699</v>
      </c>
      <c r="G6" s="13">
        <v>19828.709413990218</v>
      </c>
      <c r="H6" s="13">
        <v>20292.814046847903</v>
      </c>
      <c r="I6" s="13">
        <v>20686.827962387506</v>
      </c>
      <c r="J6" s="13">
        <v>20719.40250967073</v>
      </c>
      <c r="K6" s="13">
        <v>21126.01404475492</v>
      </c>
      <c r="L6" s="13">
        <v>20741.885428560916</v>
      </c>
      <c r="M6" s="13">
        <v>19777.208774822062</v>
      </c>
      <c r="N6" s="13">
        <v>19418.422797252821</v>
      </c>
      <c r="O6" s="13">
        <v>19081.965542887167</v>
      </c>
      <c r="P6" s="13">
        <v>19290.727948817141</v>
      </c>
      <c r="Q6" s="13">
        <v>19025.970465819413</v>
      </c>
      <c r="R6" s="13">
        <v>18731.02899857764</v>
      </c>
      <c r="S6" s="13">
        <v>18379.267403716902</v>
      </c>
      <c r="T6" s="13">
        <v>18088.890969679287</v>
      </c>
      <c r="U6" s="13">
        <v>17871.713114635495</v>
      </c>
      <c r="V6" s="13">
        <v>17617.147595445789</v>
      </c>
      <c r="W6" s="13">
        <v>17765.617519875908</v>
      </c>
      <c r="X6" s="13">
        <v>17176.340133336784</v>
      </c>
      <c r="Y6" s="13">
        <v>17568.039313047932</v>
      </c>
      <c r="Z6" s="13">
        <v>18477.157855429203</v>
      </c>
      <c r="AA6" s="13">
        <v>18318.422902399168</v>
      </c>
      <c r="AB6" s="13">
        <v>18581.002319729727</v>
      </c>
      <c r="AC6" s="13">
        <v>19084.677116993851</v>
      </c>
      <c r="AD6" s="13">
        <v>19621.92072977273</v>
      </c>
      <c r="AE6" s="13">
        <v>19953.069960280754</v>
      </c>
      <c r="AG6" s="2">
        <f t="shared" si="0"/>
        <v>1.8794613506461041E-2</v>
      </c>
    </row>
    <row r="7" spans="2:33" x14ac:dyDescent="0.25">
      <c r="B7" s="12" t="s">
        <v>10</v>
      </c>
      <c r="C7" s="13">
        <v>1552.053617690967</v>
      </c>
      <c r="D7" s="13">
        <v>1632.811365232481</v>
      </c>
      <c r="E7" s="13">
        <v>1698.2299225574204</v>
      </c>
      <c r="F7" s="13">
        <v>1748.2816571592587</v>
      </c>
      <c r="G7" s="13">
        <v>1792.8493340275652</v>
      </c>
      <c r="H7" s="13">
        <v>1829.1780952628817</v>
      </c>
      <c r="I7" s="13">
        <v>1708.4830322402095</v>
      </c>
      <c r="J7" s="13">
        <v>1432.6262505012096</v>
      </c>
      <c r="K7" s="13">
        <v>1475.5765436871579</v>
      </c>
      <c r="L7" s="13">
        <v>1480.7046945341845</v>
      </c>
      <c r="M7" s="13">
        <v>1492.7703645905121</v>
      </c>
      <c r="N7" s="13">
        <v>1605.3489199626404</v>
      </c>
      <c r="O7" s="13">
        <v>1710.2325565770898</v>
      </c>
      <c r="P7" s="13">
        <v>1765.4681984593715</v>
      </c>
      <c r="Q7" s="13">
        <v>1485.103587838471</v>
      </c>
      <c r="R7" s="13">
        <v>1291.9683880384277</v>
      </c>
      <c r="S7" s="13">
        <v>1328.1757520911426</v>
      </c>
      <c r="T7" s="13">
        <v>848.8355258913881</v>
      </c>
      <c r="U7" s="13">
        <v>693.80354289533193</v>
      </c>
      <c r="V7" s="13">
        <v>521.64707443401562</v>
      </c>
      <c r="W7" s="13">
        <v>506.18887456942588</v>
      </c>
      <c r="X7" s="13">
        <v>592.43150207799135</v>
      </c>
      <c r="Y7" s="13">
        <v>517.29408971898363</v>
      </c>
      <c r="Z7" s="13">
        <v>672.62146162651766</v>
      </c>
      <c r="AA7" s="13">
        <v>855.01274406531115</v>
      </c>
      <c r="AB7" s="13">
        <v>936.30071554300366</v>
      </c>
      <c r="AC7" s="13">
        <v>941.61396466093186</v>
      </c>
      <c r="AD7" s="13">
        <v>919.16038319590052</v>
      </c>
      <c r="AE7" s="13">
        <v>890.10404199228606</v>
      </c>
      <c r="AG7" s="2">
        <f t="shared" si="0"/>
        <v>-0.42649916739569965</v>
      </c>
    </row>
    <row r="8" spans="2:33" x14ac:dyDescent="0.25">
      <c r="B8" s="14" t="s">
        <v>9</v>
      </c>
      <c r="C8" s="15">
        <v>55468.296195960953</v>
      </c>
      <c r="D8" s="15">
        <v>56146.920563706051</v>
      </c>
      <c r="E8" s="15">
        <v>56013.36394401751</v>
      </c>
      <c r="F8" s="15">
        <v>56416.307407171516</v>
      </c>
      <c r="G8" s="15">
        <v>57760.822798018002</v>
      </c>
      <c r="H8" s="15">
        <v>59164.253234879354</v>
      </c>
      <c r="I8" s="15">
        <v>61234.153130611521</v>
      </c>
      <c r="J8" s="15">
        <v>62565.155152238876</v>
      </c>
      <c r="K8" s="15">
        <v>65031.484825131389</v>
      </c>
      <c r="L8" s="15">
        <v>66174.541460074834</v>
      </c>
      <c r="M8" s="15">
        <v>68314.276296371347</v>
      </c>
      <c r="N8" s="15">
        <v>70221.214594089193</v>
      </c>
      <c r="O8" s="15">
        <v>68244.217142292677</v>
      </c>
      <c r="P8" s="15">
        <v>68550.017306458569</v>
      </c>
      <c r="Q8" s="15">
        <v>67990.207029686906</v>
      </c>
      <c r="R8" s="15">
        <v>69702.107088342746</v>
      </c>
      <c r="S8" s="15">
        <v>68825.585575940699</v>
      </c>
      <c r="T8" s="15">
        <v>68042.033204433115</v>
      </c>
      <c r="U8" s="15">
        <v>67490.635549747501</v>
      </c>
      <c r="V8" s="15">
        <v>61736.430569646676</v>
      </c>
      <c r="W8" s="15">
        <v>61277.543499692649</v>
      </c>
      <c r="X8" s="15">
        <v>57156.859362455842</v>
      </c>
      <c r="Y8" s="15">
        <v>57752.70165731883</v>
      </c>
      <c r="Z8" s="15">
        <v>57589.734589045416</v>
      </c>
      <c r="AA8" s="15">
        <v>57325.318108072352</v>
      </c>
      <c r="AB8" s="15">
        <v>59415.925271146698</v>
      </c>
      <c r="AC8" s="15">
        <v>61491.439948036095</v>
      </c>
      <c r="AD8" s="15">
        <v>61004.876023788755</v>
      </c>
      <c r="AE8" s="15">
        <v>60934.541021479505</v>
      </c>
      <c r="AG8" s="2">
        <f t="shared" si="0"/>
        <v>9.8547191826609384E-2</v>
      </c>
    </row>
    <row r="9" spans="2:33" x14ac:dyDescent="0.25">
      <c r="B9" s="16"/>
      <c r="C9" s="223"/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</row>
    <row r="10" spans="2:33" x14ac:dyDescent="0.25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2:33" x14ac:dyDescent="0.25">
      <c r="V11" s="17"/>
      <c r="W11" s="17"/>
      <c r="X11" s="17"/>
      <c r="Y11" s="17"/>
      <c r="Z11" s="17"/>
      <c r="AA11" s="17"/>
      <c r="AB11" s="17"/>
    </row>
    <row r="12" spans="2:33" x14ac:dyDescent="0.25">
      <c r="V12" s="17"/>
      <c r="W12" s="17"/>
      <c r="X12" s="17"/>
      <c r="Y12" s="17"/>
      <c r="Z12" s="17"/>
      <c r="AA12" s="17"/>
      <c r="AB12" s="17"/>
    </row>
    <row r="13" spans="2:33" x14ac:dyDescent="0.25">
      <c r="V13" s="17"/>
      <c r="W13" s="17"/>
      <c r="X13" s="17"/>
      <c r="Y13" s="17"/>
      <c r="Z13" s="17"/>
      <c r="AA13" s="17"/>
      <c r="AB13" s="17"/>
    </row>
    <row r="14" spans="2:33" x14ac:dyDescent="0.25">
      <c r="V14" s="17"/>
      <c r="W14" s="17"/>
      <c r="X14" s="17"/>
      <c r="Y14" s="17"/>
      <c r="Z14" s="17"/>
      <c r="AA14" s="17"/>
      <c r="AB14" s="17"/>
    </row>
    <row r="15" spans="2:33" x14ac:dyDescent="0.25">
      <c r="V15" s="17"/>
      <c r="W15" s="17"/>
      <c r="X15" s="17"/>
      <c r="Y15" s="17"/>
      <c r="Z15" s="17"/>
      <c r="AA15" s="17"/>
      <c r="AB15" s="17"/>
    </row>
    <row r="16" spans="2:33" x14ac:dyDescent="0.25">
      <c r="V16" s="17"/>
      <c r="W16" s="17"/>
      <c r="X16" s="17"/>
      <c r="Y16" s="17"/>
      <c r="Z16" s="17"/>
      <c r="AA16" s="17"/>
      <c r="AB16" s="17"/>
    </row>
    <row r="17" spans="22:28" x14ac:dyDescent="0.25">
      <c r="V17" s="17"/>
      <c r="W17" s="17"/>
      <c r="X17" s="17"/>
      <c r="Y17" s="17"/>
      <c r="Z17" s="17"/>
      <c r="AA17" s="17"/>
      <c r="AB17" s="17"/>
    </row>
    <row r="18" spans="22:28" x14ac:dyDescent="0.25">
      <c r="V18" s="17"/>
      <c r="W18" s="17"/>
      <c r="X18" s="17"/>
      <c r="Y18" s="17"/>
      <c r="Z18" s="17"/>
      <c r="AA18" s="17"/>
      <c r="AB18" s="17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>
    <tabColor theme="0" tint="-0.249977111117893"/>
  </sheetPr>
  <dimension ref="B1:AG63"/>
  <sheetViews>
    <sheetView zoomScale="75" zoomScaleNormal="75" workbookViewId="0">
      <pane ySplit="1" topLeftCell="A32" activePane="bottomLeft" state="frozen"/>
      <selection pane="bottomLeft" activeCell="B39" sqref="B39"/>
    </sheetView>
  </sheetViews>
  <sheetFormatPr defaultRowHeight="15" x14ac:dyDescent="0.25"/>
  <cols>
    <col min="1" max="1" width="3.28515625" style="66" customWidth="1"/>
    <col min="2" max="2" width="32" style="66" bestFit="1" customWidth="1"/>
    <col min="3" max="31" width="10.42578125" style="66" bestFit="1" customWidth="1"/>
    <col min="32" max="32" width="6.140625" style="66" customWidth="1"/>
    <col min="33" max="33" width="9.28515625" style="66" bestFit="1" customWidth="1"/>
    <col min="34" max="16384" width="9.140625" style="66"/>
  </cols>
  <sheetData>
    <row r="1" spans="2:33" s="93" customFormat="1" x14ac:dyDescent="0.25">
      <c r="B1" s="104" t="s">
        <v>41</v>
      </c>
      <c r="C1" s="98">
        <v>1990</v>
      </c>
      <c r="D1" s="98">
        <v>1991</v>
      </c>
      <c r="E1" s="98">
        <v>1992</v>
      </c>
      <c r="F1" s="98">
        <v>1993</v>
      </c>
      <c r="G1" s="98">
        <v>1994</v>
      </c>
      <c r="H1" s="98">
        <v>1995</v>
      </c>
      <c r="I1" s="98">
        <v>1996</v>
      </c>
      <c r="J1" s="98">
        <v>1997</v>
      </c>
      <c r="K1" s="98">
        <v>1998</v>
      </c>
      <c r="L1" s="98">
        <v>1999</v>
      </c>
      <c r="M1" s="98">
        <v>2000</v>
      </c>
      <c r="N1" s="98">
        <v>2001</v>
      </c>
      <c r="O1" s="98">
        <v>2002</v>
      </c>
      <c r="P1" s="98">
        <v>2003</v>
      </c>
      <c r="Q1" s="98">
        <v>2004</v>
      </c>
      <c r="R1" s="98">
        <v>2005</v>
      </c>
      <c r="S1" s="98">
        <v>2006</v>
      </c>
      <c r="T1" s="98">
        <v>2007</v>
      </c>
      <c r="U1" s="98">
        <v>2008</v>
      </c>
      <c r="V1" s="98">
        <v>2009</v>
      </c>
      <c r="W1" s="98">
        <v>2010</v>
      </c>
      <c r="X1" s="98">
        <v>2011</v>
      </c>
      <c r="Y1" s="98">
        <v>2012</v>
      </c>
      <c r="Z1" s="98">
        <v>2013</v>
      </c>
      <c r="AA1" s="98">
        <v>2014</v>
      </c>
      <c r="AB1" s="98">
        <v>2015</v>
      </c>
      <c r="AC1" s="98">
        <v>2016</v>
      </c>
      <c r="AD1" s="98">
        <v>2017</v>
      </c>
      <c r="AE1" s="98">
        <v>2018</v>
      </c>
    </row>
    <row r="2" spans="2:33" s="153" customFormat="1" x14ac:dyDescent="0.25">
      <c r="B2" s="99" t="s">
        <v>40</v>
      </c>
      <c r="C2" s="208">
        <v>11223.12672799716</v>
      </c>
      <c r="D2" s="208">
        <v>11684.216169548012</v>
      </c>
      <c r="E2" s="208">
        <v>12345.631586408674</v>
      </c>
      <c r="F2" s="208">
        <v>12361.503535976539</v>
      </c>
      <c r="G2" s="208">
        <v>12698.964605169616</v>
      </c>
      <c r="H2" s="208">
        <v>13383.629051628215</v>
      </c>
      <c r="I2" s="208">
        <v>14103.622705934602</v>
      </c>
      <c r="J2" s="208">
        <v>14761.014389242522</v>
      </c>
      <c r="K2" s="208">
        <v>15141.535204543823</v>
      </c>
      <c r="L2" s="208">
        <v>15800.052247276675</v>
      </c>
      <c r="M2" s="208">
        <v>16116.301209055915</v>
      </c>
      <c r="N2" s="208">
        <v>17334.222532490625</v>
      </c>
      <c r="O2" s="208">
        <v>16420.33723140927</v>
      </c>
      <c r="P2" s="208">
        <v>15726.017167120375</v>
      </c>
      <c r="Q2" s="208">
        <v>15335.427423918578</v>
      </c>
      <c r="R2" s="208">
        <v>15828.51037379073</v>
      </c>
      <c r="S2" s="208">
        <v>15076.624038701657</v>
      </c>
      <c r="T2" s="208">
        <v>14583.003232163603</v>
      </c>
      <c r="U2" s="208">
        <v>14710.483389544235</v>
      </c>
      <c r="V2" s="208">
        <v>13119.109512032237</v>
      </c>
      <c r="W2" s="208">
        <v>13380.236904025222</v>
      </c>
      <c r="X2" s="208">
        <v>11979.968927792928</v>
      </c>
      <c r="Y2" s="208">
        <v>12809.983524786521</v>
      </c>
      <c r="Z2" s="208">
        <v>11434.062403652248</v>
      </c>
      <c r="AA2" s="208">
        <v>11252.067026061113</v>
      </c>
      <c r="AB2" s="208">
        <v>11875.453189734633</v>
      </c>
      <c r="AC2" s="208">
        <v>12589.334889230951</v>
      </c>
      <c r="AD2" s="208">
        <v>11819.835928603112</v>
      </c>
      <c r="AE2" s="208">
        <v>10550.39990261932</v>
      </c>
      <c r="AG2" s="2">
        <f>(AE2-C2)/C2</f>
        <v>-5.9941123510586315E-2</v>
      </c>
    </row>
    <row r="3" spans="2:33" s="153" customFormat="1" x14ac:dyDescent="0.25">
      <c r="B3" s="99" t="s">
        <v>39</v>
      </c>
      <c r="C3" s="208">
        <v>3961.7501968617198</v>
      </c>
      <c r="D3" s="208">
        <v>4074.4548385498297</v>
      </c>
      <c r="E3" s="208">
        <v>3768.7411502027753</v>
      </c>
      <c r="F3" s="208">
        <v>3986.718636659084</v>
      </c>
      <c r="G3" s="208">
        <v>4242.6262261403081</v>
      </c>
      <c r="H3" s="208">
        <v>4347.622852378212</v>
      </c>
      <c r="I3" s="208">
        <v>4182.7351599223548</v>
      </c>
      <c r="J3" s="208">
        <v>4550.5507019358811</v>
      </c>
      <c r="K3" s="208">
        <v>4589.6182499874158</v>
      </c>
      <c r="L3" s="208">
        <v>4810.4753948929074</v>
      </c>
      <c r="M3" s="208">
        <v>5642.3689918729879</v>
      </c>
      <c r="N3" s="208">
        <v>5599.3853934023136</v>
      </c>
      <c r="O3" s="208">
        <v>5323.0545108400129</v>
      </c>
      <c r="P3" s="208">
        <v>5513.8189089738644</v>
      </c>
      <c r="Q3" s="208">
        <v>5694.093389318622</v>
      </c>
      <c r="R3" s="208">
        <v>5870.4169980805837</v>
      </c>
      <c r="S3" s="208">
        <v>5752.4070140376298</v>
      </c>
      <c r="T3" s="208">
        <v>5788.7344844996869</v>
      </c>
      <c r="U3" s="208">
        <v>5629.341453754756</v>
      </c>
      <c r="V3" s="208">
        <v>4486.9239149420027</v>
      </c>
      <c r="W3" s="208">
        <v>4476.4678963195283</v>
      </c>
      <c r="X3" s="208">
        <v>4142.360082932656</v>
      </c>
      <c r="Y3" s="208">
        <v>4176.5102240160431</v>
      </c>
      <c r="Z3" s="208">
        <v>4239.353872065456</v>
      </c>
      <c r="AA3" s="208">
        <v>4322.9896600552929</v>
      </c>
      <c r="AB3" s="208">
        <v>4469.5735136389221</v>
      </c>
      <c r="AC3" s="208">
        <v>4526.1824330243899</v>
      </c>
      <c r="AD3" s="208">
        <v>4564.7315951203127</v>
      </c>
      <c r="AE3" s="208">
        <v>4741.3899208944713</v>
      </c>
      <c r="AG3" s="2">
        <f>(AE3-C3)/C3</f>
        <v>0.19679174235930855</v>
      </c>
    </row>
    <row r="4" spans="2:33" s="153" customFormat="1" x14ac:dyDescent="0.25">
      <c r="B4" s="99" t="s">
        <v>1</v>
      </c>
      <c r="C4" s="208">
        <v>5146.5335160969971</v>
      </c>
      <c r="D4" s="208">
        <v>5325.592334987663</v>
      </c>
      <c r="E4" s="208">
        <v>5755.6966103135346</v>
      </c>
      <c r="F4" s="208">
        <v>5732.58887628295</v>
      </c>
      <c r="G4" s="208">
        <v>5985.101213192117</v>
      </c>
      <c r="H4" s="208">
        <v>6280.1811055945836</v>
      </c>
      <c r="I4" s="208">
        <v>7332.5259196566367</v>
      </c>
      <c r="J4" s="208">
        <v>7712.8098031865593</v>
      </c>
      <c r="K4" s="208">
        <v>9060.7396891949156</v>
      </c>
      <c r="L4" s="208">
        <v>9754.9605344547927</v>
      </c>
      <c r="M4" s="208">
        <v>10796.669546540576</v>
      </c>
      <c r="N4" s="208">
        <v>11320.328906168208</v>
      </c>
      <c r="O4" s="208">
        <v>11514.788401933201</v>
      </c>
      <c r="P4" s="208">
        <v>11715.782792202277</v>
      </c>
      <c r="Q4" s="208">
        <v>12435.224656450946</v>
      </c>
      <c r="R4" s="208">
        <v>13143.628597617862</v>
      </c>
      <c r="S4" s="208">
        <v>13822.636686680384</v>
      </c>
      <c r="T4" s="208">
        <v>14409.318170592291</v>
      </c>
      <c r="U4" s="208">
        <v>13680.475515087974</v>
      </c>
      <c r="V4" s="208">
        <v>12460.761273094035</v>
      </c>
      <c r="W4" s="208">
        <v>11545.679557884016</v>
      </c>
      <c r="X4" s="208">
        <v>11234.359216414881</v>
      </c>
      <c r="Y4" s="208">
        <v>10845.812634556731</v>
      </c>
      <c r="Z4" s="208">
        <v>11078.516722345168</v>
      </c>
      <c r="AA4" s="208">
        <v>11361.418012471839</v>
      </c>
      <c r="AB4" s="208">
        <v>11827.316922617561</v>
      </c>
      <c r="AC4" s="208">
        <v>12308.049278398108</v>
      </c>
      <c r="AD4" s="208">
        <v>12026.494767900445</v>
      </c>
      <c r="AE4" s="208">
        <v>12224.734008330008</v>
      </c>
      <c r="AG4" s="2">
        <f t="shared" ref="AG4:AG14" si="0">(AE4-C4)/C4</f>
        <v>1.3753336046669606</v>
      </c>
    </row>
    <row r="5" spans="2:33" s="153" customFormat="1" x14ac:dyDescent="0.25">
      <c r="B5" s="154" t="s">
        <v>38</v>
      </c>
      <c r="C5" s="208">
        <v>48.400106486222576</v>
      </c>
      <c r="D5" s="208">
        <v>43.890462728732835</v>
      </c>
      <c r="E5" s="208">
        <v>43.505353402501697</v>
      </c>
      <c r="F5" s="208">
        <v>37.422091319771468</v>
      </c>
      <c r="G5" s="208">
        <v>38.894043702560808</v>
      </c>
      <c r="H5" s="208">
        <v>45.734268208919957</v>
      </c>
      <c r="I5" s="208">
        <v>48.936446679882778</v>
      </c>
      <c r="J5" s="208">
        <v>51.411187016316838</v>
      </c>
      <c r="K5" s="208">
        <v>56.835196392367649</v>
      </c>
      <c r="L5" s="208">
        <v>64.36525303110119</v>
      </c>
      <c r="M5" s="208">
        <v>69.643484311968763</v>
      </c>
      <c r="N5" s="208">
        <v>69.19228723427733</v>
      </c>
      <c r="O5" s="208">
        <v>68.575781212525385</v>
      </c>
      <c r="P5" s="208">
        <v>71.175231401416426</v>
      </c>
      <c r="Q5" s="208">
        <v>67.929569362526678</v>
      </c>
      <c r="R5" s="208">
        <v>80.207235907855747</v>
      </c>
      <c r="S5" s="208">
        <v>92.038297872635994</v>
      </c>
      <c r="T5" s="208">
        <v>85.020551063372494</v>
      </c>
      <c r="U5" s="208">
        <v>80.52753322756412</v>
      </c>
      <c r="V5" s="208">
        <v>65.618694926951818</v>
      </c>
      <c r="W5" s="208">
        <v>49.510807676865383</v>
      </c>
      <c r="X5" s="208">
        <v>24.652442584170675</v>
      </c>
      <c r="Y5" s="208">
        <v>14.990550534278892</v>
      </c>
      <c r="Z5" s="208">
        <v>15.371013158611117</v>
      </c>
      <c r="AA5" s="208">
        <v>14.690987612673478</v>
      </c>
      <c r="AB5" s="208">
        <v>15.550589478914977</v>
      </c>
      <c r="AC5" s="208">
        <v>16.783691344646389</v>
      </c>
      <c r="AD5" s="208">
        <v>17.452139183375419</v>
      </c>
      <c r="AE5" s="208">
        <v>16.775104158410986</v>
      </c>
      <c r="AG5" s="2">
        <f t="shared" si="0"/>
        <v>-0.65340770142342275</v>
      </c>
    </row>
    <row r="6" spans="2:33" s="153" customFormat="1" x14ac:dyDescent="0.25">
      <c r="B6" s="154" t="s">
        <v>37</v>
      </c>
      <c r="C6" s="208">
        <v>4789.3801468327483</v>
      </c>
      <c r="D6" s="208">
        <v>4979.6851958572797</v>
      </c>
      <c r="E6" s="208">
        <v>5415.5621643484274</v>
      </c>
      <c r="F6" s="208">
        <v>5408.1833204558952</v>
      </c>
      <c r="G6" s="208">
        <v>5662.1151645062364</v>
      </c>
      <c r="H6" s="208">
        <v>5892.0333494588494</v>
      </c>
      <c r="I6" s="208">
        <v>6896.8226473549394</v>
      </c>
      <c r="J6" s="208">
        <v>7305.8626962687467</v>
      </c>
      <c r="K6" s="208">
        <v>8670.3093833839139</v>
      </c>
      <c r="L6" s="208">
        <v>9322.4249333980024</v>
      </c>
      <c r="M6" s="208">
        <v>10374.071054574983</v>
      </c>
      <c r="N6" s="208">
        <v>10840.626336529649</v>
      </c>
      <c r="O6" s="208">
        <v>11044.283083267343</v>
      </c>
      <c r="P6" s="208">
        <v>11213.922780015919</v>
      </c>
      <c r="Q6" s="208">
        <v>11865.632851657636</v>
      </c>
      <c r="R6" s="208">
        <v>12562.049534622245</v>
      </c>
      <c r="S6" s="208">
        <v>13191.229061074762</v>
      </c>
      <c r="T6" s="208">
        <v>13847.839876508633</v>
      </c>
      <c r="U6" s="208">
        <v>13093.114767574445</v>
      </c>
      <c r="V6" s="208">
        <v>11907.909663271486</v>
      </c>
      <c r="W6" s="208">
        <v>10996.33902282553</v>
      </c>
      <c r="X6" s="208">
        <v>10747.577129386462</v>
      </c>
      <c r="Y6" s="208">
        <v>10375.77508201722</v>
      </c>
      <c r="Z6" s="208">
        <v>10606.567292045209</v>
      </c>
      <c r="AA6" s="208">
        <v>10855.5948758583</v>
      </c>
      <c r="AB6" s="208">
        <v>11330.050871605132</v>
      </c>
      <c r="AC6" s="208">
        <v>11764.576136919693</v>
      </c>
      <c r="AD6" s="208">
        <v>11517.856728373366</v>
      </c>
      <c r="AE6" s="208">
        <v>11677.518001439419</v>
      </c>
      <c r="AG6" s="2">
        <f t="shared" si="0"/>
        <v>1.4382107169258314</v>
      </c>
    </row>
    <row r="7" spans="2:33" s="153" customFormat="1" x14ac:dyDescent="0.25">
      <c r="B7" s="99" t="s">
        <v>36</v>
      </c>
      <c r="C7" s="208">
        <v>2244.1426093382506</v>
      </c>
      <c r="D7" s="208">
        <v>2274.2166260995191</v>
      </c>
      <c r="E7" s="208">
        <v>2216.0772685197589</v>
      </c>
      <c r="F7" s="208">
        <v>2215.5853834071054</v>
      </c>
      <c r="G7" s="208">
        <v>2400.5272930572992</v>
      </c>
      <c r="H7" s="208">
        <v>2101.9082955053582</v>
      </c>
      <c r="I7" s="208">
        <v>2204.5574229135</v>
      </c>
      <c r="J7" s="208">
        <v>2240.6730850474664</v>
      </c>
      <c r="K7" s="208">
        <v>2185.2860840802718</v>
      </c>
      <c r="L7" s="208">
        <v>2322.9522088187746</v>
      </c>
      <c r="M7" s="208">
        <v>2364.1348829742897</v>
      </c>
      <c r="N7" s="208">
        <v>2422.0043576799681</v>
      </c>
      <c r="O7" s="208">
        <v>2364.198261154907</v>
      </c>
      <c r="P7" s="208">
        <v>2432.0851757075457</v>
      </c>
      <c r="Q7" s="208">
        <v>2220.6940271387939</v>
      </c>
      <c r="R7" s="208">
        <v>2428.065082094196</v>
      </c>
      <c r="S7" s="208">
        <v>2292.7154713497771</v>
      </c>
      <c r="T7" s="208">
        <v>2373.5617488140824</v>
      </c>
      <c r="U7" s="208">
        <v>2600.9087185972294</v>
      </c>
      <c r="V7" s="208">
        <v>2290.5744345576445</v>
      </c>
      <c r="W7" s="208">
        <v>2308.0337074695422</v>
      </c>
      <c r="X7" s="208">
        <v>2094.8589403205383</v>
      </c>
      <c r="Y7" s="208">
        <v>2098.4181845788939</v>
      </c>
      <c r="Z7" s="208">
        <v>1919.0248291852847</v>
      </c>
      <c r="AA7" s="208">
        <v>1752.2413608144316</v>
      </c>
      <c r="AB7" s="208">
        <v>1799.5499583288515</v>
      </c>
      <c r="AC7" s="208">
        <v>1854.05616944863</v>
      </c>
      <c r="AD7" s="208">
        <v>1977.9345181135209</v>
      </c>
      <c r="AE7" s="208">
        <v>2108.406322163095</v>
      </c>
      <c r="AG7" s="2">
        <f t="shared" si="0"/>
        <v>-6.048469763478239E-2</v>
      </c>
    </row>
    <row r="8" spans="2:33" s="153" customFormat="1" x14ac:dyDescent="0.25">
      <c r="B8" s="99" t="s">
        <v>35</v>
      </c>
      <c r="C8" s="208">
        <v>7523.6648356256719</v>
      </c>
      <c r="D8" s="208">
        <v>7565.9321257083066</v>
      </c>
      <c r="E8" s="208">
        <v>6717.8016581294623</v>
      </c>
      <c r="F8" s="208">
        <v>6667.0106159097604</v>
      </c>
      <c r="G8" s="208">
        <v>6496.5767882634982</v>
      </c>
      <c r="H8" s="208">
        <v>6452.0465782317078</v>
      </c>
      <c r="I8" s="208">
        <v>6576.3213779944026</v>
      </c>
      <c r="J8" s="208">
        <v>6235.9154976268956</v>
      </c>
      <c r="K8" s="208">
        <v>6744.7458716510537</v>
      </c>
      <c r="L8" s="208">
        <v>6377.8773312741932</v>
      </c>
      <c r="M8" s="208">
        <v>6462.6033188676402</v>
      </c>
      <c r="N8" s="208">
        <v>6732.2923557237582</v>
      </c>
      <c r="O8" s="208">
        <v>6658.6245970827331</v>
      </c>
      <c r="P8" s="208">
        <v>6812.5798281567086</v>
      </c>
      <c r="Q8" s="208">
        <v>6992.5072618934601</v>
      </c>
      <c r="R8" s="208">
        <v>7271.6111503611419</v>
      </c>
      <c r="S8" s="208">
        <v>7157.2186973537846</v>
      </c>
      <c r="T8" s="208">
        <v>6928.4575162718102</v>
      </c>
      <c r="U8" s="208">
        <v>7521.4924844222505</v>
      </c>
      <c r="V8" s="208">
        <v>7466.9821244251762</v>
      </c>
      <c r="W8" s="208">
        <v>7800.8796968120469</v>
      </c>
      <c r="X8" s="208">
        <v>6609.7078517571563</v>
      </c>
      <c r="Y8" s="208">
        <v>6232.2915009637172</v>
      </c>
      <c r="Z8" s="208">
        <v>6395.3767620249009</v>
      </c>
      <c r="AA8" s="208">
        <v>5745.5821113099892</v>
      </c>
      <c r="AB8" s="208">
        <v>6041.3094552769026</v>
      </c>
      <c r="AC8" s="208">
        <v>6046.4814867219093</v>
      </c>
      <c r="AD8" s="208">
        <v>5740.9068130334808</v>
      </c>
      <c r="AE8" s="208">
        <v>6197.1811918194844</v>
      </c>
      <c r="AG8" s="2">
        <f t="shared" si="0"/>
        <v>-0.17630817863192019</v>
      </c>
    </row>
    <row r="9" spans="2:33" s="153" customFormat="1" x14ac:dyDescent="0.25">
      <c r="B9" s="99" t="s">
        <v>34</v>
      </c>
      <c r="C9" s="208">
        <v>818.46570725142328</v>
      </c>
      <c r="D9" s="208">
        <v>853.65145291304316</v>
      </c>
      <c r="E9" s="208">
        <v>870.36086939091035</v>
      </c>
      <c r="F9" s="208">
        <v>885.91841178989932</v>
      </c>
      <c r="G9" s="208">
        <v>996.07021629609244</v>
      </c>
      <c r="H9" s="208">
        <v>1166.6687643848275</v>
      </c>
      <c r="I9" s="208">
        <v>946.70323190500801</v>
      </c>
      <c r="J9" s="208">
        <v>958.798670255518</v>
      </c>
      <c r="K9" s="208">
        <v>964.31414182424123</v>
      </c>
      <c r="L9" s="208">
        <v>994.46743789401512</v>
      </c>
      <c r="M9" s="208">
        <v>1023.0023145618421</v>
      </c>
      <c r="N9" s="208">
        <v>1035.4673515180427</v>
      </c>
      <c r="O9" s="208">
        <v>1022.6873467582233</v>
      </c>
      <c r="P9" s="208">
        <v>1069.5296891036533</v>
      </c>
      <c r="Q9" s="208">
        <v>1050.3904758998785</v>
      </c>
      <c r="R9" s="208">
        <v>1098.5716312361337</v>
      </c>
      <c r="S9" s="208">
        <v>1043.6651560055714</v>
      </c>
      <c r="T9" s="208">
        <v>988.76012061395318</v>
      </c>
      <c r="U9" s="208">
        <v>1042.8431790652144</v>
      </c>
      <c r="V9" s="208">
        <v>893.55041960675749</v>
      </c>
      <c r="W9" s="208">
        <v>829.6748460628371</v>
      </c>
      <c r="X9" s="208">
        <v>785.02699080043931</v>
      </c>
      <c r="Y9" s="208">
        <v>757.7691644903515</v>
      </c>
      <c r="Z9" s="208">
        <v>674.28005224578942</v>
      </c>
      <c r="AA9" s="208">
        <v>608.57866629984198</v>
      </c>
      <c r="AB9" s="208">
        <v>580.05257419881184</v>
      </c>
      <c r="AC9" s="208">
        <v>600.49199068113171</v>
      </c>
      <c r="AD9" s="208">
        <v>631.14166056290946</v>
      </c>
      <c r="AE9" s="208">
        <v>680.34934577193292</v>
      </c>
      <c r="AG9" s="2">
        <f t="shared" si="0"/>
        <v>-0.16875033401620895</v>
      </c>
    </row>
    <row r="10" spans="2:33" x14ac:dyDescent="0.25">
      <c r="B10" s="73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5"/>
      <c r="AC10" s="215"/>
      <c r="AD10" s="215"/>
      <c r="AE10" s="215"/>
      <c r="AG10" s="2"/>
    </row>
    <row r="11" spans="2:33" s="69" customFormat="1" x14ac:dyDescent="0.25">
      <c r="B11" s="80" t="s">
        <v>33</v>
      </c>
      <c r="C11" s="215">
        <f t="shared" ref="C11:AB11" si="1">SUM(C7:C9)</f>
        <v>10586.273152215346</v>
      </c>
      <c r="D11" s="215">
        <f t="shared" si="1"/>
        <v>10693.800204720868</v>
      </c>
      <c r="E11" s="215">
        <f t="shared" si="1"/>
        <v>9804.2397960401304</v>
      </c>
      <c r="F11" s="215">
        <f t="shared" si="1"/>
        <v>9768.5144111067639</v>
      </c>
      <c r="G11" s="215">
        <f t="shared" si="1"/>
        <v>9893.1742976168898</v>
      </c>
      <c r="H11" s="215">
        <f t="shared" si="1"/>
        <v>9720.6236381218932</v>
      </c>
      <c r="I11" s="215">
        <f t="shared" si="1"/>
        <v>9727.5820328129121</v>
      </c>
      <c r="J11" s="215">
        <f t="shared" si="1"/>
        <v>9435.3872529298787</v>
      </c>
      <c r="K11" s="215">
        <f t="shared" si="1"/>
        <v>9894.3460975555663</v>
      </c>
      <c r="L11" s="215">
        <f t="shared" si="1"/>
        <v>9695.2969779869818</v>
      </c>
      <c r="M11" s="215">
        <f t="shared" si="1"/>
        <v>9849.7405164037718</v>
      </c>
      <c r="N11" s="215">
        <f t="shared" si="1"/>
        <v>10189.764064921768</v>
      </c>
      <c r="O11" s="215">
        <f t="shared" si="1"/>
        <v>10045.510204995862</v>
      </c>
      <c r="P11" s="215">
        <f t="shared" si="1"/>
        <v>10314.194692967907</v>
      </c>
      <c r="Q11" s="215">
        <f t="shared" si="1"/>
        <v>10263.591764932133</v>
      </c>
      <c r="R11" s="215">
        <f t="shared" si="1"/>
        <v>10798.247863691471</v>
      </c>
      <c r="S11" s="215">
        <f t="shared" si="1"/>
        <v>10493.599324709132</v>
      </c>
      <c r="T11" s="215">
        <f t="shared" si="1"/>
        <v>10290.779385699845</v>
      </c>
      <c r="U11" s="215">
        <f t="shared" si="1"/>
        <v>11165.244382084693</v>
      </c>
      <c r="V11" s="215">
        <f t="shared" si="1"/>
        <v>10651.106978589578</v>
      </c>
      <c r="W11" s="215">
        <f t="shared" si="1"/>
        <v>10938.588250344426</v>
      </c>
      <c r="X11" s="215">
        <f t="shared" si="1"/>
        <v>9489.5937828781334</v>
      </c>
      <c r="Y11" s="215">
        <f t="shared" si="1"/>
        <v>9088.4788500329632</v>
      </c>
      <c r="Z11" s="215">
        <f t="shared" si="1"/>
        <v>8988.6816434559751</v>
      </c>
      <c r="AA11" s="215">
        <f t="shared" si="1"/>
        <v>8106.4021384242624</v>
      </c>
      <c r="AB11" s="215">
        <f t="shared" si="1"/>
        <v>8420.9119878045658</v>
      </c>
      <c r="AC11" s="215">
        <f t="shared" ref="AC11:AD11" si="2">SUM(AC7:AC9)</f>
        <v>8501.0296468516717</v>
      </c>
      <c r="AD11" s="215">
        <f t="shared" si="2"/>
        <v>8349.9829917099105</v>
      </c>
      <c r="AE11" s="215">
        <f t="shared" ref="AE11" si="3">SUM(AE7:AE9)</f>
        <v>8985.9368597545126</v>
      </c>
      <c r="AG11" s="2">
        <f t="shared" si="0"/>
        <v>-0.15117088605690643</v>
      </c>
    </row>
    <row r="12" spans="2:33" s="156" customFormat="1" x14ac:dyDescent="0.25">
      <c r="B12" s="155" t="s">
        <v>32</v>
      </c>
      <c r="C12" s="208">
        <f t="shared" ref="C12:AB12" si="4">SUM(C2:C4,C7:C9)</f>
        <v>30917.683593171227</v>
      </c>
      <c r="D12" s="208">
        <f t="shared" si="4"/>
        <v>31778.063547806374</v>
      </c>
      <c r="E12" s="208">
        <f t="shared" si="4"/>
        <v>31674.309142965114</v>
      </c>
      <c r="F12" s="208">
        <f t="shared" si="4"/>
        <v>31849.325460025335</v>
      </c>
      <c r="G12" s="208">
        <f t="shared" si="4"/>
        <v>32819.866342118934</v>
      </c>
      <c r="H12" s="208">
        <f t="shared" si="4"/>
        <v>33732.056647722908</v>
      </c>
      <c r="I12" s="208">
        <f t="shared" si="4"/>
        <v>35346.465818326506</v>
      </c>
      <c r="J12" s="208">
        <f t="shared" si="4"/>
        <v>36459.762147294845</v>
      </c>
      <c r="K12" s="208">
        <f t="shared" si="4"/>
        <v>38686.239241281728</v>
      </c>
      <c r="L12" s="208">
        <f t="shared" si="4"/>
        <v>40060.78515461136</v>
      </c>
      <c r="M12" s="208">
        <f t="shared" si="4"/>
        <v>42405.080263873249</v>
      </c>
      <c r="N12" s="208">
        <f t="shared" si="4"/>
        <v>44443.700896982911</v>
      </c>
      <c r="O12" s="208">
        <f t="shared" si="4"/>
        <v>43303.690349178352</v>
      </c>
      <c r="P12" s="208">
        <f t="shared" si="4"/>
        <v>43269.813561264426</v>
      </c>
      <c r="Q12" s="208">
        <f t="shared" si="4"/>
        <v>43728.337234620274</v>
      </c>
      <c r="R12" s="208">
        <f t="shared" si="4"/>
        <v>45640.803833180646</v>
      </c>
      <c r="S12" s="208">
        <f t="shared" si="4"/>
        <v>45145.267064128806</v>
      </c>
      <c r="T12" s="208">
        <f t="shared" si="4"/>
        <v>45071.835272955432</v>
      </c>
      <c r="U12" s="208">
        <f t="shared" si="4"/>
        <v>45185.544740471661</v>
      </c>
      <c r="V12" s="208">
        <f t="shared" si="4"/>
        <v>40717.90167865785</v>
      </c>
      <c r="W12" s="208">
        <f t="shared" si="4"/>
        <v>40340.972608573189</v>
      </c>
      <c r="X12" s="208">
        <f t="shared" si="4"/>
        <v>36846.2820100186</v>
      </c>
      <c r="Y12" s="208">
        <f t="shared" si="4"/>
        <v>36920.785233392264</v>
      </c>
      <c r="Z12" s="208">
        <f t="shared" si="4"/>
        <v>35740.614641518849</v>
      </c>
      <c r="AA12" s="208">
        <f t="shared" si="4"/>
        <v>35042.876837012511</v>
      </c>
      <c r="AB12" s="208">
        <f t="shared" si="4"/>
        <v>36593.255613795678</v>
      </c>
      <c r="AC12" s="208">
        <f t="shared" ref="AC12:AD12" si="5">SUM(AC2:AC4,AC7:AC9)</f>
        <v>37924.596247505127</v>
      </c>
      <c r="AD12" s="208">
        <f t="shared" si="5"/>
        <v>36761.045283333784</v>
      </c>
      <c r="AE12" s="208">
        <f t="shared" ref="AE12" si="6">SUM(AE2:AE4,AE7:AE9)</f>
        <v>36502.460691598309</v>
      </c>
      <c r="AG12" s="2">
        <f t="shared" si="0"/>
        <v>0.18063374901930201</v>
      </c>
    </row>
    <row r="13" spans="2:33" x14ac:dyDescent="0.25">
      <c r="B13" s="73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5"/>
      <c r="AC13" s="215"/>
      <c r="AD13" s="215"/>
      <c r="AE13" s="215"/>
      <c r="AG13" s="2"/>
    </row>
    <row r="14" spans="2:33" x14ac:dyDescent="0.25">
      <c r="B14" s="73" t="s">
        <v>31</v>
      </c>
      <c r="C14" s="215">
        <v>104.41981231384662</v>
      </c>
      <c r="D14" s="215">
        <v>95.006883286337228</v>
      </c>
      <c r="E14" s="215">
        <v>90.290976336628447</v>
      </c>
      <c r="F14" s="215">
        <v>93.865889382172753</v>
      </c>
      <c r="G14" s="215">
        <v>92.505661431799183</v>
      </c>
      <c r="H14" s="215">
        <v>92.868477398724778</v>
      </c>
      <c r="I14" s="215">
        <v>92.968817523191916</v>
      </c>
      <c r="J14" s="215">
        <v>90.731212236638811</v>
      </c>
      <c r="K14" s="215">
        <v>77.354764773907618</v>
      </c>
      <c r="L14" s="215">
        <v>116.58380147801816</v>
      </c>
      <c r="M14" s="215">
        <v>80.692131227636651</v>
      </c>
      <c r="N14" s="215">
        <v>149.99336088201846</v>
      </c>
      <c r="O14" s="215">
        <v>71.492908490589883</v>
      </c>
      <c r="P14" s="215">
        <v>739.01704778224064</v>
      </c>
      <c r="Q14" s="215">
        <v>79.659674241199468</v>
      </c>
      <c r="R14" s="215">
        <v>70.931116729553338</v>
      </c>
      <c r="S14" s="215">
        <v>82.412770635472441</v>
      </c>
      <c r="T14" s="215">
        <v>90.621968312249464</v>
      </c>
      <c r="U14" s="215">
        <v>85.075650757858114</v>
      </c>
      <c r="V14" s="215">
        <v>80.458750355054633</v>
      </c>
      <c r="W14" s="215">
        <v>86.96355851141422</v>
      </c>
      <c r="X14" s="215">
        <v>79.598565043566452</v>
      </c>
      <c r="Y14" s="215">
        <v>78.056115127234563</v>
      </c>
      <c r="Z14" s="215">
        <v>76.175309548979158</v>
      </c>
      <c r="AA14" s="215">
        <v>71.841767996337879</v>
      </c>
      <c r="AB14" s="215">
        <v>72.650784355619479</v>
      </c>
      <c r="AC14" s="215">
        <v>73.487212943161865</v>
      </c>
      <c r="AD14" s="215">
        <v>78.965379523051752</v>
      </c>
      <c r="AE14" s="215">
        <v>80.406828194452629</v>
      </c>
      <c r="AG14" s="2">
        <f t="shared" si="0"/>
        <v>-0.22996578510618279</v>
      </c>
    </row>
    <row r="15" spans="2:33" x14ac:dyDescent="0.25">
      <c r="B15" s="73"/>
      <c r="C15" s="102">
        <v>0</v>
      </c>
      <c r="D15" s="102">
        <v>0</v>
      </c>
      <c r="E15" s="102">
        <v>0</v>
      </c>
      <c r="F15" s="102">
        <v>0</v>
      </c>
      <c r="G15" s="102">
        <v>0</v>
      </c>
      <c r="H15" s="102">
        <v>0</v>
      </c>
      <c r="I15" s="102">
        <v>0</v>
      </c>
      <c r="J15" s="102">
        <v>0</v>
      </c>
      <c r="K15" s="102">
        <v>0</v>
      </c>
      <c r="L15" s="102">
        <v>0</v>
      </c>
      <c r="M15" s="102">
        <v>0</v>
      </c>
      <c r="N15" s="102">
        <v>0</v>
      </c>
      <c r="O15" s="102">
        <v>0</v>
      </c>
      <c r="P15" s="102">
        <v>0</v>
      </c>
      <c r="Q15" s="102">
        <v>0</v>
      </c>
      <c r="R15" s="102">
        <v>0</v>
      </c>
      <c r="S15" s="102">
        <v>0</v>
      </c>
      <c r="T15" s="102">
        <v>0</v>
      </c>
      <c r="U15" s="102">
        <v>0</v>
      </c>
      <c r="V15" s="102">
        <v>0</v>
      </c>
      <c r="W15" s="102">
        <v>0</v>
      </c>
      <c r="X15" s="102">
        <v>0</v>
      </c>
      <c r="Y15" s="102">
        <v>0</v>
      </c>
      <c r="Z15" s="102">
        <v>0</v>
      </c>
      <c r="AA15" s="102">
        <v>0</v>
      </c>
      <c r="AB15" s="102">
        <v>0</v>
      </c>
      <c r="AC15" s="102">
        <v>0</v>
      </c>
      <c r="AD15" s="102">
        <v>0</v>
      </c>
      <c r="AE15" s="102">
        <v>0</v>
      </c>
      <c r="AG15" s="2"/>
    </row>
    <row r="16" spans="2:33" x14ac:dyDescent="0.25">
      <c r="B16" s="73" t="s">
        <v>30</v>
      </c>
      <c r="C16" s="215">
        <f>'Total from CRF'!C17</f>
        <v>31022.103405485075</v>
      </c>
      <c r="D16" s="215">
        <f>'Total from CRF'!D17</f>
        <v>31873.07043109271</v>
      </c>
      <c r="E16" s="215">
        <f>'Total from CRF'!E17</f>
        <v>31764.60011930174</v>
      </c>
      <c r="F16" s="215">
        <f>'Total from CRF'!F17</f>
        <v>31943.191349407509</v>
      </c>
      <c r="G16" s="215">
        <f>'Total from CRF'!G17</f>
        <v>32912.372003550729</v>
      </c>
      <c r="H16" s="215">
        <f>'Total from CRF'!H17</f>
        <v>33824.925125121626</v>
      </c>
      <c r="I16" s="215">
        <f>'Total from CRF'!I17</f>
        <v>35439.434635849699</v>
      </c>
      <c r="J16" s="215">
        <f>'Total from CRF'!J17</f>
        <v>36550.49335953148</v>
      </c>
      <c r="K16" s="215">
        <f>'Total from CRF'!K17</f>
        <v>38763.594006055631</v>
      </c>
      <c r="L16" s="215">
        <f>'Total from CRF'!L17</f>
        <v>40177.368956089384</v>
      </c>
      <c r="M16" s="215">
        <f>'Total from CRF'!M17</f>
        <v>42485.772395100888</v>
      </c>
      <c r="N16" s="215">
        <f>'Total from CRF'!N17</f>
        <v>44593.69425786494</v>
      </c>
      <c r="O16" s="215">
        <f>'Total from CRF'!O17</f>
        <v>43375.183257668941</v>
      </c>
      <c r="P16" s="215">
        <f>'Total from CRF'!P17</f>
        <v>44008.830609046665</v>
      </c>
      <c r="Q16" s="215">
        <f>'Total from CRF'!Q17</f>
        <v>43807.996908861482</v>
      </c>
      <c r="R16" s="215">
        <f>'Total from CRF'!R17</f>
        <v>45711.734949910198</v>
      </c>
      <c r="S16" s="215">
        <f>'Total from CRF'!S17</f>
        <v>45227.679834764276</v>
      </c>
      <c r="T16" s="215">
        <f>'Total from CRF'!T17</f>
        <v>45162.457241267672</v>
      </c>
      <c r="U16" s="215">
        <f>'Total from CRF'!U17</f>
        <v>45270.620391229517</v>
      </c>
      <c r="V16" s="215">
        <f>'Total from CRF'!V17</f>
        <v>40798.360429012901</v>
      </c>
      <c r="W16" s="215">
        <f>'Total from CRF'!W17</f>
        <v>40427.936167084605</v>
      </c>
      <c r="X16" s="215">
        <f>'Total from CRF'!X17</f>
        <v>36925.880575062176</v>
      </c>
      <c r="Y16" s="215">
        <f>'Total from CRF'!Y17</f>
        <v>36998.841348519498</v>
      </c>
      <c r="Z16" s="215">
        <f>'Total from CRF'!Z17</f>
        <v>35816.789951067825</v>
      </c>
      <c r="AA16" s="215">
        <f>'Total from CRF'!AA17</f>
        <v>35114.718605008842</v>
      </c>
      <c r="AB16" s="215">
        <f>'Total from CRF'!AB17</f>
        <v>36665.906398151303</v>
      </c>
      <c r="AC16" s="215">
        <f>'Total from CRF'!AC17</f>
        <v>37998.083460448281</v>
      </c>
      <c r="AD16" s="215">
        <f>'Total from CRF'!AD17</f>
        <v>36840.010662856839</v>
      </c>
      <c r="AE16" s="215">
        <f>'Total from CRF'!AE17</f>
        <v>36582.867519792766</v>
      </c>
      <c r="AG16" s="2">
        <f>(AE16-C16)/C16</f>
        <v>0.17925167876671064</v>
      </c>
    </row>
    <row r="17" spans="2:33" s="16" customFormat="1" x14ac:dyDescent="0.25">
      <c r="B17" s="157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G17" s="2"/>
    </row>
    <row r="18" spans="2:33" s="70" customFormat="1" x14ac:dyDescent="0.25">
      <c r="B18" s="84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G18" s="2"/>
    </row>
    <row r="19" spans="2:33" s="93" customFormat="1" x14ac:dyDescent="0.25">
      <c r="B19" s="104" t="s">
        <v>29</v>
      </c>
      <c r="C19" s="98">
        <v>1990</v>
      </c>
      <c r="D19" s="98">
        <v>1991</v>
      </c>
      <c r="E19" s="98">
        <v>1992</v>
      </c>
      <c r="F19" s="98">
        <v>1993</v>
      </c>
      <c r="G19" s="98">
        <v>1994</v>
      </c>
      <c r="H19" s="98">
        <v>1995</v>
      </c>
      <c r="I19" s="98">
        <v>1996</v>
      </c>
      <c r="J19" s="98">
        <v>1997</v>
      </c>
      <c r="K19" s="98">
        <v>1998</v>
      </c>
      <c r="L19" s="98">
        <v>1999</v>
      </c>
      <c r="M19" s="98">
        <v>2000</v>
      </c>
      <c r="N19" s="98">
        <v>2001</v>
      </c>
      <c r="O19" s="98">
        <v>2002</v>
      </c>
      <c r="P19" s="98">
        <v>2003</v>
      </c>
      <c r="Q19" s="98">
        <v>2004</v>
      </c>
      <c r="R19" s="98">
        <v>2005</v>
      </c>
      <c r="S19" s="98">
        <v>2006</v>
      </c>
      <c r="T19" s="98">
        <v>2007</v>
      </c>
      <c r="U19" s="98">
        <v>2008</v>
      </c>
      <c r="V19" s="98">
        <v>2009</v>
      </c>
      <c r="W19" s="98">
        <v>2010</v>
      </c>
      <c r="X19" s="98">
        <v>2011</v>
      </c>
      <c r="Y19" s="98">
        <v>2012</v>
      </c>
      <c r="Z19" s="98">
        <v>2013</v>
      </c>
      <c r="AA19" s="98">
        <v>2014</v>
      </c>
      <c r="AB19" s="98">
        <v>2015</v>
      </c>
      <c r="AC19" s="98">
        <v>2016</v>
      </c>
      <c r="AD19" s="98">
        <v>2017</v>
      </c>
      <c r="AE19" s="98">
        <v>2018</v>
      </c>
      <c r="AG19" s="2">
        <f t="shared" ref="AG19:AG29" si="7">(AE19-C19)/C19</f>
        <v>1.407035175879397E-2</v>
      </c>
    </row>
    <row r="20" spans="2:33" x14ac:dyDescent="0.25">
      <c r="B20" s="73" t="s">
        <v>3</v>
      </c>
      <c r="C20" s="215">
        <v>625.7954608</v>
      </c>
      <c r="D20" s="215">
        <v>699.46111200000007</v>
      </c>
      <c r="E20" s="215">
        <v>476.42828639999999</v>
      </c>
      <c r="F20" s="215">
        <v>476.08667328000001</v>
      </c>
      <c r="G20" s="215">
        <v>338.42056880000001</v>
      </c>
      <c r="H20" s="215">
        <v>246.06857200000002</v>
      </c>
      <c r="I20" s="215">
        <v>367.98576560000004</v>
      </c>
      <c r="J20" s="215">
        <v>277.75376080000001</v>
      </c>
      <c r="K20" s="215">
        <v>320.19317680000006</v>
      </c>
      <c r="L20" s="215">
        <v>262.710264</v>
      </c>
      <c r="M20" s="215">
        <v>285.78015760000005</v>
      </c>
      <c r="N20" s="215">
        <v>263.89473284080003</v>
      </c>
      <c r="O20" s="215">
        <v>251.97008640000001</v>
      </c>
      <c r="P20" s="215">
        <v>238.52714740000005</v>
      </c>
      <c r="Q20" s="215">
        <v>231.00804960000002</v>
      </c>
      <c r="R20" s="215">
        <v>245.9206120568</v>
      </c>
      <c r="S20" s="215">
        <v>218.85474913320002</v>
      </c>
      <c r="T20" s="215">
        <v>208.11462116672004</v>
      </c>
      <c r="U20" s="215">
        <v>229.79413561039999</v>
      </c>
      <c r="V20" s="215">
        <v>267.0191029655972</v>
      </c>
      <c r="W20" s="215">
        <v>254.29890531449513</v>
      </c>
      <c r="X20" s="215">
        <v>229.55871994195013</v>
      </c>
      <c r="Y20" s="215">
        <v>241.97946603795555</v>
      </c>
      <c r="Z20" s="215">
        <v>273.02768526778607</v>
      </c>
      <c r="AA20" s="215">
        <v>218.99538772112226</v>
      </c>
      <c r="AB20" s="215">
        <v>206.20700695308327</v>
      </c>
      <c r="AC20" s="215">
        <v>178.78240142638907</v>
      </c>
      <c r="AD20" s="215">
        <v>148.70663749580592</v>
      </c>
      <c r="AE20" s="215">
        <v>155.18532547319376</v>
      </c>
      <c r="AG20" s="2">
        <f t="shared" si="7"/>
        <v>-0.75201909378695553</v>
      </c>
    </row>
    <row r="21" spans="2:33" s="70" customFormat="1" x14ac:dyDescent="0.25">
      <c r="B21" s="73" t="s">
        <v>4</v>
      </c>
      <c r="C21" s="215">
        <v>724.97299999999996</v>
      </c>
      <c r="D21" s="215">
        <v>621.56626099999994</v>
      </c>
      <c r="E21" s="215">
        <v>644.68727799999999</v>
      </c>
      <c r="F21" s="215">
        <v>611.89479900000003</v>
      </c>
      <c r="G21" s="215">
        <v>611.34928500000001</v>
      </c>
      <c r="H21" s="215">
        <v>605.98459600000001</v>
      </c>
      <c r="I21" s="215">
        <v>483.78810199999998</v>
      </c>
      <c r="J21" s="215">
        <v>462.06701300000003</v>
      </c>
      <c r="K21" s="215">
        <v>463.71161800000004</v>
      </c>
      <c r="L21" s="215">
        <v>323.79200000000003</v>
      </c>
      <c r="M21" s="215">
        <v>299.089</v>
      </c>
      <c r="N21" s="215">
        <v>287.57100000000003</v>
      </c>
      <c r="O21" s="215">
        <v>290.30599999999998</v>
      </c>
      <c r="P21" s="215">
        <v>270.31799999999998</v>
      </c>
      <c r="Q21" s="215">
        <v>266.33100000000002</v>
      </c>
      <c r="R21" s="215">
        <v>273.08824700000002</v>
      </c>
      <c r="S21" s="215">
        <v>283.51538800000003</v>
      </c>
      <c r="T21" s="215">
        <v>271.32001500000001</v>
      </c>
      <c r="U21" s="215">
        <v>279.69395299999996</v>
      </c>
      <c r="V21" s="215">
        <v>271.69867899999997</v>
      </c>
      <c r="W21" s="215">
        <v>253.5388561</v>
      </c>
      <c r="X21" s="215">
        <v>241.26818700000001</v>
      </c>
      <c r="Y21" s="215">
        <v>214.53199999999998</v>
      </c>
      <c r="Z21" s="215">
        <v>217.90367299999997</v>
      </c>
      <c r="AA21" s="215">
        <v>199.96885786999999</v>
      </c>
      <c r="AB21" s="215">
        <v>200.601865</v>
      </c>
      <c r="AC21" s="215">
        <v>196.88611832999999</v>
      </c>
      <c r="AD21" s="215">
        <v>188.32971952</v>
      </c>
      <c r="AE21" s="215">
        <v>196.53880633</v>
      </c>
      <c r="AG21" s="2">
        <f t="shared" si="7"/>
        <v>-0.72890189520161441</v>
      </c>
    </row>
    <row r="22" spans="2:33" x14ac:dyDescent="0.25">
      <c r="B22" s="73" t="s">
        <v>2</v>
      </c>
      <c r="C22" s="215">
        <v>389.37387219758062</v>
      </c>
      <c r="D22" s="215">
        <v>417.23335439540375</v>
      </c>
      <c r="E22" s="215">
        <v>398.80595967311376</v>
      </c>
      <c r="F22" s="215">
        <v>412.81661838004158</v>
      </c>
      <c r="G22" s="215">
        <v>534.82400033496947</v>
      </c>
      <c r="H22" s="215">
        <v>646.54518918000224</v>
      </c>
      <c r="I22" s="215">
        <v>665.47888788200248</v>
      </c>
      <c r="J22" s="215">
        <v>720.95777319477702</v>
      </c>
      <c r="K22" s="215">
        <v>785.36383316019703</v>
      </c>
      <c r="L22" s="215">
        <v>925.50591532592341</v>
      </c>
      <c r="M22" s="215">
        <v>914.83492292613369</v>
      </c>
      <c r="N22" s="215">
        <v>1010.5522814627311</v>
      </c>
      <c r="O22" s="215">
        <v>1009.526494354941</v>
      </c>
      <c r="P22" s="215">
        <v>1059.3639648804437</v>
      </c>
      <c r="Q22" s="215">
        <v>1093.5995577387471</v>
      </c>
      <c r="R22" s="215">
        <v>1145.1218845414101</v>
      </c>
      <c r="S22" s="215">
        <v>1115.6116846344803</v>
      </c>
      <c r="T22" s="215">
        <v>1101.3948408413082</v>
      </c>
      <c r="U22" s="215">
        <v>1197.2400394371682</v>
      </c>
      <c r="V22" s="215">
        <v>1173.4136507419373</v>
      </c>
      <c r="W22" s="215">
        <v>1263.3268926563817</v>
      </c>
      <c r="X22" s="215">
        <v>1035.3771722970812</v>
      </c>
      <c r="Y22" s="215">
        <v>910.17547603698313</v>
      </c>
      <c r="Z22" s="215">
        <v>917.20268638245921</v>
      </c>
      <c r="AA22" s="215">
        <v>856.99312872304313</v>
      </c>
      <c r="AB22" s="215">
        <v>955.84650861557338</v>
      </c>
      <c r="AC22" s="215">
        <v>1005.0238058320845</v>
      </c>
      <c r="AD22" s="215">
        <v>967.08398853104597</v>
      </c>
      <c r="AE22" s="215">
        <v>1059.0610846185803</v>
      </c>
      <c r="AG22" s="2">
        <f t="shared" si="7"/>
        <v>1.7199079348631261</v>
      </c>
    </row>
    <row r="23" spans="2:33" x14ac:dyDescent="0.25">
      <c r="B23" s="140" t="s">
        <v>185</v>
      </c>
      <c r="C23" s="215">
        <v>117.26245343999999</v>
      </c>
      <c r="D23" s="215">
        <v>160.94508671999998</v>
      </c>
      <c r="E23" s="215">
        <v>186.81433847999998</v>
      </c>
      <c r="F23" s="215">
        <v>216.73306511999999</v>
      </c>
      <c r="G23" s="215">
        <v>238.53130224</v>
      </c>
      <c r="H23" s="215">
        <v>251.62747632</v>
      </c>
      <c r="I23" s="215">
        <v>302.71978703999997</v>
      </c>
      <c r="J23" s="215">
        <v>285.83261519999996</v>
      </c>
      <c r="K23" s="215">
        <v>338.56194767999995</v>
      </c>
      <c r="L23" s="215">
        <v>386.83254983999996</v>
      </c>
      <c r="M23" s="215">
        <v>438.65721239999999</v>
      </c>
      <c r="N23" s="215">
        <v>481.77981192000004</v>
      </c>
      <c r="O23" s="215">
        <v>475.53328152</v>
      </c>
      <c r="P23" s="215">
        <v>538.94633496000006</v>
      </c>
      <c r="Q23" s="215">
        <v>601.13162208000006</v>
      </c>
      <c r="R23" s="215">
        <v>606.79657896000003</v>
      </c>
      <c r="S23" s="215">
        <v>632.08425720000002</v>
      </c>
      <c r="T23" s="215">
        <v>592.92497351999998</v>
      </c>
      <c r="U23" s="215">
        <v>668.83108775999995</v>
      </c>
      <c r="V23" s="215">
        <v>624.70667400239995</v>
      </c>
      <c r="W23" s="215">
        <v>709.72863007199987</v>
      </c>
      <c r="X23" s="215">
        <v>569.27431704000003</v>
      </c>
      <c r="Y23" s="215">
        <v>600.49404518400002</v>
      </c>
      <c r="Z23" s="215">
        <v>606.21500544000003</v>
      </c>
      <c r="AA23" s="215">
        <v>535.67527838175965</v>
      </c>
      <c r="AB23" s="215">
        <v>555.11316242845055</v>
      </c>
      <c r="AC23" s="215">
        <v>562.98977892358505</v>
      </c>
      <c r="AD23" s="215">
        <v>555.49767086870213</v>
      </c>
      <c r="AE23" s="215">
        <v>604.09375845912712</v>
      </c>
      <c r="AG23" s="2">
        <f t="shared" si="7"/>
        <v>4.1516384037472447</v>
      </c>
    </row>
    <row r="24" spans="2:33" x14ac:dyDescent="0.25">
      <c r="B24" s="140" t="s">
        <v>5</v>
      </c>
      <c r="C24" s="215">
        <f t="shared" ref="C24:AB24" si="8">SUM(C20:C23)</f>
        <v>1857.4047864375805</v>
      </c>
      <c r="D24" s="215">
        <f t="shared" si="8"/>
        <v>1899.2058141154037</v>
      </c>
      <c r="E24" s="215">
        <f t="shared" si="8"/>
        <v>1706.7358625531137</v>
      </c>
      <c r="F24" s="215">
        <f t="shared" si="8"/>
        <v>1717.5311557800417</v>
      </c>
      <c r="G24" s="215">
        <f t="shared" si="8"/>
        <v>1723.1251563749695</v>
      </c>
      <c r="H24" s="215">
        <f t="shared" si="8"/>
        <v>1750.2258335000022</v>
      </c>
      <c r="I24" s="215">
        <f t="shared" si="8"/>
        <v>1819.9725425220026</v>
      </c>
      <c r="J24" s="215">
        <f t="shared" si="8"/>
        <v>1746.6111621947771</v>
      </c>
      <c r="K24" s="215">
        <f t="shared" si="8"/>
        <v>1907.8305756401971</v>
      </c>
      <c r="L24" s="215">
        <f t="shared" si="8"/>
        <v>1898.8407291659232</v>
      </c>
      <c r="M24" s="215">
        <f t="shared" si="8"/>
        <v>1938.3612929261337</v>
      </c>
      <c r="N24" s="215">
        <f t="shared" si="8"/>
        <v>2043.797826223531</v>
      </c>
      <c r="O24" s="215">
        <f t="shared" si="8"/>
        <v>2027.3358622749408</v>
      </c>
      <c r="P24" s="215">
        <f t="shared" si="8"/>
        <v>2107.1554472404441</v>
      </c>
      <c r="Q24" s="215">
        <f t="shared" si="8"/>
        <v>2192.0702294187472</v>
      </c>
      <c r="R24" s="215">
        <f t="shared" si="8"/>
        <v>2270.9273225582101</v>
      </c>
      <c r="S24" s="215">
        <f t="shared" si="8"/>
        <v>2250.0660789676804</v>
      </c>
      <c r="T24" s="215">
        <f t="shared" si="8"/>
        <v>2173.7544505280284</v>
      </c>
      <c r="U24" s="215">
        <f t="shared" si="8"/>
        <v>2375.5592158075679</v>
      </c>
      <c r="V24" s="215">
        <f t="shared" si="8"/>
        <v>2336.8381067099344</v>
      </c>
      <c r="W24" s="215">
        <f t="shared" si="8"/>
        <v>2480.8932841428768</v>
      </c>
      <c r="X24" s="215">
        <f t="shared" si="8"/>
        <v>2075.4783962790311</v>
      </c>
      <c r="Y24" s="215">
        <f t="shared" si="8"/>
        <v>1967.1809872589386</v>
      </c>
      <c r="Z24" s="215">
        <f t="shared" si="8"/>
        <v>2014.3490500902453</v>
      </c>
      <c r="AA24" s="215">
        <f t="shared" si="8"/>
        <v>1811.6326526959251</v>
      </c>
      <c r="AB24" s="215">
        <f t="shared" si="8"/>
        <v>1917.7685429971073</v>
      </c>
      <c r="AC24" s="215">
        <f t="shared" ref="AC24" si="9">SUM(AC20:AC23)</f>
        <v>1943.6821045120587</v>
      </c>
      <c r="AD24" s="215">
        <f t="shared" ref="AD24:AE24" si="10">SUM(AD20:AD23)</f>
        <v>1859.6180164155539</v>
      </c>
      <c r="AE24" s="215">
        <f t="shared" si="10"/>
        <v>2014.8789748809013</v>
      </c>
      <c r="AG24" s="2">
        <f t="shared" si="7"/>
        <v>8.4781836244402761E-2</v>
      </c>
    </row>
    <row r="25" spans="2:33" x14ac:dyDescent="0.25"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G25" s="2"/>
    </row>
    <row r="26" spans="2:33" s="93" customFormat="1" x14ac:dyDescent="0.25">
      <c r="B26" s="159" t="s">
        <v>28</v>
      </c>
      <c r="C26" s="98">
        <v>1990</v>
      </c>
      <c r="D26" s="98">
        <v>1991</v>
      </c>
      <c r="E26" s="98">
        <v>1992</v>
      </c>
      <c r="F26" s="98">
        <v>1993</v>
      </c>
      <c r="G26" s="98">
        <v>1994</v>
      </c>
      <c r="H26" s="98">
        <v>1995</v>
      </c>
      <c r="I26" s="98">
        <v>1996</v>
      </c>
      <c r="J26" s="98">
        <v>1997</v>
      </c>
      <c r="K26" s="98">
        <v>1998</v>
      </c>
      <c r="L26" s="98">
        <v>1999</v>
      </c>
      <c r="M26" s="98">
        <v>2000</v>
      </c>
      <c r="N26" s="98">
        <v>2001</v>
      </c>
      <c r="O26" s="98">
        <v>2002</v>
      </c>
      <c r="P26" s="98">
        <v>2003</v>
      </c>
      <c r="Q26" s="98">
        <v>2004</v>
      </c>
      <c r="R26" s="98">
        <v>2005</v>
      </c>
      <c r="S26" s="98">
        <v>2006</v>
      </c>
      <c r="T26" s="98">
        <v>2007</v>
      </c>
      <c r="U26" s="98">
        <v>2008</v>
      </c>
      <c r="V26" s="98">
        <v>2009</v>
      </c>
      <c r="W26" s="98">
        <v>2010</v>
      </c>
      <c r="X26" s="98">
        <v>2011</v>
      </c>
      <c r="Y26" s="98">
        <v>2012</v>
      </c>
      <c r="Z26" s="98">
        <v>2013</v>
      </c>
      <c r="AA26" s="98">
        <v>2014</v>
      </c>
      <c r="AB26" s="98">
        <v>2015</v>
      </c>
      <c r="AC26" s="98">
        <v>2016</v>
      </c>
      <c r="AD26" s="98">
        <v>2017</v>
      </c>
      <c r="AE26" s="98">
        <v>2018</v>
      </c>
      <c r="AG26" s="2">
        <f t="shared" si="7"/>
        <v>1.407035175879397E-2</v>
      </c>
    </row>
    <row r="27" spans="2:33" x14ac:dyDescent="0.25">
      <c r="B27" s="73" t="s">
        <v>43</v>
      </c>
      <c r="C27" s="215">
        <v>602.99999999999989</v>
      </c>
      <c r="D27" s="215">
        <v>642</v>
      </c>
      <c r="E27" s="215">
        <v>709</v>
      </c>
      <c r="F27" s="215">
        <v>719.99999999999989</v>
      </c>
      <c r="G27" s="215">
        <v>760</v>
      </c>
      <c r="H27" s="215">
        <v>768</v>
      </c>
      <c r="I27" s="215">
        <v>999.00000000000011</v>
      </c>
      <c r="J27" s="215">
        <v>1035</v>
      </c>
      <c r="K27" s="215">
        <v>1313</v>
      </c>
      <c r="L27" s="215">
        <v>1481.9999999999998</v>
      </c>
      <c r="M27" s="215">
        <v>1732.0000000000002</v>
      </c>
      <c r="N27" s="215">
        <v>1821</v>
      </c>
      <c r="O27" s="215">
        <v>1853.0000000000002</v>
      </c>
      <c r="P27" s="215">
        <v>1912</v>
      </c>
      <c r="Q27" s="215">
        <v>2077</v>
      </c>
      <c r="R27" s="215">
        <v>2212.6784649758288</v>
      </c>
      <c r="S27" s="215">
        <v>2387.5488982283737</v>
      </c>
      <c r="T27" s="215">
        <v>2563.5973771744516</v>
      </c>
      <c r="U27" s="215">
        <v>2420.1155379480597</v>
      </c>
      <c r="V27" s="215">
        <v>2198.2399255620444</v>
      </c>
      <c r="W27" s="215">
        <v>2060.4113364120585</v>
      </c>
      <c r="X27" s="215">
        <v>2054.8639690068194</v>
      </c>
      <c r="Y27" s="215">
        <v>2056.0424920285018</v>
      </c>
      <c r="Z27" s="215">
        <v>2196.3489433643281</v>
      </c>
      <c r="AA27" s="215">
        <v>2330.8976035502956</v>
      </c>
      <c r="AB27" s="215">
        <v>2532.6199475908711</v>
      </c>
      <c r="AC27" s="215">
        <v>2734.8521310228234</v>
      </c>
      <c r="AD27" s="215">
        <v>2746.9879966187655</v>
      </c>
      <c r="AE27" s="215">
        <v>2873.7127024513948</v>
      </c>
      <c r="AG27" s="2">
        <f t="shared" si="7"/>
        <v>3.7656927072162443</v>
      </c>
    </row>
    <row r="28" spans="2:33" x14ac:dyDescent="0.25">
      <c r="B28" s="73" t="s">
        <v>186</v>
      </c>
      <c r="C28" s="215">
        <v>884.01698490566037</v>
      </c>
      <c r="D28" s="215">
        <v>903.95187924528307</v>
      </c>
      <c r="E28" s="215">
        <v>969.86828679245286</v>
      </c>
      <c r="F28" s="215">
        <v>952.14317735849056</v>
      </c>
      <c r="G28" s="215">
        <v>983.27821132075485</v>
      </c>
      <c r="H28" s="215">
        <v>1036.0788754716982</v>
      </c>
      <c r="I28" s="215">
        <v>1098.1351396226414</v>
      </c>
      <c r="J28" s="215">
        <v>1173.9912641509432</v>
      </c>
      <c r="K28" s="215">
        <v>1305.1930113207547</v>
      </c>
      <c r="L28" s="215">
        <v>1412.738075471698</v>
      </c>
      <c r="M28" s="215">
        <v>1491.5580301886791</v>
      </c>
      <c r="N28" s="215">
        <v>1549.4752415094333</v>
      </c>
      <c r="O28" s="215">
        <v>1583.6472490566039</v>
      </c>
      <c r="P28" s="215">
        <v>1581.4254075471667</v>
      </c>
      <c r="Q28" s="215">
        <v>1623.3675358490577</v>
      </c>
      <c r="R28" s="215">
        <v>1709.2743177923592</v>
      </c>
      <c r="S28" s="215">
        <v>1734.9924897288886</v>
      </c>
      <c r="T28" s="215">
        <v>1769.0880563733335</v>
      </c>
      <c r="U28" s="215">
        <v>1686.5374851851852</v>
      </c>
      <c r="V28" s="215">
        <v>1535.6294318222224</v>
      </c>
      <c r="W28" s="215">
        <v>1386.5263844444446</v>
      </c>
      <c r="X28" s="215">
        <v>1313.1907573294839</v>
      </c>
      <c r="Y28" s="215">
        <v>1194.0971127983107</v>
      </c>
      <c r="Z28" s="215">
        <v>1123.5512067132379</v>
      </c>
      <c r="AA28" s="215">
        <v>1063.7189254396062</v>
      </c>
      <c r="AB28" s="215">
        <v>1008.2627485910599</v>
      </c>
      <c r="AC28" s="215">
        <v>940.85606064483818</v>
      </c>
      <c r="AD28" s="215">
        <v>848.39138326890884</v>
      </c>
      <c r="AE28" s="215">
        <v>770.71534219068758</v>
      </c>
      <c r="AG28" s="2">
        <f t="shared" si="7"/>
        <v>-0.12816681653131812</v>
      </c>
    </row>
    <row r="29" spans="2:33" x14ac:dyDescent="0.25">
      <c r="B29" s="73" t="s">
        <v>6</v>
      </c>
      <c r="C29" s="215">
        <v>6.1699429814436648</v>
      </c>
      <c r="D29" s="215">
        <v>6.9570884666607471</v>
      </c>
      <c r="E29" s="215">
        <v>7.0410001243008074</v>
      </c>
      <c r="F29" s="215">
        <v>6.7795205717837153</v>
      </c>
      <c r="G29" s="215">
        <v>6.3594209180502519</v>
      </c>
      <c r="H29" s="215">
        <v>5.3513982953032038</v>
      </c>
      <c r="I29" s="215">
        <v>4.1955828820030181</v>
      </c>
      <c r="J29" s="215">
        <v>3.569222960134955</v>
      </c>
      <c r="K29" s="215">
        <v>2.8053561928438242</v>
      </c>
      <c r="L29" s="215">
        <v>2.2921416674065522</v>
      </c>
      <c r="M29" s="215">
        <v>1.9364645121193287</v>
      </c>
      <c r="N29" s="215">
        <v>1.3918507857586786</v>
      </c>
      <c r="O29" s="215">
        <v>1.2213206428127497</v>
      </c>
      <c r="P29" s="215">
        <v>1.0599937139305691</v>
      </c>
      <c r="Q29" s="215">
        <v>0.94630695196661629</v>
      </c>
      <c r="R29" s="215">
        <v>0.90447825840627738</v>
      </c>
      <c r="S29" s="215">
        <v>0.77358843948952805</v>
      </c>
      <c r="T29" s="215">
        <v>1.0369999999999999</v>
      </c>
      <c r="U29" s="215">
        <v>0.79900000000000004</v>
      </c>
      <c r="V29" s="215">
        <v>0.52100000000000002</v>
      </c>
      <c r="W29" s="215">
        <v>0.45700000000000007</v>
      </c>
      <c r="X29" s="215">
        <v>0.48821999999999999</v>
      </c>
      <c r="Y29" s="215">
        <v>0.8877799999999999</v>
      </c>
      <c r="Z29" s="215">
        <v>1.1572898172323758</v>
      </c>
      <c r="AA29" s="215">
        <v>1.8721671018276762</v>
      </c>
      <c r="AB29" s="215">
        <v>2.2464595300261099</v>
      </c>
      <c r="AC29" s="215">
        <v>2.2626631853785901</v>
      </c>
      <c r="AD29" s="215">
        <v>2.0010443864229766</v>
      </c>
      <c r="AE29" s="215">
        <v>1.6443864229765013</v>
      </c>
      <c r="AG29" s="2">
        <f t="shared" si="7"/>
        <v>-0.7334843404676421</v>
      </c>
    </row>
    <row r="30" spans="2:33" x14ac:dyDescent="0.25">
      <c r="B30" s="73" t="s">
        <v>27</v>
      </c>
      <c r="C30" s="208">
        <v>0</v>
      </c>
      <c r="D30" s="208">
        <v>0</v>
      </c>
      <c r="E30" s="208">
        <v>0</v>
      </c>
      <c r="F30" s="208">
        <v>0</v>
      </c>
      <c r="G30" s="208">
        <v>0</v>
      </c>
      <c r="H30" s="208">
        <v>0</v>
      </c>
      <c r="I30" s="208">
        <v>0</v>
      </c>
      <c r="J30" s="208">
        <v>0</v>
      </c>
      <c r="K30" s="208">
        <v>0</v>
      </c>
      <c r="L30" s="208">
        <v>0</v>
      </c>
      <c r="M30" s="208">
        <v>0</v>
      </c>
      <c r="N30" s="208">
        <v>0</v>
      </c>
      <c r="O30" s="208">
        <v>0</v>
      </c>
      <c r="P30" s="208">
        <v>0</v>
      </c>
      <c r="Q30" s="208">
        <v>0</v>
      </c>
      <c r="R30" s="208">
        <v>1.2407104800000002</v>
      </c>
      <c r="S30" s="208">
        <v>3.2979134000000001</v>
      </c>
      <c r="T30" s="208">
        <v>25.82061384</v>
      </c>
      <c r="U30" s="208">
        <v>70.620229685600009</v>
      </c>
      <c r="V30" s="208">
        <v>97.405444505600016</v>
      </c>
      <c r="W30" s="208">
        <v>117.82422820000001</v>
      </c>
      <c r="X30" s="208">
        <v>122.68996784000001</v>
      </c>
      <c r="Y30" s="208">
        <v>108.40794052</v>
      </c>
      <c r="Z30" s="208">
        <v>127.91211820000001</v>
      </c>
      <c r="AA30" s="208">
        <v>142.68467560000002</v>
      </c>
      <c r="AB30" s="208">
        <v>157.59355800000003</v>
      </c>
      <c r="AC30" s="208">
        <v>148.07486712000002</v>
      </c>
      <c r="AD30" s="208">
        <v>194.00164184000002</v>
      </c>
      <c r="AE30" s="208">
        <v>185.74421215999999</v>
      </c>
      <c r="AG30" s="2"/>
    </row>
    <row r="31" spans="2:33" x14ac:dyDescent="0.25">
      <c r="B31" s="157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G31" s="2"/>
    </row>
    <row r="32" spans="2:33" x14ac:dyDescent="0.25">
      <c r="B32" s="160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73"/>
      <c r="AD32" s="73"/>
    </row>
    <row r="33" spans="2:32" x14ac:dyDescent="0.25">
      <c r="F33" s="72"/>
    </row>
    <row r="35" spans="2:32" x14ac:dyDescent="0.25">
      <c r="B35" s="75"/>
    </row>
    <row r="37" spans="2:32" x14ac:dyDescent="0.25">
      <c r="B37" s="161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</row>
    <row r="38" spans="2:32" x14ac:dyDescent="0.25">
      <c r="B38" s="161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</row>
    <row r="39" spans="2:32" x14ac:dyDescent="0.25">
      <c r="B39" s="161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</row>
    <row r="40" spans="2:32" x14ac:dyDescent="0.25">
      <c r="B40" s="161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</row>
    <row r="41" spans="2:32" x14ac:dyDescent="0.25">
      <c r="B41" s="161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</row>
    <row r="42" spans="2:32" x14ac:dyDescent="0.25">
      <c r="B42" s="161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</row>
    <row r="43" spans="2:32" x14ac:dyDescent="0.25">
      <c r="B43" s="161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</row>
    <row r="44" spans="2:32" x14ac:dyDescent="0.25">
      <c r="B44" s="161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</row>
    <row r="45" spans="2:32" x14ac:dyDescent="0.25">
      <c r="B45" s="161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</row>
    <row r="46" spans="2:32" x14ac:dyDescent="0.25">
      <c r="B46" s="95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</row>
    <row r="47" spans="2:32" x14ac:dyDescent="0.25">
      <c r="B47" s="161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</row>
    <row r="48" spans="2:32" x14ac:dyDescent="0.25">
      <c r="B48" s="161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</row>
    <row r="49" spans="2:32" x14ac:dyDescent="0.25">
      <c r="B49" s="161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</row>
    <row r="50" spans="2:32" x14ac:dyDescent="0.25">
      <c r="B50" s="161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</row>
    <row r="51" spans="2:32" x14ac:dyDescent="0.25">
      <c r="B51" s="161"/>
    </row>
    <row r="52" spans="2:32" x14ac:dyDescent="0.25">
      <c r="B52" s="161"/>
    </row>
    <row r="53" spans="2:32" x14ac:dyDescent="0.25">
      <c r="B53" s="161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</row>
    <row r="54" spans="2:32" x14ac:dyDescent="0.25">
      <c r="B54" s="161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</row>
    <row r="55" spans="2:32" x14ac:dyDescent="0.25">
      <c r="B55" s="161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</row>
    <row r="56" spans="2:32" x14ac:dyDescent="0.25">
      <c r="B56" s="161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</row>
    <row r="63" spans="2:32" x14ac:dyDescent="0.25"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8">
    <tabColor theme="0" tint="-0.249977111117893"/>
  </sheetPr>
  <dimension ref="B1:AL43"/>
  <sheetViews>
    <sheetView zoomScale="75" zoomScaleNormal="75" workbookViewId="0">
      <pane ySplit="1" topLeftCell="A2" activePane="bottomLeft" state="frozen"/>
      <selection pane="bottomLeft" activeCell="AE40" sqref="AE40"/>
    </sheetView>
  </sheetViews>
  <sheetFormatPr defaultRowHeight="15" x14ac:dyDescent="0.25"/>
  <cols>
    <col min="1" max="1" width="2.7109375" style="168" customWidth="1"/>
    <col min="2" max="2" width="17.7109375" style="168" bestFit="1" customWidth="1"/>
    <col min="3" max="8" width="9.28515625" style="168" bestFit="1" customWidth="1"/>
    <col min="9" max="31" width="10.42578125" style="168" bestFit="1" customWidth="1"/>
    <col min="32" max="32" width="7.140625" style="168" customWidth="1"/>
    <col min="33" max="33" width="9.140625" style="168"/>
    <col min="34" max="34" width="11.42578125" style="168" bestFit="1" customWidth="1"/>
    <col min="35" max="35" width="11.7109375" style="168" bestFit="1" customWidth="1"/>
    <col min="36" max="36" width="14.5703125" style="168" bestFit="1" customWidth="1"/>
    <col min="37" max="37" width="13.28515625" style="168" customWidth="1"/>
    <col min="38" max="16384" width="9.140625" style="168"/>
  </cols>
  <sheetData>
    <row r="1" spans="2:37" x14ac:dyDescent="0.25">
      <c r="B1" s="165"/>
      <c r="C1" s="166">
        <v>1990</v>
      </c>
      <c r="D1" s="166">
        <v>1991</v>
      </c>
      <c r="E1" s="166">
        <v>1992</v>
      </c>
      <c r="F1" s="166">
        <v>1993</v>
      </c>
      <c r="G1" s="166">
        <v>1994</v>
      </c>
      <c r="H1" s="166">
        <v>1995</v>
      </c>
      <c r="I1" s="166">
        <v>1996</v>
      </c>
      <c r="J1" s="166">
        <v>1997</v>
      </c>
      <c r="K1" s="166">
        <v>1998</v>
      </c>
      <c r="L1" s="166">
        <v>1999</v>
      </c>
      <c r="M1" s="166">
        <v>2000</v>
      </c>
      <c r="N1" s="166">
        <v>2001</v>
      </c>
      <c r="O1" s="166">
        <v>2002</v>
      </c>
      <c r="P1" s="166">
        <v>2003</v>
      </c>
      <c r="Q1" s="166">
        <v>2004</v>
      </c>
      <c r="R1" s="166">
        <v>2005</v>
      </c>
      <c r="S1" s="166">
        <v>2006</v>
      </c>
      <c r="T1" s="166">
        <v>2007</v>
      </c>
      <c r="U1" s="166">
        <v>2008</v>
      </c>
      <c r="V1" s="166">
        <v>2009</v>
      </c>
      <c r="W1" s="166">
        <v>2010</v>
      </c>
      <c r="X1" s="166">
        <v>2011</v>
      </c>
      <c r="Y1" s="166">
        <v>2012</v>
      </c>
      <c r="Z1" s="166">
        <v>2013</v>
      </c>
      <c r="AA1" s="166">
        <v>2014</v>
      </c>
      <c r="AB1" s="166">
        <v>2015</v>
      </c>
      <c r="AC1" s="166">
        <v>2016</v>
      </c>
      <c r="AD1" s="166">
        <v>2017</v>
      </c>
      <c r="AE1" s="166">
        <v>2018</v>
      </c>
      <c r="AF1" s="165"/>
    </row>
    <row r="2" spans="2:37" s="165" customFormat="1" x14ac:dyDescent="0.25">
      <c r="B2" s="168" t="s">
        <v>44</v>
      </c>
      <c r="C2" s="216">
        <v>942.4611040188679</v>
      </c>
      <c r="D2" s="216">
        <v>963.75687215094331</v>
      </c>
      <c r="E2" s="216">
        <v>1034.0414386415096</v>
      </c>
      <c r="F2" s="216">
        <v>1014.8893065283019</v>
      </c>
      <c r="G2" s="216">
        <v>1047.9130837358491</v>
      </c>
      <c r="H2" s="216">
        <v>1104.3451269056604</v>
      </c>
      <c r="I2" s="216">
        <v>1170.3787840754715</v>
      </c>
      <c r="J2" s="216">
        <v>1251.3094321698111</v>
      </c>
      <c r="K2" s="216">
        <v>1390.8375457358491</v>
      </c>
      <c r="L2" s="216">
        <v>1505.8279749056603</v>
      </c>
      <c r="M2" s="216">
        <v>1589.9512719622639</v>
      </c>
      <c r="N2" s="216">
        <v>1651.7158906981124</v>
      </c>
      <c r="O2" s="216">
        <v>1687.9370711886791</v>
      </c>
      <c r="P2" s="216">
        <v>1685.792651490563</v>
      </c>
      <c r="Q2" s="216">
        <v>1730.5188898301899</v>
      </c>
      <c r="R2" s="216">
        <v>1821.9412918450889</v>
      </c>
      <c r="S2" s="216">
        <v>1849.3952682279328</v>
      </c>
      <c r="T2" s="216">
        <v>1885.6565578153779</v>
      </c>
      <c r="U2" s="216">
        <v>1797.8159328333334</v>
      </c>
      <c r="V2" s="216">
        <v>1636.3154893351111</v>
      </c>
      <c r="W2" s="216">
        <v>1477.5941105444444</v>
      </c>
      <c r="X2" s="216">
        <v>1399.3932300736012</v>
      </c>
      <c r="Y2" s="216">
        <v>1272.4461135624153</v>
      </c>
      <c r="Z2" s="216">
        <v>1197.4829462607095</v>
      </c>
      <c r="AA2" s="216">
        <v>1133.6236058154027</v>
      </c>
      <c r="AB2" s="216">
        <v>1074.5478990272566</v>
      </c>
      <c r="AC2" s="216">
        <v>1002.8277154756414</v>
      </c>
      <c r="AD2" s="216">
        <v>904.29810095916559</v>
      </c>
      <c r="AE2" s="216">
        <v>821.48002832197108</v>
      </c>
      <c r="AF2" s="169"/>
      <c r="AI2" s="167"/>
      <c r="AJ2" s="167"/>
      <c r="AK2" s="167"/>
    </row>
    <row r="3" spans="2:37" x14ac:dyDescent="0.25">
      <c r="B3" s="168" t="s">
        <v>43</v>
      </c>
      <c r="C3" s="216">
        <v>674.3839999999999</v>
      </c>
      <c r="D3" s="216">
        <v>713.47559999999999</v>
      </c>
      <c r="E3" s="216">
        <v>779.46479999999997</v>
      </c>
      <c r="F3" s="216">
        <v>794.54319999999996</v>
      </c>
      <c r="G3" s="216">
        <v>833.51920000000007</v>
      </c>
      <c r="H3" s="216">
        <v>837.95999999999992</v>
      </c>
      <c r="I3" s="216">
        <v>1088.0783999999999</v>
      </c>
      <c r="J3" s="216">
        <v>1123.8167999999998</v>
      </c>
      <c r="K3" s="216">
        <v>1415.6831999999999</v>
      </c>
      <c r="L3" s="216">
        <v>1592</v>
      </c>
      <c r="M3" s="216">
        <v>1855.4145452685927</v>
      </c>
      <c r="N3" s="216">
        <v>1956.230690537185</v>
      </c>
      <c r="O3" s="216">
        <v>1988.9160358057777</v>
      </c>
      <c r="P3" s="216">
        <v>2059.0301810743699</v>
      </c>
      <c r="Q3" s="216">
        <v>2247.9088320817436</v>
      </c>
      <c r="R3" s="216">
        <v>2378.3381122513674</v>
      </c>
      <c r="S3" s="216">
        <v>2590.1544097789147</v>
      </c>
      <c r="T3" s="216">
        <v>2758.5407725050559</v>
      </c>
      <c r="U3" s="216">
        <v>2615.0216427469391</v>
      </c>
      <c r="V3" s="216">
        <v>2378.240708935883</v>
      </c>
      <c r="W3" s="216">
        <v>2235.5571574057381</v>
      </c>
      <c r="X3" s="216">
        <v>2221.3296144108913</v>
      </c>
      <c r="Y3" s="216">
        <v>2224.4346600745039</v>
      </c>
      <c r="Z3" s="216">
        <v>2368.1149846288909</v>
      </c>
      <c r="AA3" s="216">
        <v>2518.7105855129307</v>
      </c>
      <c r="AB3" s="216">
        <v>2727.0519488382511</v>
      </c>
      <c r="AC3" s="216">
        <v>2951.3228561047963</v>
      </c>
      <c r="AD3" s="216">
        <v>2955.0009091885386</v>
      </c>
      <c r="AE3" s="216">
        <v>3094.5253654933404</v>
      </c>
      <c r="AF3" s="169"/>
      <c r="AH3" s="170"/>
      <c r="AI3" s="171"/>
      <c r="AJ3" s="172"/>
      <c r="AK3" s="173"/>
    </row>
    <row r="4" spans="2:37" x14ac:dyDescent="0.25">
      <c r="B4" s="168" t="s">
        <v>6</v>
      </c>
      <c r="C4" s="216">
        <v>6.9492067799999999</v>
      </c>
      <c r="D4" s="216">
        <v>7.8357687399999998</v>
      </c>
      <c r="E4" s="216">
        <v>7.9302784399999995</v>
      </c>
      <c r="F4" s="216">
        <v>7.6357740199999986</v>
      </c>
      <c r="G4" s="216">
        <v>7.1626157799999994</v>
      </c>
      <c r="H4" s="216">
        <v>6.027279899999999</v>
      </c>
      <c r="I4" s="216">
        <v>4.7254849999999999</v>
      </c>
      <c r="J4" s="216">
        <v>4.0200158200000002</v>
      </c>
      <c r="K4" s="216">
        <v>3.1596726799999995</v>
      </c>
      <c r="L4" s="216">
        <v>2.5816391599999999</v>
      </c>
      <c r="M4" s="216">
        <v>2.18103998</v>
      </c>
      <c r="N4" s="216">
        <v>1.5676415399999999</v>
      </c>
      <c r="O4" s="216">
        <v>1.3755734399999999</v>
      </c>
      <c r="P4" s="216">
        <v>1.1938709199999999</v>
      </c>
      <c r="Q4" s="216">
        <v>1.06582552</v>
      </c>
      <c r="R4" s="216">
        <v>1.0187138624429903</v>
      </c>
      <c r="S4" s="216">
        <v>0.87129265939705547</v>
      </c>
      <c r="T4" s="216">
        <v>1.1679731</v>
      </c>
      <c r="U4" s="216">
        <v>0.89991370000000015</v>
      </c>
      <c r="V4" s="216">
        <v>0.58680230000000011</v>
      </c>
      <c r="W4" s="216">
        <v>0.5147191000000001</v>
      </c>
      <c r="X4" s="216">
        <v>0.54988218600000005</v>
      </c>
      <c r="Y4" s="216">
        <v>0.99990661399999992</v>
      </c>
      <c r="Z4" s="216">
        <v>1.303455521148825</v>
      </c>
      <c r="AA4" s="216">
        <v>2.1086218067885119</v>
      </c>
      <c r="AB4" s="216">
        <v>2.5301873686684075</v>
      </c>
      <c r="AC4" s="216">
        <v>2.5484375456919062</v>
      </c>
      <c r="AD4" s="216">
        <v>2.2537762924281988</v>
      </c>
      <c r="AE4" s="216">
        <v>1.8520724281984335</v>
      </c>
      <c r="AH4" s="170"/>
      <c r="AI4" s="171"/>
      <c r="AJ4" s="172"/>
      <c r="AK4" s="173"/>
    </row>
    <row r="5" spans="2:37" x14ac:dyDescent="0.25">
      <c r="B5" s="168" t="s">
        <v>27</v>
      </c>
      <c r="C5" s="217">
        <v>0</v>
      </c>
      <c r="D5" s="217">
        <v>0</v>
      </c>
      <c r="E5" s="217">
        <v>0</v>
      </c>
      <c r="F5" s="217">
        <v>0</v>
      </c>
      <c r="G5" s="217">
        <v>0</v>
      </c>
      <c r="H5" s="217">
        <v>0</v>
      </c>
      <c r="I5" s="217">
        <v>0</v>
      </c>
      <c r="J5" s="217">
        <v>0</v>
      </c>
      <c r="K5" s="217">
        <v>0</v>
      </c>
      <c r="L5" s="217">
        <v>0</v>
      </c>
      <c r="M5" s="217">
        <v>0</v>
      </c>
      <c r="N5" s="217">
        <v>0</v>
      </c>
      <c r="O5" s="217">
        <v>0</v>
      </c>
      <c r="P5" s="217">
        <v>0</v>
      </c>
      <c r="Q5" s="217">
        <v>0</v>
      </c>
      <c r="R5" s="217">
        <v>1.0981753103040002</v>
      </c>
      <c r="S5" s="217">
        <v>2.6620603483199998</v>
      </c>
      <c r="T5" s="217">
        <v>21.541990353791995</v>
      </c>
      <c r="U5" s="217">
        <v>55.568151655089594</v>
      </c>
      <c r="V5" s="217">
        <v>77.415600677752309</v>
      </c>
      <c r="W5" s="217">
        <v>92.593773226752006</v>
      </c>
      <c r="X5" s="217">
        <v>97.793523583787049</v>
      </c>
      <c r="Y5" s="217">
        <v>84.866967208896</v>
      </c>
      <c r="Z5" s="217">
        <v>102.24454518604801</v>
      </c>
      <c r="AA5" s="217">
        <v>116.18072382719997</v>
      </c>
      <c r="AB5" s="217">
        <v>128.13245662521598</v>
      </c>
      <c r="AC5" s="217">
        <v>118.48165246612801</v>
      </c>
      <c r="AD5" s="217">
        <v>160.64107568404799</v>
      </c>
      <c r="AE5" s="217">
        <v>154.23960204369604</v>
      </c>
      <c r="AH5" s="170"/>
      <c r="AI5" s="171"/>
      <c r="AJ5" s="172"/>
      <c r="AK5" s="173"/>
    </row>
    <row r="6" spans="2:37" x14ac:dyDescent="0.25">
      <c r="B6" s="168" t="s">
        <v>42</v>
      </c>
      <c r="C6" s="216">
        <v>3505.8</v>
      </c>
      <c r="D6" s="216">
        <v>3525.7</v>
      </c>
      <c r="E6" s="216">
        <v>3554.5</v>
      </c>
      <c r="F6" s="216">
        <v>3574.1</v>
      </c>
      <c r="G6" s="216">
        <v>3585.9</v>
      </c>
      <c r="H6" s="216">
        <v>3601.3</v>
      </c>
      <c r="I6" s="216">
        <v>3626.1</v>
      </c>
      <c r="J6" s="216">
        <v>3664.3</v>
      </c>
      <c r="K6" s="216">
        <v>3703.1</v>
      </c>
      <c r="L6" s="216">
        <v>3741.6</v>
      </c>
      <c r="M6" s="216">
        <v>3789.5</v>
      </c>
      <c r="N6" s="216">
        <v>3847.2</v>
      </c>
      <c r="O6" s="216">
        <v>3917.2</v>
      </c>
      <c r="P6" s="216">
        <v>3979.9</v>
      </c>
      <c r="Q6" s="216">
        <v>4045.2</v>
      </c>
      <c r="R6" s="216">
        <v>4133.8</v>
      </c>
      <c r="S6" s="216">
        <v>4232.8999999999996</v>
      </c>
      <c r="T6" s="216">
        <v>4375.8</v>
      </c>
      <c r="U6" s="216">
        <v>4485.1000000000004</v>
      </c>
      <c r="V6" s="216">
        <v>4533.3999999999996</v>
      </c>
      <c r="W6" s="216">
        <v>4554.8</v>
      </c>
      <c r="X6" s="216">
        <v>4574.8999999999996</v>
      </c>
      <c r="Y6" s="216">
        <v>4585.3999999999996</v>
      </c>
      <c r="Z6" s="216">
        <v>4593.1000000000004</v>
      </c>
      <c r="AA6" s="216">
        <v>4609.6000000000004</v>
      </c>
      <c r="AB6" s="216">
        <v>4635.3999999999996</v>
      </c>
      <c r="AC6" s="216">
        <v>4761.8649999999998</v>
      </c>
      <c r="AD6" s="216">
        <v>4784.5720000000001</v>
      </c>
      <c r="AE6" s="216">
        <v>4807.2790000000005</v>
      </c>
      <c r="AF6" s="174"/>
      <c r="AH6" s="170"/>
      <c r="AI6" s="171"/>
      <c r="AJ6" s="172"/>
      <c r="AK6" s="173"/>
    </row>
    <row r="7" spans="2:37" x14ac:dyDescent="0.25"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175"/>
      <c r="AH7" s="170"/>
      <c r="AI7" s="171"/>
      <c r="AJ7" s="172"/>
      <c r="AK7" s="173"/>
    </row>
    <row r="8" spans="2:37" x14ac:dyDescent="0.25">
      <c r="B8" s="168" t="s">
        <v>46</v>
      </c>
      <c r="C8" s="218">
        <v>801176</v>
      </c>
      <c r="D8" s="218">
        <v>841770</v>
      </c>
      <c r="E8" s="218">
        <v>864051</v>
      </c>
      <c r="F8" s="218">
        <v>896657</v>
      </c>
      <c r="G8" s="218">
        <v>945371</v>
      </c>
      <c r="H8" s="218">
        <v>997932</v>
      </c>
      <c r="I8" s="218">
        <v>1066131</v>
      </c>
      <c r="J8" s="218">
        <v>1144335</v>
      </c>
      <c r="K8" s="218">
        <v>1207606</v>
      </c>
      <c r="L8" s="218">
        <v>1281945</v>
      </c>
      <c r="M8" s="218">
        <v>1332617</v>
      </c>
      <c r="N8" s="218">
        <v>1401034</v>
      </c>
      <c r="O8" s="218">
        <v>1466009</v>
      </c>
      <c r="P8" s="218">
        <v>1526812</v>
      </c>
      <c r="Q8" s="218">
        <v>1603235</v>
      </c>
      <c r="R8" s="218">
        <v>1683413</v>
      </c>
      <c r="S8" s="218">
        <v>1800862</v>
      </c>
      <c r="T8" s="218">
        <v>1906412</v>
      </c>
      <c r="U8" s="218">
        <v>1953219</v>
      </c>
      <c r="V8" s="218">
        <v>1930616</v>
      </c>
      <c r="W8" s="218">
        <v>1899285</v>
      </c>
      <c r="X8" s="218">
        <v>1912804</v>
      </c>
      <c r="Y8" s="218">
        <v>1906449</v>
      </c>
      <c r="Z8" s="218">
        <v>1932818</v>
      </c>
      <c r="AA8" s="218">
        <v>1965629</v>
      </c>
      <c r="AB8" s="218">
        <v>2005813</v>
      </c>
      <c r="AC8" s="218">
        <v>2046914</v>
      </c>
      <c r="AD8" s="218">
        <v>2084645</v>
      </c>
      <c r="AE8" s="218">
        <v>2123160</v>
      </c>
      <c r="AF8" s="176"/>
      <c r="AH8" s="170"/>
      <c r="AI8" s="171"/>
      <c r="AJ8" s="172"/>
      <c r="AK8" s="173"/>
    </row>
    <row r="9" spans="2:37" x14ac:dyDescent="0.25">
      <c r="B9" s="168" t="s">
        <v>45</v>
      </c>
      <c r="C9" s="218">
        <v>143373</v>
      </c>
      <c r="D9" s="218">
        <v>148522</v>
      </c>
      <c r="E9" s="218">
        <v>144987</v>
      </c>
      <c r="F9" s="218">
        <v>135407</v>
      </c>
      <c r="G9" s="218">
        <v>135979</v>
      </c>
      <c r="H9" s="218">
        <v>141976</v>
      </c>
      <c r="I9" s="218">
        <v>146783</v>
      </c>
      <c r="J9" s="218">
        <v>158353</v>
      </c>
      <c r="K9" s="218">
        <v>171034</v>
      </c>
      <c r="L9" s="218">
        <v>189001</v>
      </c>
      <c r="M9" s="218">
        <v>205744</v>
      </c>
      <c r="N9" s="218">
        <v>219643</v>
      </c>
      <c r="O9" s="218">
        <v>233187</v>
      </c>
      <c r="P9" s="218">
        <v>251226</v>
      </c>
      <c r="Q9" s="218">
        <v>268170</v>
      </c>
      <c r="R9" s="218">
        <v>286622</v>
      </c>
      <c r="S9" s="218">
        <v>318662</v>
      </c>
      <c r="T9" s="218">
        <v>345907</v>
      </c>
      <c r="U9" s="218">
        <v>351337</v>
      </c>
      <c r="V9" s="218">
        <v>343952</v>
      </c>
      <c r="W9" s="218">
        <v>327100</v>
      </c>
      <c r="X9" s="218">
        <v>320951</v>
      </c>
      <c r="Y9" s="218">
        <v>309188</v>
      </c>
      <c r="Z9" s="218">
        <v>317986</v>
      </c>
      <c r="AA9" s="218">
        <v>317247</v>
      </c>
      <c r="AB9" s="218">
        <v>330492</v>
      </c>
      <c r="AC9" s="218">
        <v>342196</v>
      </c>
      <c r="AD9" s="218">
        <v>349056</v>
      </c>
      <c r="AE9" s="218">
        <v>355115</v>
      </c>
      <c r="AF9" s="177"/>
      <c r="AH9" s="170"/>
      <c r="AI9" s="171"/>
      <c r="AJ9" s="172"/>
      <c r="AK9" s="173"/>
    </row>
    <row r="10" spans="2:37" x14ac:dyDescent="0.25">
      <c r="AH10" s="170"/>
      <c r="AI10" s="171"/>
      <c r="AJ10" s="172"/>
      <c r="AK10" s="173"/>
    </row>
    <row r="11" spans="2:37" x14ac:dyDescent="0.25">
      <c r="AH11" s="170"/>
      <c r="AI11" s="171"/>
      <c r="AJ11" s="172"/>
      <c r="AK11" s="173"/>
    </row>
    <row r="12" spans="2:37" x14ac:dyDescent="0.25">
      <c r="AH12" s="170"/>
      <c r="AI12" s="171"/>
      <c r="AJ12" s="172"/>
      <c r="AK12" s="173"/>
    </row>
    <row r="13" spans="2:37" x14ac:dyDescent="0.25">
      <c r="AH13" s="170"/>
      <c r="AI13" s="171"/>
      <c r="AJ13" s="172"/>
      <c r="AK13" s="173"/>
    </row>
    <row r="14" spans="2:37" x14ac:dyDescent="0.25">
      <c r="AH14" s="170"/>
      <c r="AI14" s="171"/>
      <c r="AJ14" s="172"/>
      <c r="AK14" s="173"/>
    </row>
    <row r="15" spans="2:37" x14ac:dyDescent="0.25">
      <c r="AH15" s="170"/>
      <c r="AI15" s="171"/>
      <c r="AJ15" s="172"/>
      <c r="AK15" s="173"/>
    </row>
    <row r="16" spans="2:37" x14ac:dyDescent="0.25">
      <c r="AH16" s="170"/>
      <c r="AI16" s="171"/>
      <c r="AJ16" s="172"/>
      <c r="AK16" s="173"/>
    </row>
    <row r="17" spans="33:37" x14ac:dyDescent="0.25">
      <c r="AH17" s="170"/>
      <c r="AI17" s="171"/>
      <c r="AJ17" s="172"/>
      <c r="AK17" s="173"/>
    </row>
    <row r="18" spans="33:37" x14ac:dyDescent="0.25">
      <c r="AH18" s="170"/>
      <c r="AI18" s="171"/>
      <c r="AJ18" s="172"/>
      <c r="AK18" s="173"/>
    </row>
    <row r="19" spans="33:37" x14ac:dyDescent="0.25">
      <c r="AH19" s="170"/>
      <c r="AI19" s="171"/>
      <c r="AJ19" s="172"/>
      <c r="AK19" s="173"/>
    </row>
    <row r="20" spans="33:37" x14ac:dyDescent="0.25">
      <c r="AH20" s="170"/>
      <c r="AI20" s="171"/>
      <c r="AJ20" s="172"/>
      <c r="AK20" s="173"/>
    </row>
    <row r="21" spans="33:37" x14ac:dyDescent="0.25">
      <c r="AH21" s="170"/>
      <c r="AI21" s="171"/>
      <c r="AJ21" s="172"/>
      <c r="AK21" s="173"/>
    </row>
    <row r="22" spans="33:37" x14ac:dyDescent="0.25">
      <c r="AH22" s="170"/>
      <c r="AI22" s="171"/>
      <c r="AJ22" s="172"/>
      <c r="AK22" s="173"/>
    </row>
    <row r="23" spans="33:37" x14ac:dyDescent="0.25">
      <c r="AH23" s="170"/>
      <c r="AI23" s="171"/>
      <c r="AJ23" s="172"/>
      <c r="AK23" s="173"/>
    </row>
    <row r="24" spans="33:37" x14ac:dyDescent="0.25">
      <c r="AH24" s="170"/>
      <c r="AI24" s="171"/>
      <c r="AJ24" s="172"/>
      <c r="AK24" s="173"/>
    </row>
    <row r="25" spans="33:37" x14ac:dyDescent="0.25">
      <c r="AH25" s="170"/>
      <c r="AI25" s="171"/>
      <c r="AJ25" s="172"/>
      <c r="AK25" s="173"/>
    </row>
    <row r="26" spans="33:37" x14ac:dyDescent="0.25">
      <c r="AH26" s="170"/>
      <c r="AI26" s="171"/>
      <c r="AJ26" s="172"/>
      <c r="AK26" s="173"/>
    </row>
    <row r="27" spans="33:37" x14ac:dyDescent="0.25">
      <c r="AH27" s="170"/>
      <c r="AI27" s="171"/>
      <c r="AJ27" s="172"/>
      <c r="AK27" s="173"/>
    </row>
    <row r="28" spans="33:37" x14ac:dyDescent="0.25">
      <c r="AH28" s="170"/>
      <c r="AI28" s="171"/>
      <c r="AJ28" s="172"/>
      <c r="AK28" s="173"/>
    </row>
    <row r="29" spans="33:37" x14ac:dyDescent="0.25">
      <c r="AG29" s="170"/>
      <c r="AH29" s="170"/>
      <c r="AI29" s="171"/>
      <c r="AJ29" s="172"/>
      <c r="AK29" s="173"/>
    </row>
    <row r="37" spans="3:38" ht="13.5" customHeight="1" x14ac:dyDescent="0.25"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</row>
    <row r="43" spans="3:38" x14ac:dyDescent="0.25">
      <c r="S43" s="178"/>
    </row>
  </sheetData>
  <pageMargins left="0.35433070866141736" right="0.23622047244094491" top="0.39370078740157483" bottom="0.74803149606299213" header="0.19685039370078741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9">
    <tabColor theme="0" tint="-0.249977111117893"/>
  </sheetPr>
  <dimension ref="B1:AE94"/>
  <sheetViews>
    <sheetView topLeftCell="B1" zoomScale="75" zoomScaleNormal="75" workbookViewId="0">
      <pane ySplit="1" topLeftCell="A2" activePane="bottomLeft" state="frozen"/>
      <selection pane="bottomLeft" activeCell="AG36" sqref="AG36"/>
    </sheetView>
  </sheetViews>
  <sheetFormatPr defaultRowHeight="15" x14ac:dyDescent="0.25"/>
  <cols>
    <col min="1" max="1" width="7.42578125" style="66" customWidth="1"/>
    <col min="2" max="2" width="47.42578125" style="66" customWidth="1"/>
    <col min="3" max="31" width="9.28515625" style="66" bestFit="1" customWidth="1"/>
    <col min="32" max="16384" width="9.140625" style="66"/>
  </cols>
  <sheetData>
    <row r="1" spans="2:31" s="93" customFormat="1" x14ac:dyDescent="0.25">
      <c r="B1" s="104"/>
      <c r="C1" s="104">
        <v>1990</v>
      </c>
      <c r="D1" s="104">
        <v>1991</v>
      </c>
      <c r="E1" s="104">
        <v>1992</v>
      </c>
      <c r="F1" s="104">
        <v>1993</v>
      </c>
      <c r="G1" s="104">
        <v>1994</v>
      </c>
      <c r="H1" s="104">
        <v>1995</v>
      </c>
      <c r="I1" s="104">
        <v>1996</v>
      </c>
      <c r="J1" s="104">
        <v>1997</v>
      </c>
      <c r="K1" s="104">
        <v>1998</v>
      </c>
      <c r="L1" s="104">
        <v>1999</v>
      </c>
      <c r="M1" s="104">
        <v>2000</v>
      </c>
      <c r="N1" s="104">
        <v>2001</v>
      </c>
      <c r="O1" s="104">
        <v>2002</v>
      </c>
      <c r="P1" s="104">
        <v>2003</v>
      </c>
      <c r="Q1" s="104">
        <v>2004</v>
      </c>
      <c r="R1" s="104">
        <v>2005</v>
      </c>
      <c r="S1" s="104">
        <v>2006</v>
      </c>
      <c r="T1" s="104">
        <v>2007</v>
      </c>
      <c r="U1" s="104">
        <v>2008</v>
      </c>
      <c r="V1" s="104">
        <v>2009</v>
      </c>
      <c r="W1" s="104">
        <v>2010</v>
      </c>
      <c r="X1" s="104">
        <v>2011</v>
      </c>
      <c r="Y1" s="104">
        <v>2012</v>
      </c>
      <c r="Z1" s="104">
        <v>2013</v>
      </c>
      <c r="AA1" s="104">
        <v>2014</v>
      </c>
      <c r="AB1" s="104">
        <v>2015</v>
      </c>
      <c r="AC1" s="104">
        <v>2016</v>
      </c>
      <c r="AD1" s="104">
        <v>2017</v>
      </c>
      <c r="AE1" s="104">
        <v>2018</v>
      </c>
    </row>
    <row r="2" spans="2:31" x14ac:dyDescent="0.25">
      <c r="B2" s="73" t="s">
        <v>71</v>
      </c>
      <c r="C2" s="214">
        <v>884</v>
      </c>
      <c r="D2" s="214">
        <v>782</v>
      </c>
      <c r="E2" s="214">
        <v>753</v>
      </c>
      <c r="F2" s="214">
        <v>729</v>
      </c>
      <c r="G2" s="214">
        <v>859</v>
      </c>
      <c r="H2" s="214">
        <v>879</v>
      </c>
      <c r="I2" s="214">
        <v>983</v>
      </c>
      <c r="J2" s="214">
        <v>1145</v>
      </c>
      <c r="K2" s="214">
        <v>1059</v>
      </c>
      <c r="L2" s="214">
        <v>1166</v>
      </c>
      <c r="M2" s="214">
        <v>1700.904</v>
      </c>
      <c r="N2" s="214">
        <v>1851.19</v>
      </c>
      <c r="O2" s="214">
        <v>1859.797</v>
      </c>
      <c r="P2" s="214">
        <v>2126.951</v>
      </c>
      <c r="Q2" s="214">
        <v>2295.0809999999997</v>
      </c>
      <c r="R2" s="214">
        <v>2357.0552201099999</v>
      </c>
      <c r="S2" s="214">
        <v>2347.8511709678573</v>
      </c>
      <c r="T2" s="214">
        <v>2374.056297236792</v>
      </c>
      <c r="U2" s="214">
        <v>2106.7332656066992</v>
      </c>
      <c r="V2" s="214">
        <v>1326.7757675435184</v>
      </c>
      <c r="W2" s="214">
        <v>1105.1089530878239</v>
      </c>
      <c r="X2" s="214">
        <v>966.27348057556696</v>
      </c>
      <c r="Y2" s="214">
        <v>1177.0215551174631</v>
      </c>
      <c r="Z2" s="214">
        <v>1111.7464175453952</v>
      </c>
      <c r="AA2" s="214">
        <v>1461.1216449441433</v>
      </c>
      <c r="AB2" s="214">
        <v>1652.0144764257484</v>
      </c>
      <c r="AC2" s="214">
        <v>1793.5241301100293</v>
      </c>
      <c r="AD2" s="214">
        <v>1839.6054226101226</v>
      </c>
      <c r="AE2" s="214">
        <v>1916.0429498953088</v>
      </c>
    </row>
    <row r="3" spans="2:31" x14ac:dyDescent="0.25">
      <c r="B3" s="73" t="s">
        <v>70</v>
      </c>
      <c r="C3" s="214">
        <v>214.077</v>
      </c>
      <c r="D3" s="214">
        <v>192.22800000000001</v>
      </c>
      <c r="E3" s="214">
        <v>162.39499999999998</v>
      </c>
      <c r="F3" s="214">
        <v>204.893</v>
      </c>
      <c r="G3" s="214">
        <v>205.428</v>
      </c>
      <c r="H3" s="214">
        <v>187.506</v>
      </c>
      <c r="I3" s="214">
        <v>198.23699999999999</v>
      </c>
      <c r="J3" s="214">
        <v>221.89099999999999</v>
      </c>
      <c r="K3" s="214">
        <v>211.65699999999998</v>
      </c>
      <c r="L3" s="214">
        <v>170.07400000000001</v>
      </c>
      <c r="M3" s="214">
        <v>190.43099999999998</v>
      </c>
      <c r="N3" s="214">
        <v>189.39499999999998</v>
      </c>
      <c r="O3" s="214">
        <v>190.31400000000002</v>
      </c>
      <c r="P3" s="214">
        <v>206.256</v>
      </c>
      <c r="Q3" s="214">
        <v>201.53888677452051</v>
      </c>
      <c r="R3" s="214">
        <v>183.477</v>
      </c>
      <c r="S3" s="214">
        <v>180.30419999999998</v>
      </c>
      <c r="T3" s="214">
        <v>196.71480221940001</v>
      </c>
      <c r="U3" s="214">
        <v>187.79567664091581</v>
      </c>
      <c r="V3" s="214">
        <v>156.40402051348525</v>
      </c>
      <c r="W3" s="214">
        <v>192.41449935002328</v>
      </c>
      <c r="X3" s="214">
        <v>199.06051210483912</v>
      </c>
      <c r="Y3" s="214">
        <v>214.39115316286023</v>
      </c>
      <c r="Z3" s="214">
        <v>189.63811440146912</v>
      </c>
      <c r="AA3" s="214">
        <v>188.98297537871338</v>
      </c>
      <c r="AB3" s="214">
        <v>177.34721139514085</v>
      </c>
      <c r="AC3" s="214">
        <v>173.89695660360397</v>
      </c>
      <c r="AD3" s="214">
        <v>198.94328821295068</v>
      </c>
      <c r="AE3" s="214">
        <v>177.27545682876001</v>
      </c>
    </row>
    <row r="4" spans="2:31" x14ac:dyDescent="0.25">
      <c r="B4" s="73" t="s">
        <v>69</v>
      </c>
      <c r="C4" s="214">
        <v>13.325180000000001</v>
      </c>
      <c r="D4" s="214">
        <v>13.055679999999997</v>
      </c>
      <c r="E4" s="214">
        <v>12.587179999999998</v>
      </c>
      <c r="F4" s="214">
        <v>12.519679999999999</v>
      </c>
      <c r="G4" s="214">
        <v>12.307179999999999</v>
      </c>
      <c r="H4" s="214">
        <v>11.965680000000001</v>
      </c>
      <c r="I4" s="214">
        <v>11.62518</v>
      </c>
      <c r="J4" s="214">
        <v>11.46468</v>
      </c>
      <c r="K4" s="214">
        <v>11.04918</v>
      </c>
      <c r="L4" s="214">
        <v>10.95668</v>
      </c>
      <c r="M4" s="214">
        <v>10.714383917999999</v>
      </c>
      <c r="N4" s="214">
        <v>10.136008163600001</v>
      </c>
      <c r="O4" s="214">
        <v>5.1307460682000006</v>
      </c>
      <c r="P4" s="214">
        <v>0.55322578880000006</v>
      </c>
      <c r="Q4" s="214">
        <v>0.5801347322</v>
      </c>
      <c r="R4" s="214">
        <v>0.48087750000000001</v>
      </c>
      <c r="S4" s="214">
        <v>0.48667499999999997</v>
      </c>
      <c r="T4" s="214">
        <v>0.45499610000000001</v>
      </c>
      <c r="U4" s="214">
        <v>0.30708882999999998</v>
      </c>
      <c r="V4" s="214">
        <v>1.7369590000000001E-2</v>
      </c>
      <c r="W4" s="219"/>
      <c r="X4" s="219"/>
      <c r="Y4" s="219"/>
      <c r="Z4" s="219"/>
      <c r="AA4" s="219"/>
      <c r="AB4" s="219"/>
      <c r="AC4" s="219"/>
      <c r="AD4" s="219"/>
      <c r="AE4" s="219"/>
    </row>
    <row r="5" spans="2:31" x14ac:dyDescent="0.25">
      <c r="B5" s="73" t="s">
        <v>68</v>
      </c>
      <c r="C5" s="220">
        <v>5.323228501433209</v>
      </c>
      <c r="D5" s="220">
        <v>5.1057166173152817</v>
      </c>
      <c r="E5" s="220">
        <v>4.9859050665194102</v>
      </c>
      <c r="F5" s="220">
        <v>4.7132575087088542</v>
      </c>
      <c r="G5" s="220">
        <v>4.967085524687727</v>
      </c>
      <c r="H5" s="220">
        <v>5.7093527260132344</v>
      </c>
      <c r="I5" s="220">
        <v>5.5249031754851305</v>
      </c>
      <c r="J5" s="220">
        <v>6.5691681927565071</v>
      </c>
      <c r="K5" s="220">
        <v>6.4198916317765047</v>
      </c>
      <c r="L5" s="220">
        <v>6.6789545675978959</v>
      </c>
      <c r="M5" s="220">
        <v>6.7347474946660659</v>
      </c>
      <c r="N5" s="220">
        <v>10.716185182807617</v>
      </c>
      <c r="O5" s="220">
        <v>8.1373768744014505</v>
      </c>
      <c r="P5" s="220">
        <v>8.5578902948976783</v>
      </c>
      <c r="Q5" s="220">
        <v>9.8626377945971377</v>
      </c>
      <c r="R5" s="220">
        <v>11.782248859187511</v>
      </c>
      <c r="S5" s="220">
        <v>10.101364623150154</v>
      </c>
      <c r="T5" s="220">
        <v>9.2080258058600002</v>
      </c>
      <c r="U5" s="220">
        <v>6.7477143099374235</v>
      </c>
      <c r="V5" s="220">
        <v>2.1255118343991999</v>
      </c>
      <c r="W5" s="220">
        <v>1.5249623087156214</v>
      </c>
      <c r="X5" s="220">
        <v>1.936546289069464</v>
      </c>
      <c r="Y5" s="220">
        <v>0.55509081209300004</v>
      </c>
      <c r="Z5" s="220">
        <v>0.31046958379295009</v>
      </c>
      <c r="AA5" s="220">
        <v>0.34853272291445003</v>
      </c>
      <c r="AB5" s="220">
        <v>1.0018335915442</v>
      </c>
      <c r="AC5" s="220">
        <v>0.98026531958999996</v>
      </c>
      <c r="AD5" s="220">
        <v>1.3075452000159999</v>
      </c>
      <c r="AE5" s="220">
        <v>1.2305730378563</v>
      </c>
    </row>
    <row r="6" spans="2:31" x14ac:dyDescent="0.25">
      <c r="B6" s="73" t="s">
        <v>67</v>
      </c>
      <c r="C6" s="214">
        <v>990.23349783919468</v>
      </c>
      <c r="D6" s="214">
        <v>1030.316500928953</v>
      </c>
      <c r="E6" s="214">
        <v>1003.5614679642191</v>
      </c>
      <c r="F6" s="214">
        <v>946.18678616206853</v>
      </c>
      <c r="G6" s="214">
        <v>1056.6256166776077</v>
      </c>
      <c r="H6" s="214">
        <v>973.43728270022302</v>
      </c>
      <c r="I6" s="214">
        <v>922.85045185393983</v>
      </c>
      <c r="J6" s="214">
        <v>1073.1245536725266</v>
      </c>
      <c r="K6" s="214">
        <v>1058.8056564006599</v>
      </c>
      <c r="L6" s="214">
        <v>942.81763386280556</v>
      </c>
      <c r="M6" s="214">
        <v>882.29996346142264</v>
      </c>
      <c r="N6" s="214">
        <v>1041.1841868890472</v>
      </c>
      <c r="O6" s="214">
        <v>810.90056385501384</v>
      </c>
      <c r="P6" s="214">
        <v>0.29746752765364803</v>
      </c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r="7" spans="2:31" x14ac:dyDescent="0.25">
      <c r="B7" s="73" t="s">
        <v>66</v>
      </c>
      <c r="C7" s="214">
        <v>995.31999999999994</v>
      </c>
      <c r="D7" s="214">
        <v>780.99840000000006</v>
      </c>
      <c r="E7" s="214">
        <v>780.99840000000006</v>
      </c>
      <c r="F7" s="214">
        <v>780.99840000000006</v>
      </c>
      <c r="G7" s="214">
        <v>780.99840000000006</v>
      </c>
      <c r="H7" s="214">
        <v>780.99840000000006</v>
      </c>
      <c r="I7" s="214">
        <v>780.99840000000006</v>
      </c>
      <c r="J7" s="214">
        <v>780.99840000000006</v>
      </c>
      <c r="K7" s="214">
        <v>780.99840000000006</v>
      </c>
      <c r="L7" s="214">
        <v>780.99840000000006</v>
      </c>
      <c r="M7" s="214">
        <v>780.99840000000006</v>
      </c>
      <c r="N7" s="214">
        <v>561.73</v>
      </c>
      <c r="O7" s="214">
        <v>280.86500000000001</v>
      </c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</row>
    <row r="8" spans="2:31" x14ac:dyDescent="0.25">
      <c r="B8" s="73" t="s">
        <v>65</v>
      </c>
      <c r="C8" s="214">
        <v>26.080000000000002</v>
      </c>
      <c r="D8" s="214">
        <v>23.44</v>
      </c>
      <c r="E8" s="214">
        <v>20.56</v>
      </c>
      <c r="F8" s="214">
        <v>26.080000000000002</v>
      </c>
      <c r="G8" s="214">
        <v>21.28</v>
      </c>
      <c r="H8" s="214">
        <v>24.8</v>
      </c>
      <c r="I8" s="214">
        <v>27.28</v>
      </c>
      <c r="J8" s="214">
        <v>26.96</v>
      </c>
      <c r="K8" s="214">
        <v>28.64</v>
      </c>
      <c r="L8" s="214">
        <v>26.8</v>
      </c>
      <c r="M8" s="214">
        <v>28.8</v>
      </c>
      <c r="N8" s="214">
        <v>12</v>
      </c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</row>
    <row r="9" spans="2:31" x14ac:dyDescent="0.25">
      <c r="B9" s="73" t="s">
        <v>64</v>
      </c>
      <c r="C9" s="207">
        <v>35.971886133333335</v>
      </c>
      <c r="D9" s="207">
        <v>24.808197333333332</v>
      </c>
      <c r="E9" s="207">
        <v>24.808197333333332</v>
      </c>
      <c r="F9" s="207">
        <v>22.947582533333335</v>
      </c>
      <c r="G9" s="207">
        <v>23.567787466666669</v>
      </c>
      <c r="H9" s="207">
        <v>11.783893733333334</v>
      </c>
      <c r="I9" s="207">
        <v>27.28901706666667</v>
      </c>
      <c r="J9" s="207">
        <v>19.226352933333335</v>
      </c>
      <c r="K9" s="207">
        <v>16.745533199999997</v>
      </c>
      <c r="L9" s="207">
        <v>16.745533199999997</v>
      </c>
      <c r="M9" s="207">
        <v>70.083157466666691</v>
      </c>
      <c r="N9" s="207">
        <v>19.846557866666664</v>
      </c>
      <c r="O9" s="207">
        <v>11.783893733333334</v>
      </c>
      <c r="P9" s="207">
        <v>14.884918400000002</v>
      </c>
      <c r="Q9" s="207">
        <v>17.365738133333338</v>
      </c>
      <c r="R9" s="207">
        <v>59.539673600000008</v>
      </c>
      <c r="S9" s="207">
        <v>19.226352933333335</v>
      </c>
      <c r="T9" s="207">
        <v>23.567787466666669</v>
      </c>
      <c r="U9" s="207">
        <v>20.466762800000005</v>
      </c>
      <c r="V9" s="207">
        <v>22.387537478533332</v>
      </c>
      <c r="W9" s="207">
        <v>16.816236562399997</v>
      </c>
      <c r="X9" s="207">
        <v>18.732049601466663</v>
      </c>
      <c r="Y9" s="207">
        <v>18.282520669209713</v>
      </c>
      <c r="Z9" s="207">
        <v>19.0765237671073</v>
      </c>
      <c r="AA9" s="207">
        <v>19.838320667375339</v>
      </c>
      <c r="AB9" s="207">
        <v>20.348670644302445</v>
      </c>
      <c r="AC9" s="207">
        <v>20.089334297342493</v>
      </c>
      <c r="AD9" s="207">
        <v>22.219743345339293</v>
      </c>
      <c r="AE9" s="207">
        <v>21.805168243812037</v>
      </c>
    </row>
    <row r="10" spans="2:31" x14ac:dyDescent="0.25">
      <c r="B10" s="73" t="s">
        <v>63</v>
      </c>
      <c r="C10" s="214">
        <v>6.2605202000000011</v>
      </c>
      <c r="D10" s="214">
        <v>5.7564122000000006</v>
      </c>
      <c r="E10" s="214">
        <v>5.8035802000000007</v>
      </c>
      <c r="F10" s="214">
        <v>6.2417638465688015</v>
      </c>
      <c r="G10" s="214">
        <v>6.3174431325896006</v>
      </c>
      <c r="H10" s="214">
        <v>8.5969281205896007</v>
      </c>
      <c r="I10" s="214">
        <v>8.8529943479999993</v>
      </c>
      <c r="J10" s="214">
        <v>8.9161516172113622</v>
      </c>
      <c r="K10" s="214">
        <v>9.729267891200001</v>
      </c>
      <c r="L10" s="214">
        <v>13.931355525894967</v>
      </c>
      <c r="M10" s="214">
        <v>15.727833590166837</v>
      </c>
      <c r="N10" s="214">
        <v>18.784694234789391</v>
      </c>
      <c r="O10" s="214">
        <v>22.805116097278038</v>
      </c>
      <c r="P10" s="214">
        <v>24.100105770400003</v>
      </c>
      <c r="Q10" s="214">
        <v>25.900289505343299</v>
      </c>
      <c r="R10" s="214">
        <v>35.27125977220927</v>
      </c>
      <c r="S10" s="214">
        <v>28.191463603730728</v>
      </c>
      <c r="T10" s="214">
        <v>32.647660196799997</v>
      </c>
      <c r="U10" s="214">
        <v>23.763914266754451</v>
      </c>
      <c r="V10" s="214">
        <v>24.040361602400004</v>
      </c>
      <c r="W10" s="214">
        <v>21.821478723778668</v>
      </c>
      <c r="X10" s="214">
        <v>21.53822005021858</v>
      </c>
      <c r="Y10" s="214">
        <v>20.096192899200002</v>
      </c>
      <c r="Z10" s="214">
        <v>22.679070980003843</v>
      </c>
      <c r="AA10" s="214">
        <v>20.448130050268485</v>
      </c>
      <c r="AB10" s="214">
        <v>24.485869826640563</v>
      </c>
      <c r="AC10" s="214">
        <v>23.709092122673074</v>
      </c>
      <c r="AD10" s="214">
        <v>56.89726626673113</v>
      </c>
      <c r="AE10" s="214">
        <v>46.514274123319083</v>
      </c>
    </row>
    <row r="11" spans="2:31" x14ac:dyDescent="0.25">
      <c r="B11" s="73" t="s">
        <v>62</v>
      </c>
      <c r="C11" s="214">
        <v>72.637025570934583</v>
      </c>
      <c r="D11" s="214">
        <v>72.684998291693631</v>
      </c>
      <c r="E11" s="214">
        <v>73.057097821900882</v>
      </c>
      <c r="F11" s="214">
        <v>73.458778156394388</v>
      </c>
      <c r="G11" s="214">
        <v>74.763162908778355</v>
      </c>
      <c r="H11" s="214">
        <v>74.953708070834352</v>
      </c>
      <c r="I11" s="214">
        <v>75.033948918953186</v>
      </c>
      <c r="J11" s="214">
        <v>75.797809651012187</v>
      </c>
      <c r="K11" s="214">
        <v>76.535882258327049</v>
      </c>
      <c r="L11" s="214">
        <v>73.78124297090929</v>
      </c>
      <c r="M11" s="214">
        <v>68.929273762134443</v>
      </c>
      <c r="N11" s="214">
        <v>72.409448723372037</v>
      </c>
      <c r="O11" s="214">
        <v>78.717572042066166</v>
      </c>
      <c r="P11" s="214">
        <v>79.481454797699513</v>
      </c>
      <c r="Q11" s="214">
        <v>81.753099032786594</v>
      </c>
      <c r="R11" s="214">
        <v>80.129941606805687</v>
      </c>
      <c r="S11" s="214">
        <v>85.891358510069409</v>
      </c>
      <c r="T11" s="214">
        <v>89.036699072070178</v>
      </c>
      <c r="U11" s="214">
        <v>83.221492148476557</v>
      </c>
      <c r="V11" s="214">
        <v>82.339144095617669</v>
      </c>
      <c r="W11" s="214">
        <v>82.838088318443596</v>
      </c>
      <c r="X11" s="214">
        <v>82.535470285223113</v>
      </c>
      <c r="Y11" s="214">
        <v>86.048153244047896</v>
      </c>
      <c r="Z11" s="214">
        <v>89.829888726658027</v>
      </c>
      <c r="AA11" s="214">
        <v>83.858409393619667</v>
      </c>
      <c r="AB11" s="214">
        <v>84.787753235367489</v>
      </c>
      <c r="AC11" s="214">
        <v>87.603153546732869</v>
      </c>
      <c r="AD11" s="214">
        <v>99.512771815848879</v>
      </c>
      <c r="AE11" s="214">
        <v>100.30470107851838</v>
      </c>
    </row>
    <row r="12" spans="2:31" x14ac:dyDescent="0.25">
      <c r="B12" s="80" t="s">
        <v>157</v>
      </c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4">
        <v>0</v>
      </c>
      <c r="P12" s="214">
        <v>0</v>
      </c>
      <c r="Q12" s="214">
        <v>0</v>
      </c>
      <c r="R12" s="214">
        <v>0</v>
      </c>
      <c r="S12" s="214">
        <v>1.0959900943454277</v>
      </c>
      <c r="T12" s="214">
        <v>2.5495531737689627</v>
      </c>
      <c r="U12" s="214">
        <v>3.1125537320729171</v>
      </c>
      <c r="V12" s="214">
        <v>2.8281813593735081</v>
      </c>
      <c r="W12" s="214">
        <v>2.6499040922062185</v>
      </c>
      <c r="X12" s="214">
        <v>2.8282347983235732</v>
      </c>
      <c r="Y12" s="214">
        <v>2.8559160482875958</v>
      </c>
      <c r="Z12" s="214">
        <v>4.0768776677694776</v>
      </c>
      <c r="AA12" s="214">
        <v>4.5260728949506195</v>
      </c>
      <c r="AB12" s="214">
        <v>5.8321484987349113</v>
      </c>
      <c r="AC12" s="214">
        <v>7.7311463739588389</v>
      </c>
      <c r="AD12" s="214">
        <v>8.7126890219484459</v>
      </c>
      <c r="AE12" s="214">
        <v>9.8866823252074898</v>
      </c>
    </row>
    <row r="13" spans="2:31" x14ac:dyDescent="0.25">
      <c r="B13" s="73" t="s">
        <v>61</v>
      </c>
      <c r="C13" s="214">
        <v>1.16777</v>
      </c>
      <c r="D13" s="214">
        <v>15.146597</v>
      </c>
      <c r="E13" s="214">
        <v>29.125423999999999</v>
      </c>
      <c r="F13" s="214">
        <v>57.083078</v>
      </c>
      <c r="G13" s="214">
        <v>85.040732000000006</v>
      </c>
      <c r="H13" s="214">
        <v>145.33037333333331</v>
      </c>
      <c r="I13" s="214">
        <v>201.00265999999999</v>
      </c>
      <c r="J13" s="214">
        <v>258.20570666666669</v>
      </c>
      <c r="K13" s="214">
        <v>138.04508900000002</v>
      </c>
      <c r="L13" s="214">
        <v>286.00757666666664</v>
      </c>
      <c r="M13" s="214">
        <v>491.70421899999997</v>
      </c>
      <c r="N13" s="214">
        <v>424.70519000000007</v>
      </c>
      <c r="O13" s="214">
        <v>344.12408999999997</v>
      </c>
      <c r="P13" s="214">
        <v>393.08417280000003</v>
      </c>
      <c r="Q13" s="214">
        <v>285.75225999999998</v>
      </c>
      <c r="R13" s="214">
        <v>310.11704599999996</v>
      </c>
      <c r="S13" s="214">
        <v>249.41018457142857</v>
      </c>
      <c r="T13" s="214">
        <v>238.86941142857145</v>
      </c>
      <c r="U13" s="214">
        <v>179.86143714285714</v>
      </c>
      <c r="V13" s="214">
        <v>107.30033857142855</v>
      </c>
      <c r="W13" s="214">
        <v>68.187282857142861</v>
      </c>
      <c r="X13" s="214">
        <v>41.132805714285709</v>
      </c>
      <c r="Y13" s="214">
        <v>31.546020317460314</v>
      </c>
      <c r="Z13" s="214">
        <v>34.625410793650794</v>
      </c>
      <c r="AA13" s="214">
        <v>20.2695574025974</v>
      </c>
      <c r="AB13" s="214">
        <v>46.844311948051946</v>
      </c>
      <c r="AC13" s="214">
        <v>57.042272756132753</v>
      </c>
      <c r="AD13" s="214">
        <v>67.077574487734495</v>
      </c>
      <c r="AE13" s="214">
        <v>77.721928989898998</v>
      </c>
    </row>
    <row r="14" spans="2:31" x14ac:dyDescent="0.25">
      <c r="B14" s="73" t="s">
        <v>60</v>
      </c>
      <c r="C14" s="219"/>
      <c r="D14" s="219"/>
      <c r="E14" s="219"/>
      <c r="F14" s="214">
        <v>0.50771881874999991</v>
      </c>
      <c r="G14" s="214">
        <v>2.1074186347499997</v>
      </c>
      <c r="H14" s="214">
        <v>4.9761167234999997</v>
      </c>
      <c r="I14" s="214">
        <v>18.656005809651898</v>
      </c>
      <c r="J14" s="214">
        <v>32.052566145922242</v>
      </c>
      <c r="K14" s="214">
        <v>48.39338544882672</v>
      </c>
      <c r="L14" s="214">
        <v>75.757550184311</v>
      </c>
      <c r="M14" s="214">
        <v>122.97316942440131</v>
      </c>
      <c r="N14" s="214">
        <v>168.59695787238803</v>
      </c>
      <c r="O14" s="214">
        <v>253.52337326367021</v>
      </c>
      <c r="P14" s="214">
        <v>394.79206076857918</v>
      </c>
      <c r="Q14" s="214">
        <v>539.85813399090318</v>
      </c>
      <c r="R14" s="214">
        <v>699.36396078507278</v>
      </c>
      <c r="S14" s="214">
        <v>728.49942606397747</v>
      </c>
      <c r="T14" s="214">
        <v>747.22781813387724</v>
      </c>
      <c r="U14" s="214">
        <v>822.90137512797651</v>
      </c>
      <c r="V14" s="214">
        <v>865.08674674101121</v>
      </c>
      <c r="W14" s="214">
        <v>876.85539273605605</v>
      </c>
      <c r="X14" s="214">
        <v>905.7036834546891</v>
      </c>
      <c r="Y14" s="214">
        <v>902.76231110283641</v>
      </c>
      <c r="Z14" s="214">
        <v>937.17063358371183</v>
      </c>
      <c r="AA14" s="214">
        <v>1025.3129170937259</v>
      </c>
      <c r="AB14" s="214">
        <v>1008.6695430083216</v>
      </c>
      <c r="AC14" s="214">
        <v>1090.1947477407966</v>
      </c>
      <c r="AD14" s="214">
        <v>1118.1937399801782</v>
      </c>
      <c r="AE14" s="214">
        <v>948.5151195655219</v>
      </c>
    </row>
    <row r="15" spans="2:31" x14ac:dyDescent="0.25">
      <c r="B15" s="73" t="s">
        <v>59</v>
      </c>
      <c r="C15" s="219"/>
      <c r="D15" s="219"/>
      <c r="E15" s="219"/>
      <c r="F15" s="219"/>
      <c r="G15" s="219"/>
      <c r="H15" s="219"/>
      <c r="I15" s="214">
        <v>1.4952375899999999</v>
      </c>
      <c r="J15" s="214">
        <v>2.9755228041000001</v>
      </c>
      <c r="K15" s="214">
        <v>4.4410051660590009</v>
      </c>
      <c r="L15" s="214">
        <v>5.8918327043984098</v>
      </c>
      <c r="M15" s="214">
        <v>7.328151967354426</v>
      </c>
      <c r="N15" s="214">
        <v>8.7501080376808815</v>
      </c>
      <c r="O15" s="214">
        <v>10.157844547304073</v>
      </c>
      <c r="P15" s="214">
        <v>11.551503691831032</v>
      </c>
      <c r="Q15" s="214">
        <v>12.931226244912722</v>
      </c>
      <c r="R15" s="214">
        <v>14.297151572463594</v>
      </c>
      <c r="S15" s="214">
        <v>15.649417646738959</v>
      </c>
      <c r="T15" s="214">
        <v>16.988161060271569</v>
      </c>
      <c r="U15" s="214">
        <v>18.313517039668856</v>
      </c>
      <c r="V15" s="214">
        <v>19.625619459272166</v>
      </c>
      <c r="W15" s="214">
        <v>32.363168418179441</v>
      </c>
      <c r="X15" s="214">
        <v>32.378208048132649</v>
      </c>
      <c r="Y15" s="214">
        <v>32.393097281786318</v>
      </c>
      <c r="Z15" s="214">
        <v>32.407837623103454</v>
      </c>
      <c r="AA15" s="214">
        <v>32.422430561007417</v>
      </c>
      <c r="AB15" s="214">
        <v>32.436877569532342</v>
      </c>
      <c r="AC15" s="214">
        <v>32.451180107972014</v>
      </c>
      <c r="AD15" s="214">
        <v>32.46533962102729</v>
      </c>
      <c r="AE15" s="214">
        <v>32.479357538952016</v>
      </c>
    </row>
    <row r="16" spans="2:31" x14ac:dyDescent="0.25">
      <c r="B16" s="73" t="s">
        <v>58</v>
      </c>
      <c r="C16" s="214">
        <v>0</v>
      </c>
      <c r="D16" s="214">
        <v>0</v>
      </c>
      <c r="E16" s="214">
        <v>0</v>
      </c>
      <c r="F16" s="214">
        <v>12.628976812865979</v>
      </c>
      <c r="G16" s="214">
        <v>25.286804018177467</v>
      </c>
      <c r="H16" s="214">
        <v>38.008312853749288</v>
      </c>
      <c r="I16" s="214">
        <v>66.961220959897986</v>
      </c>
      <c r="J16" s="214">
        <v>118.09485990452548</v>
      </c>
      <c r="K16" s="214">
        <v>144.15859977961179</v>
      </c>
      <c r="L16" s="214">
        <v>116.46469911923884</v>
      </c>
      <c r="M16" s="214">
        <v>124.90118419655644</v>
      </c>
      <c r="N16" s="214">
        <v>134.77742648044921</v>
      </c>
      <c r="O16" s="214">
        <v>128.34597266269532</v>
      </c>
      <c r="P16" s="214">
        <v>136.10541719652477</v>
      </c>
      <c r="Q16" s="214">
        <v>130.15131422052454</v>
      </c>
      <c r="R16" s="214">
        <v>144.65983563794984</v>
      </c>
      <c r="S16" s="214">
        <v>151.95610559848461</v>
      </c>
      <c r="T16" s="214">
        <v>137.27898810847577</v>
      </c>
      <c r="U16" s="214">
        <v>145.62634350147445</v>
      </c>
      <c r="V16" s="214">
        <v>130.60860967615574</v>
      </c>
      <c r="W16" s="214">
        <v>120.81957669953312</v>
      </c>
      <c r="X16" s="214">
        <v>125.85051420780822</v>
      </c>
      <c r="Y16" s="214">
        <v>122.57778442857281</v>
      </c>
      <c r="Z16" s="214">
        <v>119.00156788640047</v>
      </c>
      <c r="AA16" s="214">
        <v>116.58800175901177</v>
      </c>
      <c r="AB16" s="214">
        <v>114.57208389461285</v>
      </c>
      <c r="AC16" s="214">
        <v>114.97096552013053</v>
      </c>
      <c r="AD16" s="214">
        <v>112.96711733507786</v>
      </c>
      <c r="AE16" s="214">
        <v>114.38241275946925</v>
      </c>
    </row>
    <row r="17" spans="2:31" x14ac:dyDescent="0.25">
      <c r="B17" s="73" t="s">
        <v>57</v>
      </c>
      <c r="C17" s="214">
        <v>20.52</v>
      </c>
      <c r="D17" s="214">
        <v>21.431999999999999</v>
      </c>
      <c r="E17" s="214">
        <v>22.343999999999998</v>
      </c>
      <c r="F17" s="214">
        <v>23.256</v>
      </c>
      <c r="G17" s="214">
        <v>24.167999999999999</v>
      </c>
      <c r="H17" s="214">
        <v>25.080000000000002</v>
      </c>
      <c r="I17" s="214">
        <v>25.171199999999999</v>
      </c>
      <c r="J17" s="214">
        <v>35.567999999999998</v>
      </c>
      <c r="K17" s="214">
        <v>24.076800000000002</v>
      </c>
      <c r="L17" s="214">
        <v>33.379199999999997</v>
      </c>
      <c r="M17" s="214">
        <v>7.4282399999999997</v>
      </c>
      <c r="N17" s="214">
        <v>30.5748</v>
      </c>
      <c r="O17" s="214">
        <v>21.73752</v>
      </c>
      <c r="P17" s="214">
        <v>36.676079999999999</v>
      </c>
      <c r="Q17" s="214">
        <v>20.561039999999998</v>
      </c>
      <c r="R17" s="214">
        <v>22.435200000000002</v>
      </c>
      <c r="S17" s="214">
        <v>26.812799999999999</v>
      </c>
      <c r="T17" s="214">
        <v>28.4544</v>
      </c>
      <c r="U17" s="214">
        <v>10.396800000000001</v>
      </c>
      <c r="V17" s="214">
        <v>13.338000000000001</v>
      </c>
      <c r="W17" s="214">
        <v>12.3291</v>
      </c>
      <c r="X17" s="214">
        <v>20.697839999999999</v>
      </c>
      <c r="Y17" s="214">
        <v>16.217639999999999</v>
      </c>
      <c r="Z17" s="214">
        <v>18.604800000000001</v>
      </c>
      <c r="AA17" s="214">
        <v>19.152000000000001</v>
      </c>
      <c r="AB17" s="214">
        <v>19.699199999999998</v>
      </c>
      <c r="AC17" s="214">
        <v>19.0608</v>
      </c>
      <c r="AD17" s="214">
        <v>19.870200000000001</v>
      </c>
      <c r="AE17" s="214">
        <v>16.129632000000001</v>
      </c>
    </row>
    <row r="18" spans="2:31" x14ac:dyDescent="0.25">
      <c r="B18" s="73" t="s">
        <v>56</v>
      </c>
      <c r="C18" s="214">
        <v>12.903341871073772</v>
      </c>
      <c r="D18" s="214">
        <v>12.921900452363035</v>
      </c>
      <c r="E18" s="214">
        <v>12.940273447839404</v>
      </c>
      <c r="F18" s="214">
        <v>12.95846271336101</v>
      </c>
      <c r="G18" s="214">
        <v>12.976470086227399</v>
      </c>
      <c r="H18" s="214">
        <v>12.994297385365126</v>
      </c>
      <c r="I18" s="214">
        <v>13.011946411511474</v>
      </c>
      <c r="J18" s="214">
        <v>13.02941894739636</v>
      </c>
      <c r="K18" s="214">
        <v>14.498825857216291</v>
      </c>
      <c r="L18" s="214">
        <v>14.847818088520391</v>
      </c>
      <c r="M18" s="214">
        <v>14.688907576513186</v>
      </c>
      <c r="N18" s="214">
        <v>14.558087557996901</v>
      </c>
      <c r="O18" s="214">
        <v>15.475948015518085</v>
      </c>
      <c r="P18" s="214">
        <v>16.118947098991232</v>
      </c>
      <c r="Q18" s="214">
        <v>13.636218738421913</v>
      </c>
      <c r="R18" s="214">
        <v>11.809164372791876</v>
      </c>
      <c r="S18" s="214">
        <v>7.1439497552497171</v>
      </c>
      <c r="T18" s="214">
        <v>5.6752155922144336</v>
      </c>
      <c r="U18" s="214">
        <v>5.1537658403343318</v>
      </c>
      <c r="V18" s="214">
        <v>5.8696662887720903</v>
      </c>
      <c r="W18" s="214">
        <v>3.3523830084084767</v>
      </c>
      <c r="X18" s="214">
        <v>2.6399808492637704</v>
      </c>
      <c r="Y18" s="214">
        <v>2.7859949485952233</v>
      </c>
      <c r="Z18" s="214">
        <v>2.9353943628050407</v>
      </c>
      <c r="AA18" s="214">
        <v>3.0850397306989477</v>
      </c>
      <c r="AB18" s="214">
        <v>3.2353816846687731</v>
      </c>
      <c r="AC18" s="214">
        <v>3.2402883340718303</v>
      </c>
      <c r="AD18" s="214">
        <v>3.2374763863134484</v>
      </c>
      <c r="AE18" s="214">
        <v>3.2341687670724024</v>
      </c>
    </row>
    <row r="19" spans="2:31" x14ac:dyDescent="0.25">
      <c r="B19" s="73" t="s">
        <v>55</v>
      </c>
      <c r="C19" s="214">
        <v>31.341851999999999</v>
      </c>
      <c r="D19" s="214">
        <v>31.519757999999996</v>
      </c>
      <c r="E19" s="214">
        <v>31.777229999999999</v>
      </c>
      <c r="F19" s="214">
        <v>31.952453999999999</v>
      </c>
      <c r="G19" s="214">
        <v>32.057946000000001</v>
      </c>
      <c r="H19" s="214">
        <v>32.195622</v>
      </c>
      <c r="I19" s="214">
        <v>32.417333999999997</v>
      </c>
      <c r="J19" s="214">
        <v>32.758842000000001</v>
      </c>
      <c r="K19" s="214">
        <v>33.105713999999992</v>
      </c>
      <c r="L19" s="214">
        <v>33.449903999999997</v>
      </c>
      <c r="M19" s="214">
        <v>33.878130000000006</v>
      </c>
      <c r="N19" s="214">
        <v>34.393967999999994</v>
      </c>
      <c r="O19" s="214">
        <v>35.019767999999999</v>
      </c>
      <c r="P19" s="214">
        <v>35.580306</v>
      </c>
      <c r="Q19" s="214">
        <v>36.164088</v>
      </c>
      <c r="R19" s="214">
        <v>36.956172000000002</v>
      </c>
      <c r="S19" s="214">
        <v>37.842125999999993</v>
      </c>
      <c r="T19" s="214">
        <v>39.119652000000002</v>
      </c>
      <c r="U19" s="214">
        <v>40.096794000000003</v>
      </c>
      <c r="V19" s="214">
        <v>40.528595999999993</v>
      </c>
      <c r="W19" s="214">
        <v>40.719912000000008</v>
      </c>
      <c r="X19" s="214">
        <v>40.899605999999991</v>
      </c>
      <c r="Y19" s="214">
        <v>40.993475999999994</v>
      </c>
      <c r="Z19" s="214">
        <v>41.062314000000001</v>
      </c>
      <c r="AA19" s="214">
        <v>41.209824000000005</v>
      </c>
      <c r="AB19" s="214">
        <v>41.440475999999997</v>
      </c>
      <c r="AC19" s="214">
        <v>42.571073099999992</v>
      </c>
      <c r="AD19" s="214">
        <v>42.774073680000001</v>
      </c>
      <c r="AE19" s="214">
        <v>42.977074260000002</v>
      </c>
    </row>
    <row r="20" spans="2:31" x14ac:dyDescent="0.25">
      <c r="B20" s="73"/>
      <c r="C20" s="214"/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94"/>
      <c r="AA20" s="214"/>
      <c r="AB20" s="94"/>
      <c r="AC20" s="94"/>
      <c r="AD20" s="94"/>
      <c r="AE20" s="94"/>
    </row>
    <row r="21" spans="2:31" x14ac:dyDescent="0.25">
      <c r="B21" s="66" t="s">
        <v>54</v>
      </c>
      <c r="C21" s="214">
        <f t="shared" ref="C21:AB21" si="0">SUM(C2:C5)</f>
        <v>1116.7254085014333</v>
      </c>
      <c r="D21" s="214">
        <f t="shared" si="0"/>
        <v>992.38939661731536</v>
      </c>
      <c r="E21" s="214">
        <f t="shared" si="0"/>
        <v>932.96808506651939</v>
      </c>
      <c r="F21" s="214">
        <f t="shared" si="0"/>
        <v>951.12593750870883</v>
      </c>
      <c r="G21" s="214">
        <f t="shared" si="0"/>
        <v>1081.7022655246876</v>
      </c>
      <c r="H21" s="214">
        <f t="shared" si="0"/>
        <v>1084.1810327260134</v>
      </c>
      <c r="I21" s="214">
        <f t="shared" si="0"/>
        <v>1198.3870831754853</v>
      </c>
      <c r="J21" s="214">
        <f t="shared" si="0"/>
        <v>1384.9248481927566</v>
      </c>
      <c r="K21" s="214">
        <f t="shared" si="0"/>
        <v>1288.1260716317763</v>
      </c>
      <c r="L21" s="214">
        <f t="shared" si="0"/>
        <v>1353.709634567598</v>
      </c>
      <c r="M21" s="214">
        <f t="shared" si="0"/>
        <v>1908.7841314126661</v>
      </c>
      <c r="N21" s="214">
        <f t="shared" si="0"/>
        <v>2061.4371933464076</v>
      </c>
      <c r="O21" s="214">
        <f t="shared" si="0"/>
        <v>2063.3791229426015</v>
      </c>
      <c r="P21" s="214">
        <f t="shared" si="0"/>
        <v>2342.3181160836975</v>
      </c>
      <c r="Q21" s="214">
        <f t="shared" si="0"/>
        <v>2507.0626593013171</v>
      </c>
      <c r="R21" s="214">
        <f t="shared" si="0"/>
        <v>2552.7953464691873</v>
      </c>
      <c r="S21" s="214">
        <f t="shared" si="0"/>
        <v>2538.7434105910074</v>
      </c>
      <c r="T21" s="214">
        <f t="shared" si="0"/>
        <v>2580.4341213620519</v>
      </c>
      <c r="U21" s="214">
        <f t="shared" si="0"/>
        <v>2301.583745387552</v>
      </c>
      <c r="V21" s="214">
        <f t="shared" si="0"/>
        <v>1485.322669481403</v>
      </c>
      <c r="W21" s="214">
        <f t="shared" si="0"/>
        <v>1299.0484147465629</v>
      </c>
      <c r="X21" s="214">
        <f t="shared" si="0"/>
        <v>1167.2705389694754</v>
      </c>
      <c r="Y21" s="214">
        <f t="shared" si="0"/>
        <v>1391.9677990924165</v>
      </c>
      <c r="Z21" s="214">
        <f t="shared" si="0"/>
        <v>1301.695001530657</v>
      </c>
      <c r="AA21" s="214">
        <f t="shared" si="0"/>
        <v>1650.4531530457709</v>
      </c>
      <c r="AB21" s="214">
        <f t="shared" si="0"/>
        <v>1830.3635214124336</v>
      </c>
      <c r="AC21" s="214">
        <f t="shared" ref="AC21" si="1">SUM(AC2:AC5)</f>
        <v>1968.4013520332232</v>
      </c>
      <c r="AD21" s="214">
        <f t="shared" ref="AD21:AE21" si="2">SUM(AD2:AD5)</f>
        <v>2039.8562560230891</v>
      </c>
      <c r="AE21" s="214">
        <f t="shared" si="2"/>
        <v>2094.5489797619248</v>
      </c>
    </row>
    <row r="22" spans="2:31" s="73" customFormat="1" x14ac:dyDescent="0.25">
      <c r="B22" s="73" t="s">
        <v>53</v>
      </c>
      <c r="C22" s="214">
        <f t="shared" ref="C22:P22" si="3">SUM(C6:C7)</f>
        <v>1985.5534978391947</v>
      </c>
      <c r="D22" s="214">
        <f t="shared" si="3"/>
        <v>1811.3149009289532</v>
      </c>
      <c r="E22" s="214">
        <f t="shared" si="3"/>
        <v>1784.5598679642192</v>
      </c>
      <c r="F22" s="214">
        <f t="shared" si="3"/>
        <v>1727.1851861620685</v>
      </c>
      <c r="G22" s="214">
        <f t="shared" si="3"/>
        <v>1837.6240166776079</v>
      </c>
      <c r="H22" s="214">
        <f t="shared" si="3"/>
        <v>1754.435682700223</v>
      </c>
      <c r="I22" s="214">
        <f t="shared" si="3"/>
        <v>1703.8488518539398</v>
      </c>
      <c r="J22" s="214">
        <f t="shared" si="3"/>
        <v>1854.1229536725268</v>
      </c>
      <c r="K22" s="214">
        <f t="shared" si="3"/>
        <v>1839.8040564006601</v>
      </c>
      <c r="L22" s="214">
        <f t="shared" si="3"/>
        <v>1723.8160338628056</v>
      </c>
      <c r="M22" s="214">
        <f t="shared" si="3"/>
        <v>1663.2983634614227</v>
      </c>
      <c r="N22" s="214">
        <f t="shared" si="3"/>
        <v>1602.9141868890472</v>
      </c>
      <c r="O22" s="214">
        <f t="shared" si="3"/>
        <v>1091.7655638550139</v>
      </c>
      <c r="P22" s="214">
        <f t="shared" si="3"/>
        <v>0.29746752765364803</v>
      </c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</row>
    <row r="23" spans="2:31" s="73" customFormat="1" x14ac:dyDescent="0.25">
      <c r="B23" s="66" t="s">
        <v>52</v>
      </c>
      <c r="C23" s="214">
        <f t="shared" ref="C23:N23" si="4">C8</f>
        <v>26.080000000000002</v>
      </c>
      <c r="D23" s="214">
        <f t="shared" si="4"/>
        <v>23.44</v>
      </c>
      <c r="E23" s="214">
        <f t="shared" si="4"/>
        <v>20.56</v>
      </c>
      <c r="F23" s="214">
        <f t="shared" si="4"/>
        <v>26.080000000000002</v>
      </c>
      <c r="G23" s="214">
        <f t="shared" si="4"/>
        <v>21.28</v>
      </c>
      <c r="H23" s="214">
        <f t="shared" si="4"/>
        <v>24.8</v>
      </c>
      <c r="I23" s="214">
        <f t="shared" si="4"/>
        <v>27.28</v>
      </c>
      <c r="J23" s="214">
        <f t="shared" si="4"/>
        <v>26.96</v>
      </c>
      <c r="K23" s="214">
        <f t="shared" si="4"/>
        <v>28.64</v>
      </c>
      <c r="L23" s="214">
        <f t="shared" si="4"/>
        <v>26.8</v>
      </c>
      <c r="M23" s="214">
        <f t="shared" si="4"/>
        <v>28.8</v>
      </c>
      <c r="N23" s="214">
        <f t="shared" si="4"/>
        <v>12</v>
      </c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</row>
    <row r="24" spans="2:31" x14ac:dyDescent="0.25">
      <c r="B24" s="66" t="s">
        <v>51</v>
      </c>
      <c r="C24" s="94">
        <f t="shared" ref="C24:AB24" si="5">SUM(C9:C12)</f>
        <v>114.86943190426791</v>
      </c>
      <c r="D24" s="94">
        <f t="shared" si="5"/>
        <v>103.24960782502697</v>
      </c>
      <c r="E24" s="94">
        <f t="shared" si="5"/>
        <v>103.66887535523421</v>
      </c>
      <c r="F24" s="94">
        <f t="shared" si="5"/>
        <v>102.64812453629652</v>
      </c>
      <c r="G24" s="94">
        <f t="shared" si="5"/>
        <v>104.64839350803462</v>
      </c>
      <c r="H24" s="94">
        <f t="shared" si="5"/>
        <v>95.334529924757291</v>
      </c>
      <c r="I24" s="94">
        <f t="shared" si="5"/>
        <v>111.17596033361986</v>
      </c>
      <c r="J24" s="94">
        <f t="shared" si="5"/>
        <v>103.94031420155689</v>
      </c>
      <c r="K24" s="94">
        <f t="shared" si="5"/>
        <v>103.01068334952706</v>
      </c>
      <c r="L24" s="94">
        <f t="shared" si="5"/>
        <v>104.45813169680426</v>
      </c>
      <c r="M24" s="94">
        <f t="shared" si="5"/>
        <v>154.74026481896797</v>
      </c>
      <c r="N24" s="94">
        <f t="shared" si="5"/>
        <v>111.04070082482809</v>
      </c>
      <c r="O24" s="94">
        <f t="shared" si="5"/>
        <v>113.30658187267754</v>
      </c>
      <c r="P24" s="94">
        <f t="shared" si="5"/>
        <v>118.46647896809952</v>
      </c>
      <c r="Q24" s="94">
        <f t="shared" si="5"/>
        <v>125.01912667146323</v>
      </c>
      <c r="R24" s="94">
        <f t="shared" si="5"/>
        <v>174.94087497901495</v>
      </c>
      <c r="S24" s="94">
        <f t="shared" si="5"/>
        <v>134.4051651414789</v>
      </c>
      <c r="T24" s="94">
        <f t="shared" si="5"/>
        <v>147.8016999093058</v>
      </c>
      <c r="U24" s="94">
        <f t="shared" si="5"/>
        <v>130.56472294730392</v>
      </c>
      <c r="V24" s="94">
        <f t="shared" si="5"/>
        <v>131.5952245359245</v>
      </c>
      <c r="W24" s="94">
        <f t="shared" si="5"/>
        <v>124.12570769682847</v>
      </c>
      <c r="X24" s="94">
        <f t="shared" si="5"/>
        <v>125.63397473523193</v>
      </c>
      <c r="Y24" s="94">
        <f t="shared" si="5"/>
        <v>127.2827828607452</v>
      </c>
      <c r="Z24" s="94">
        <f t="shared" si="5"/>
        <v>135.66236114153864</v>
      </c>
      <c r="AA24" s="94">
        <f t="shared" si="5"/>
        <v>128.67093300621411</v>
      </c>
      <c r="AB24" s="94">
        <f t="shared" si="5"/>
        <v>135.45444220504541</v>
      </c>
      <c r="AC24" s="94">
        <f t="shared" ref="AC24" si="6">SUM(AC9:AC12)</f>
        <v>139.13272634070728</v>
      </c>
      <c r="AD24" s="94">
        <f t="shared" ref="AD24:AE24" si="7">SUM(AD9:AD12)</f>
        <v>187.34247044986773</v>
      </c>
      <c r="AE24" s="94">
        <f t="shared" si="7"/>
        <v>178.510825770857</v>
      </c>
    </row>
    <row r="25" spans="2:31" x14ac:dyDescent="0.25">
      <c r="B25" s="66" t="s">
        <v>50</v>
      </c>
      <c r="C25" s="94">
        <f t="shared" ref="C25:AB25" si="8">C19</f>
        <v>31.341851999999999</v>
      </c>
      <c r="D25" s="94">
        <f t="shared" si="8"/>
        <v>31.519757999999996</v>
      </c>
      <c r="E25" s="94">
        <f t="shared" si="8"/>
        <v>31.777229999999999</v>
      </c>
      <c r="F25" s="94">
        <f t="shared" si="8"/>
        <v>31.952453999999999</v>
      </c>
      <c r="G25" s="94">
        <f t="shared" si="8"/>
        <v>32.057946000000001</v>
      </c>
      <c r="H25" s="94">
        <f t="shared" si="8"/>
        <v>32.195622</v>
      </c>
      <c r="I25" s="94">
        <f t="shared" si="8"/>
        <v>32.417333999999997</v>
      </c>
      <c r="J25" s="94">
        <f t="shared" si="8"/>
        <v>32.758842000000001</v>
      </c>
      <c r="K25" s="94">
        <f t="shared" si="8"/>
        <v>33.105713999999992</v>
      </c>
      <c r="L25" s="94">
        <f t="shared" si="8"/>
        <v>33.449903999999997</v>
      </c>
      <c r="M25" s="94">
        <f t="shared" si="8"/>
        <v>33.878130000000006</v>
      </c>
      <c r="N25" s="94">
        <f t="shared" si="8"/>
        <v>34.393967999999994</v>
      </c>
      <c r="O25" s="94">
        <f t="shared" si="8"/>
        <v>35.019767999999999</v>
      </c>
      <c r="P25" s="94">
        <f t="shared" si="8"/>
        <v>35.580306</v>
      </c>
      <c r="Q25" s="94">
        <f t="shared" si="8"/>
        <v>36.164088</v>
      </c>
      <c r="R25" s="94">
        <f t="shared" si="8"/>
        <v>36.956172000000002</v>
      </c>
      <c r="S25" s="94">
        <f t="shared" si="8"/>
        <v>37.842125999999993</v>
      </c>
      <c r="T25" s="94">
        <f t="shared" si="8"/>
        <v>39.119652000000002</v>
      </c>
      <c r="U25" s="94">
        <f t="shared" si="8"/>
        <v>40.096794000000003</v>
      </c>
      <c r="V25" s="94">
        <f t="shared" si="8"/>
        <v>40.528595999999993</v>
      </c>
      <c r="W25" s="94">
        <f t="shared" si="8"/>
        <v>40.719912000000008</v>
      </c>
      <c r="X25" s="94">
        <f t="shared" si="8"/>
        <v>40.899605999999991</v>
      </c>
      <c r="Y25" s="94">
        <f t="shared" si="8"/>
        <v>40.993475999999994</v>
      </c>
      <c r="Z25" s="94">
        <f t="shared" si="8"/>
        <v>41.062314000000001</v>
      </c>
      <c r="AA25" s="94">
        <f t="shared" si="8"/>
        <v>41.209824000000005</v>
      </c>
      <c r="AB25" s="94">
        <f t="shared" si="8"/>
        <v>41.440475999999997</v>
      </c>
      <c r="AC25" s="94">
        <f t="shared" ref="AC25" si="9">AC19</f>
        <v>42.571073099999992</v>
      </c>
      <c r="AD25" s="94">
        <f t="shared" ref="AD25:AE25" si="10">AD19</f>
        <v>42.774073680000001</v>
      </c>
      <c r="AE25" s="94">
        <f t="shared" si="10"/>
        <v>42.977074260000002</v>
      </c>
    </row>
    <row r="26" spans="2:31" x14ac:dyDescent="0.25">
      <c r="B26" s="66" t="s">
        <v>49</v>
      </c>
      <c r="C26" s="94">
        <f t="shared" ref="C26:AB26" si="11">SUM(C13:C18)</f>
        <v>34.591111871073771</v>
      </c>
      <c r="D26" s="94">
        <f t="shared" si="11"/>
        <v>49.500497452363035</v>
      </c>
      <c r="E26" s="94">
        <f t="shared" si="11"/>
        <v>64.409697447839406</v>
      </c>
      <c r="F26" s="94">
        <f t="shared" si="11"/>
        <v>106.43423634497699</v>
      </c>
      <c r="G26" s="94">
        <f t="shared" si="11"/>
        <v>149.57942473915489</v>
      </c>
      <c r="H26" s="94">
        <f t="shared" si="11"/>
        <v>226.38910029594774</v>
      </c>
      <c r="I26" s="94">
        <f t="shared" si="11"/>
        <v>326.29827077106137</v>
      </c>
      <c r="J26" s="94">
        <f t="shared" si="11"/>
        <v>459.92607446861081</v>
      </c>
      <c r="K26" s="94">
        <f t="shared" si="11"/>
        <v>373.61370525171384</v>
      </c>
      <c r="L26" s="94">
        <f t="shared" si="11"/>
        <v>532.34867676313524</v>
      </c>
      <c r="M26" s="94">
        <f t="shared" si="11"/>
        <v>769.02387216482521</v>
      </c>
      <c r="N26" s="94">
        <f t="shared" si="11"/>
        <v>781.96256994851512</v>
      </c>
      <c r="O26" s="94">
        <f t="shared" si="11"/>
        <v>773.3647484891876</v>
      </c>
      <c r="P26" s="94">
        <f t="shared" si="11"/>
        <v>988.32818155592622</v>
      </c>
      <c r="Q26" s="94">
        <f t="shared" si="11"/>
        <v>1002.8901931947624</v>
      </c>
      <c r="R26" s="94">
        <f t="shared" si="11"/>
        <v>1202.6823583682778</v>
      </c>
      <c r="S26" s="94">
        <f t="shared" si="11"/>
        <v>1179.4718836358791</v>
      </c>
      <c r="T26" s="94">
        <f t="shared" si="11"/>
        <v>1174.4939943234106</v>
      </c>
      <c r="U26" s="94">
        <f t="shared" si="11"/>
        <v>1182.2532386523112</v>
      </c>
      <c r="V26" s="94">
        <f t="shared" si="11"/>
        <v>1141.8289807366398</v>
      </c>
      <c r="W26" s="94">
        <f t="shared" si="11"/>
        <v>1113.9069037193199</v>
      </c>
      <c r="X26" s="94">
        <f t="shared" si="11"/>
        <v>1128.4030322741794</v>
      </c>
      <c r="Y26" s="94">
        <f t="shared" si="11"/>
        <v>1108.2828480792512</v>
      </c>
      <c r="Z26" s="94">
        <f t="shared" si="11"/>
        <v>1144.7456442496716</v>
      </c>
      <c r="AA26" s="94">
        <f t="shared" si="11"/>
        <v>1216.8299465470416</v>
      </c>
      <c r="AB26" s="94">
        <f t="shared" si="11"/>
        <v>1225.4573981051874</v>
      </c>
      <c r="AC26" s="94">
        <f t="shared" ref="AC26" si="12">SUM(AC13:AC18)</f>
        <v>1316.9602544591037</v>
      </c>
      <c r="AD26" s="94">
        <f t="shared" ref="AD26:AE26" si="13">SUM(AD13:AD18)</f>
        <v>1353.8114478103312</v>
      </c>
      <c r="AE26" s="94">
        <f t="shared" si="13"/>
        <v>1192.4626196209142</v>
      </c>
    </row>
    <row r="27" spans="2:31" x14ac:dyDescent="0.25"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</row>
    <row r="28" spans="2:31" x14ac:dyDescent="0.25">
      <c r="B28" s="66" t="s">
        <v>48</v>
      </c>
      <c r="C28" s="94">
        <f t="shared" ref="C28:AB28" si="14">SUM(C2:C19)</f>
        <v>3309.1613021159696</v>
      </c>
      <c r="D28" s="94">
        <f t="shared" si="14"/>
        <v>3011.4141608236578</v>
      </c>
      <c r="E28" s="94">
        <f t="shared" si="14"/>
        <v>2937.9437558338118</v>
      </c>
      <c r="F28" s="94">
        <f t="shared" si="14"/>
        <v>2945.4259385520513</v>
      </c>
      <c r="G28" s="94">
        <f t="shared" si="14"/>
        <v>3226.892046449485</v>
      </c>
      <c r="H28" s="94">
        <f t="shared" si="14"/>
        <v>3217.3359676469408</v>
      </c>
      <c r="I28" s="94">
        <f t="shared" si="14"/>
        <v>3399.4075001341066</v>
      </c>
      <c r="J28" s="94">
        <f t="shared" si="14"/>
        <v>3862.6330325354511</v>
      </c>
      <c r="K28" s="94">
        <f t="shared" si="14"/>
        <v>3666.3002306336766</v>
      </c>
      <c r="L28" s="94">
        <f t="shared" si="14"/>
        <v>3774.5823808903433</v>
      </c>
      <c r="M28" s="94">
        <f t="shared" si="14"/>
        <v>4558.5247618578824</v>
      </c>
      <c r="N28" s="94">
        <f t="shared" si="14"/>
        <v>4603.7486190087984</v>
      </c>
      <c r="O28" s="94">
        <f t="shared" si="14"/>
        <v>4076.8357851594806</v>
      </c>
      <c r="P28" s="94">
        <f t="shared" si="14"/>
        <v>3484.9905501353769</v>
      </c>
      <c r="Q28" s="94">
        <f t="shared" si="14"/>
        <v>3671.136067167542</v>
      </c>
      <c r="R28" s="94">
        <f t="shared" si="14"/>
        <v>3967.3747518164796</v>
      </c>
      <c r="S28" s="94">
        <f t="shared" si="14"/>
        <v>3890.4625853683656</v>
      </c>
      <c r="T28" s="94">
        <f t="shared" si="14"/>
        <v>3941.8494675947686</v>
      </c>
      <c r="U28" s="94">
        <f t="shared" si="14"/>
        <v>3654.498500987168</v>
      </c>
      <c r="V28" s="94">
        <f t="shared" si="14"/>
        <v>2799.2754707539671</v>
      </c>
      <c r="W28" s="94">
        <f t="shared" si="14"/>
        <v>2577.8009381627116</v>
      </c>
      <c r="X28" s="94">
        <f t="shared" si="14"/>
        <v>2462.2071519788869</v>
      </c>
      <c r="Y28" s="94">
        <f t="shared" si="14"/>
        <v>2668.5269060324122</v>
      </c>
      <c r="Z28" s="94">
        <f t="shared" si="14"/>
        <v>2623.1653209218675</v>
      </c>
      <c r="AA28" s="94">
        <f t="shared" si="14"/>
        <v>3037.1638565990265</v>
      </c>
      <c r="AB28" s="94">
        <f t="shared" si="14"/>
        <v>3232.7158377226669</v>
      </c>
      <c r="AC28" s="94">
        <f t="shared" ref="AC28:AE28" si="15">SUM(AC2:AC19)</f>
        <v>3467.0654059330345</v>
      </c>
      <c r="AD28" s="94">
        <f t="shared" si="15"/>
        <v>3623.7842479632882</v>
      </c>
      <c r="AE28" s="94">
        <f t="shared" si="15"/>
        <v>3508.4994994136969</v>
      </c>
    </row>
    <row r="29" spans="2:31" x14ac:dyDescent="0.25"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</row>
    <row r="30" spans="2:31" x14ac:dyDescent="0.25">
      <c r="C30" s="92">
        <f>C26/C28</f>
        <v>1.0453135617461516E-2</v>
      </c>
      <c r="D30" s="92">
        <f t="shared" ref="D30:AE30" si="16">D26/D28</f>
        <v>1.6437625251394864E-2</v>
      </c>
      <c r="E30" s="92">
        <f t="shared" si="16"/>
        <v>2.1923393638813696E-2</v>
      </c>
      <c r="F30" s="92">
        <f t="shared" si="16"/>
        <v>3.6135431195835552E-2</v>
      </c>
      <c r="G30" s="92">
        <f t="shared" si="16"/>
        <v>4.6354021946205339E-2</v>
      </c>
      <c r="H30" s="92">
        <f t="shared" si="16"/>
        <v>7.0365390053287374E-2</v>
      </c>
      <c r="I30" s="92">
        <f t="shared" si="16"/>
        <v>9.5986806747407866E-2</v>
      </c>
      <c r="J30" s="92">
        <f t="shared" si="16"/>
        <v>0.1190706107969861</v>
      </c>
      <c r="K30" s="92">
        <f t="shared" si="16"/>
        <v>0.10190483096010365</v>
      </c>
      <c r="L30" s="92">
        <f t="shared" si="16"/>
        <v>0.14103511939712005</v>
      </c>
      <c r="M30" s="92">
        <f t="shared" si="16"/>
        <v>0.16870016339483482</v>
      </c>
      <c r="N30" s="92">
        <f t="shared" si="16"/>
        <v>0.16985344654132617</v>
      </c>
      <c r="O30" s="92">
        <f t="shared" si="16"/>
        <v>0.18969730183992059</v>
      </c>
      <c r="P30" s="92">
        <f t="shared" si="16"/>
        <v>0.28359565609655207</v>
      </c>
      <c r="Q30" s="92">
        <f t="shared" si="16"/>
        <v>0.27318251757651152</v>
      </c>
      <c r="R30" s="92">
        <f t="shared" si="16"/>
        <v>0.30314311946902028</v>
      </c>
      <c r="S30" s="92">
        <f t="shared" si="16"/>
        <v>0.30317008781211596</v>
      </c>
      <c r="T30" s="92">
        <f t="shared" si="16"/>
        <v>0.29795505992268684</v>
      </c>
      <c r="U30" s="92">
        <f t="shared" si="16"/>
        <v>0.32350628638456308</v>
      </c>
      <c r="V30" s="92">
        <f t="shared" si="16"/>
        <v>0.40790161335179187</v>
      </c>
      <c r="W30" s="92">
        <f t="shared" si="16"/>
        <v>0.4321151750814553</v>
      </c>
      <c r="X30" s="92">
        <f t="shared" si="16"/>
        <v>0.45828923507401753</v>
      </c>
      <c r="Y30" s="92">
        <f t="shared" si="16"/>
        <v>0.41531634759757968</v>
      </c>
      <c r="Z30" s="92">
        <f t="shared" si="16"/>
        <v>0.43639858880391491</v>
      </c>
      <c r="AA30" s="92">
        <f t="shared" si="16"/>
        <v>0.40064678891234756</v>
      </c>
      <c r="AB30" s="92">
        <f t="shared" si="16"/>
        <v>0.37907983863143335</v>
      </c>
      <c r="AC30" s="92">
        <f t="shared" si="16"/>
        <v>0.37984869053968473</v>
      </c>
      <c r="AD30" s="92">
        <f t="shared" si="16"/>
        <v>0.37359052172358975</v>
      </c>
      <c r="AE30" s="92">
        <f t="shared" si="16"/>
        <v>0.33987823564466402</v>
      </c>
    </row>
    <row r="31" spans="2:31" x14ac:dyDescent="0.25">
      <c r="B31" s="66" t="s">
        <v>47</v>
      </c>
      <c r="C31" s="210">
        <f>'Total from CRF'!C18</f>
        <v>3309.1613021159696</v>
      </c>
      <c r="D31" s="210">
        <f>'Total from CRF'!D18</f>
        <v>3011.4141608236582</v>
      </c>
      <c r="E31" s="210">
        <f>'Total from CRF'!E18</f>
        <v>2937.9437558338118</v>
      </c>
      <c r="F31" s="210">
        <f>'Total from CRF'!F18</f>
        <v>2945.4259385520509</v>
      </c>
      <c r="G31" s="210">
        <f>'Total from CRF'!G18</f>
        <v>3226.892046449485</v>
      </c>
      <c r="H31" s="210">
        <f>'Total from CRF'!H18</f>
        <v>3217.3359676469413</v>
      </c>
      <c r="I31" s="210">
        <f>'Total from CRF'!I18</f>
        <v>3399.4075001341066</v>
      </c>
      <c r="J31" s="210">
        <f>'Total from CRF'!J18</f>
        <v>3862.6330325354511</v>
      </c>
      <c r="K31" s="210">
        <f>'Total from CRF'!K18</f>
        <v>3666.3002306336771</v>
      </c>
      <c r="L31" s="210">
        <f>'Total from CRF'!L18</f>
        <v>3774.5823808903433</v>
      </c>
      <c r="M31" s="210">
        <f>'Total from CRF'!M18</f>
        <v>4558.5247618578824</v>
      </c>
      <c r="N31" s="210">
        <f>'Total from CRF'!N18</f>
        <v>4603.7486190087984</v>
      </c>
      <c r="O31" s="210">
        <f>'Total from CRF'!O18</f>
        <v>4076.835785159481</v>
      </c>
      <c r="P31" s="210">
        <f>'Total from CRF'!P18</f>
        <v>3484.9905501353769</v>
      </c>
      <c r="Q31" s="210">
        <f>'Total from CRF'!Q18</f>
        <v>3671.1360671675429</v>
      </c>
      <c r="R31" s="210">
        <f>'Total from CRF'!R18</f>
        <v>3967.3747518164805</v>
      </c>
      <c r="S31" s="210">
        <f>'Total from CRF'!S18</f>
        <v>3890.4625853683656</v>
      </c>
      <c r="T31" s="210">
        <f>'Total from CRF'!T18</f>
        <v>3941.8494675947677</v>
      </c>
      <c r="U31" s="210">
        <f>'Total from CRF'!U18</f>
        <v>3654.4985009871671</v>
      </c>
      <c r="V31" s="210">
        <f>'Total from CRF'!V18</f>
        <v>2799.2754707539671</v>
      </c>
      <c r="W31" s="210">
        <f>'Total from CRF'!W18</f>
        <v>2577.8009381627116</v>
      </c>
      <c r="X31" s="210">
        <f>'Total from CRF'!X18</f>
        <v>2462.2071519788869</v>
      </c>
      <c r="Y31" s="210">
        <f>'Total from CRF'!Y18</f>
        <v>2668.5269060324126</v>
      </c>
      <c r="Z31" s="210">
        <f>'Total from CRF'!Z18</f>
        <v>2623.1653209218671</v>
      </c>
      <c r="AA31" s="210">
        <f>'Total from CRF'!AA18</f>
        <v>3037.1638565990261</v>
      </c>
      <c r="AB31" s="210">
        <f>'Total from CRF'!AB18</f>
        <v>3232.715837722666</v>
      </c>
      <c r="AC31" s="210">
        <f>'Total from CRF'!AC18</f>
        <v>3467.0654059330345</v>
      </c>
      <c r="AD31" s="210">
        <f>'Total from CRF'!AD18</f>
        <v>3623.7842479632882</v>
      </c>
      <c r="AE31" s="210">
        <f>'Total from CRF'!AE18</f>
        <v>3508.499499413696</v>
      </c>
    </row>
    <row r="32" spans="2:31" s="16" customFormat="1" x14ac:dyDescent="0.25">
      <c r="M32" s="179"/>
      <c r="N32" s="179"/>
      <c r="O32" s="179"/>
    </row>
    <row r="34" spans="2:28" x14ac:dyDescent="0.25">
      <c r="B34" s="72"/>
    </row>
    <row r="36" spans="2:28" ht="13.5" customHeight="1" x14ac:dyDescent="0.25"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</row>
    <row r="94" spans="4:28" ht="12.75" customHeight="1" x14ac:dyDescent="0.25"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219AC-4FCC-4C87-A95D-C4BF40B4CACB}">
  <dimension ref="A3:AD38"/>
  <sheetViews>
    <sheetView tabSelected="1" zoomScaleNormal="100" workbookViewId="0">
      <selection activeCell="L35" sqref="L35"/>
    </sheetView>
  </sheetViews>
  <sheetFormatPr defaultColWidth="9.140625" defaultRowHeight="12" x14ac:dyDescent="0.2"/>
  <cols>
    <col min="1" max="1" width="21.5703125" style="225" customWidth="1"/>
    <col min="2" max="2" width="7.7109375" style="225" customWidth="1"/>
    <col min="3" max="16" width="5.5703125" style="225" bestFit="1" customWidth="1"/>
    <col min="17" max="17" width="6.28515625" style="225" customWidth="1"/>
    <col min="18" max="28" width="5.5703125" style="225" bestFit="1" customWidth="1"/>
    <col min="29" max="30" width="7" style="225" customWidth="1"/>
    <col min="31" max="16384" width="9.140625" style="225"/>
  </cols>
  <sheetData>
    <row r="3" spans="1:30" s="224" customFormat="1" x14ac:dyDescent="0.2">
      <c r="A3" s="224" t="s">
        <v>172</v>
      </c>
      <c r="B3" s="224">
        <v>1990</v>
      </c>
      <c r="C3" s="224">
        <v>1991</v>
      </c>
      <c r="D3" s="224">
        <v>1992</v>
      </c>
      <c r="E3" s="224">
        <v>1993</v>
      </c>
      <c r="F3" s="224">
        <v>1994</v>
      </c>
      <c r="G3" s="224">
        <v>1995</v>
      </c>
      <c r="H3" s="224">
        <v>1996</v>
      </c>
      <c r="I3" s="224">
        <v>1997</v>
      </c>
      <c r="J3" s="224">
        <v>1998</v>
      </c>
      <c r="K3" s="224">
        <v>1999</v>
      </c>
      <c r="L3" s="224">
        <v>2000</v>
      </c>
      <c r="M3" s="224">
        <v>2001</v>
      </c>
      <c r="N3" s="224">
        <v>2002</v>
      </c>
      <c r="O3" s="224">
        <v>2003</v>
      </c>
      <c r="P3" s="224">
        <v>2004</v>
      </c>
      <c r="Q3" s="224">
        <v>2005</v>
      </c>
      <c r="R3" s="224">
        <v>2006</v>
      </c>
      <c r="S3" s="224">
        <v>2007</v>
      </c>
      <c r="T3" s="224">
        <v>2008</v>
      </c>
      <c r="U3" s="224">
        <v>2009</v>
      </c>
      <c r="V3" s="224">
        <v>2010</v>
      </c>
      <c r="W3" s="224">
        <v>2011</v>
      </c>
      <c r="X3" s="224">
        <v>2012</v>
      </c>
      <c r="Y3" s="224">
        <v>2013</v>
      </c>
      <c r="Z3" s="224">
        <v>2014</v>
      </c>
      <c r="AA3" s="224">
        <v>2015</v>
      </c>
      <c r="AB3" s="224">
        <v>2016</v>
      </c>
      <c r="AC3" s="224">
        <v>2017</v>
      </c>
      <c r="AD3" s="224">
        <v>2018</v>
      </c>
    </row>
    <row r="4" spans="1:30" x14ac:dyDescent="0.2">
      <c r="A4" s="225" t="s">
        <v>173</v>
      </c>
      <c r="B4" s="226">
        <v>7.9266138000000019</v>
      </c>
      <c r="C4" s="226">
        <v>7.9716076999999981</v>
      </c>
      <c r="D4" s="226">
        <v>8.0367245</v>
      </c>
      <c r="E4" s="226">
        <v>8.0810400999999992</v>
      </c>
      <c r="F4" s="226">
        <v>8.1077199000000011</v>
      </c>
      <c r="G4" s="226">
        <v>8.142539300000001</v>
      </c>
      <c r="H4" s="226">
        <v>8.1986120999999983</v>
      </c>
      <c r="I4" s="226">
        <v>8.2849823000000011</v>
      </c>
      <c r="J4" s="226">
        <v>8.372709099999998</v>
      </c>
      <c r="K4" s="226">
        <v>8.4597575999999997</v>
      </c>
      <c r="L4" s="226">
        <v>8.5680595000000004</v>
      </c>
      <c r="M4" s="226">
        <v>8.698519199999998</v>
      </c>
      <c r="N4" s="226">
        <v>8.8567891999999979</v>
      </c>
      <c r="O4" s="226">
        <v>8.9985538999999992</v>
      </c>
      <c r="P4" s="226">
        <v>9.1461971999999978</v>
      </c>
      <c r="Q4" s="226">
        <v>9.3465218000000032</v>
      </c>
      <c r="R4" s="226">
        <v>9.5705868999999986</v>
      </c>
      <c r="S4" s="226">
        <v>9.8936838000000034</v>
      </c>
      <c r="T4" s="226">
        <v>10.140811100000002</v>
      </c>
      <c r="U4" s="226">
        <v>10.250017399999999</v>
      </c>
      <c r="V4" s="226">
        <v>10.298402800000003</v>
      </c>
      <c r="W4" s="226">
        <v>10.343848899999999</v>
      </c>
      <c r="X4" s="226">
        <v>10.367589399999998</v>
      </c>
      <c r="Y4" s="226">
        <v>10.384999100000002</v>
      </c>
      <c r="Z4" s="226">
        <v>10.422305600000001</v>
      </c>
      <c r="AA4" s="226">
        <v>10.480639399999999</v>
      </c>
      <c r="AB4" s="226">
        <v>10.766576764999998</v>
      </c>
      <c r="AC4" s="226">
        <v>10.817917291999997</v>
      </c>
      <c r="AD4" s="226">
        <v>10.869257818999998</v>
      </c>
    </row>
    <row r="5" spans="1:30" x14ac:dyDescent="0.2">
      <c r="A5" s="225" t="s">
        <v>174</v>
      </c>
      <c r="B5" s="226">
        <v>3.5200000000000002E-2</v>
      </c>
      <c r="C5" s="226">
        <v>3.5200000000000002E-2</v>
      </c>
      <c r="D5" s="226">
        <v>3.5200000000000002E-2</v>
      </c>
      <c r="E5" s="226">
        <v>3.5200000000000002E-2</v>
      </c>
      <c r="F5" s="226">
        <v>3.04E-2</v>
      </c>
      <c r="G5" s="226">
        <v>2.7199999999999998E-2</v>
      </c>
      <c r="H5" s="226">
        <v>3.3599999999999998E-2</v>
      </c>
      <c r="I5" s="226">
        <v>3.8399999999999997E-2</v>
      </c>
      <c r="J5" s="226">
        <v>3.8399999999999997E-2</v>
      </c>
      <c r="K5" s="226">
        <v>4.1599999999999998E-2</v>
      </c>
      <c r="L5" s="226">
        <v>4.6399999999999997E-2</v>
      </c>
      <c r="M5" s="226">
        <v>4.9599999999999998E-2</v>
      </c>
      <c r="N5" s="226">
        <v>5.1200000000000002E-2</v>
      </c>
      <c r="O5" s="226">
        <v>5.28E-2</v>
      </c>
      <c r="P5" s="226">
        <v>5.4399999999999997E-2</v>
      </c>
      <c r="Q5" s="226">
        <v>5.4399999999999997E-2</v>
      </c>
      <c r="R5" s="226">
        <v>5.6000000000000001E-2</v>
      </c>
      <c r="S5" s="226">
        <v>5.28E-2</v>
      </c>
      <c r="T5" s="226">
        <v>4.48E-2</v>
      </c>
      <c r="U5" s="226">
        <v>5.28E-2</v>
      </c>
      <c r="V5" s="226">
        <v>3.6799999999999999E-2</v>
      </c>
      <c r="W5" s="226">
        <v>2.8799999999999999E-2</v>
      </c>
      <c r="X5" s="226">
        <v>3.04E-2</v>
      </c>
      <c r="Y5" s="226">
        <v>2.8799999999999999E-2</v>
      </c>
      <c r="Z5" s="226">
        <v>2.8799999999999999E-2</v>
      </c>
      <c r="AA5" s="226">
        <v>3.04E-2</v>
      </c>
      <c r="AB5" s="226">
        <v>3.04E-2</v>
      </c>
      <c r="AC5" s="226">
        <v>3.3599999999999998E-2</v>
      </c>
      <c r="AD5" s="226">
        <v>3.2799999999999996E-2</v>
      </c>
    </row>
    <row r="6" spans="1:30" x14ac:dyDescent="0.2">
      <c r="A6" s="225" t="s">
        <v>175</v>
      </c>
      <c r="B6" s="226">
        <v>6.7423521827284665</v>
      </c>
      <c r="C6" s="226">
        <v>6.5648178173566354</v>
      </c>
      <c r="D6" s="226">
        <v>6.5292813479254814</v>
      </c>
      <c r="E6" s="226">
        <v>6.5455772365154941</v>
      </c>
      <c r="F6" s="226">
        <v>6.5814719628517775</v>
      </c>
      <c r="G6" s="226">
        <v>6.560172766269341</v>
      </c>
      <c r="H6" s="226">
        <v>6.5666182287024295</v>
      </c>
      <c r="I6" s="226">
        <v>6.7039036696243848</v>
      </c>
      <c r="J6" s="226">
        <v>6.7370093333235026</v>
      </c>
      <c r="K6" s="226">
        <v>6.6167900212689306</v>
      </c>
      <c r="L6" s="226">
        <v>6.3148006780362147</v>
      </c>
      <c r="M6" s="226">
        <v>6.4065692958662783</v>
      </c>
      <c r="N6" s="226">
        <v>6.4021256079887046</v>
      </c>
      <c r="O6" s="226">
        <v>6.0792496107842604</v>
      </c>
      <c r="P6" s="226">
        <v>6.1957725099403103</v>
      </c>
      <c r="Q6" s="226">
        <v>6.2382448014261227</v>
      </c>
      <c r="R6" s="226">
        <v>6.3784643918298753</v>
      </c>
      <c r="S6" s="226">
        <v>6.5744224041572208</v>
      </c>
      <c r="T6" s="226">
        <v>5.4315053811585319</v>
      </c>
      <c r="U6" s="226">
        <v>4.2592449404583688</v>
      </c>
      <c r="V6" s="226">
        <v>3.3728790851105521</v>
      </c>
      <c r="W6" s="226">
        <v>3.3944577108256677</v>
      </c>
      <c r="X6" s="226">
        <v>3.2589372654770887</v>
      </c>
      <c r="Y6" s="226">
        <v>3.4019868829037061</v>
      </c>
      <c r="Z6" s="226">
        <v>3.8001530180555654</v>
      </c>
      <c r="AA6" s="226">
        <v>3.368698501049471</v>
      </c>
      <c r="AB6" s="226">
        <v>2.8110396070493429</v>
      </c>
      <c r="AC6" s="226">
        <v>2.6612197059715554</v>
      </c>
      <c r="AD6" s="226">
        <v>1.7872858535600911</v>
      </c>
    </row>
    <row r="7" spans="1:30" x14ac:dyDescent="0.2">
      <c r="A7" s="225" t="s">
        <v>176</v>
      </c>
      <c r="B7" s="226">
        <v>1.7434660603806977</v>
      </c>
      <c r="C7" s="226">
        <v>1.7434660603806977</v>
      </c>
      <c r="D7" s="226">
        <v>1.7434660603806977</v>
      </c>
      <c r="E7" s="226">
        <v>1.7434660603806977</v>
      </c>
      <c r="F7" s="226">
        <v>2.248291397626847</v>
      </c>
      <c r="G7" s="226">
        <v>2.3877057716193071</v>
      </c>
      <c r="H7" s="226">
        <v>2.528666564664523</v>
      </c>
      <c r="I7" s="226">
        <v>2.2382220843835063</v>
      </c>
      <c r="J7" s="226">
        <v>1.6286645629562577</v>
      </c>
      <c r="K7" s="226">
        <v>0.64367729101302884</v>
      </c>
      <c r="L7" s="226">
        <v>0.84707331036779931</v>
      </c>
      <c r="M7" s="226">
        <v>1.3072191053139905</v>
      </c>
      <c r="N7" s="226">
        <v>1.7028495841570683</v>
      </c>
      <c r="O7" s="226">
        <v>1.1603397420313075</v>
      </c>
      <c r="P7" s="226">
        <v>1.0350486416928026</v>
      </c>
      <c r="Q7" s="226">
        <v>0.95334251845766382</v>
      </c>
      <c r="R7" s="226">
        <v>1.6738262067775989</v>
      </c>
      <c r="S7" s="226">
        <v>1.5567972721265981</v>
      </c>
      <c r="T7" s="226">
        <v>1.5308939908441783</v>
      </c>
      <c r="U7" s="226">
        <v>0.78869986411318938</v>
      </c>
      <c r="V7" s="226">
        <v>0.88544904284371151</v>
      </c>
      <c r="W7" s="226">
        <v>0.92537592686429648</v>
      </c>
      <c r="X7" s="226">
        <v>1.0043117483286959</v>
      </c>
      <c r="Y7" s="226">
        <v>0.79461539605909359</v>
      </c>
      <c r="Z7" s="226">
        <v>0.88526584971621791</v>
      </c>
      <c r="AA7" s="226">
        <v>0.68619759877865316</v>
      </c>
      <c r="AB7" s="226">
        <v>0.88541172750853736</v>
      </c>
      <c r="AC7" s="226">
        <v>1.1874961442070864</v>
      </c>
      <c r="AD7" s="226">
        <v>1.7069800042680374</v>
      </c>
    </row>
    <row r="8" spans="1:30" x14ac:dyDescent="0.2">
      <c r="A8" s="225" t="s">
        <v>177</v>
      </c>
      <c r="B8" s="226">
        <v>0.28175948300671838</v>
      </c>
      <c r="C8" s="226">
        <v>0.28175948300671838</v>
      </c>
      <c r="D8" s="226">
        <v>0.28175948300671838</v>
      </c>
      <c r="E8" s="226">
        <v>0.28185454946935334</v>
      </c>
      <c r="F8" s="226">
        <v>0.33549705188560247</v>
      </c>
      <c r="G8" s="226">
        <v>0.27030741416411125</v>
      </c>
      <c r="H8" s="226">
        <v>0.20101678436698187</v>
      </c>
      <c r="I8" s="226">
        <v>0.17873745849869035</v>
      </c>
      <c r="J8" s="226">
        <v>0.12558654976422426</v>
      </c>
      <c r="K8" s="226">
        <v>0.10777784938878966</v>
      </c>
      <c r="L8" s="226">
        <v>8.9969149013355051E-2</v>
      </c>
      <c r="M8" s="226">
        <v>8.2332581003815769E-2</v>
      </c>
      <c r="N8" s="226">
        <v>6.9446050954792421E-2</v>
      </c>
      <c r="O8" s="226">
        <v>6.9103624058130531E-2</v>
      </c>
      <c r="P8" s="226">
        <v>5.1725537232196743E-2</v>
      </c>
      <c r="Q8" s="226">
        <v>8.5336222553039229E-2</v>
      </c>
      <c r="R8" s="226">
        <v>0.12393195550829916</v>
      </c>
      <c r="S8" s="226">
        <v>0.10545122280325137</v>
      </c>
      <c r="T8" s="226">
        <v>9.3233931480158752E-2</v>
      </c>
      <c r="U8" s="226">
        <v>6.2851440546750598E-2</v>
      </c>
      <c r="V8" s="226">
        <v>5.3367310024411252E-2</v>
      </c>
      <c r="W8" s="226">
        <v>5.7507626442388438E-2</v>
      </c>
      <c r="X8" s="226">
        <v>7.4657819593848998E-2</v>
      </c>
      <c r="Y8" s="226">
        <v>5.7258467901273188E-2</v>
      </c>
      <c r="Z8" s="226">
        <v>6.8529159940169018E-2</v>
      </c>
      <c r="AA8" s="226">
        <v>4.4074250583222965E-2</v>
      </c>
      <c r="AB8" s="226">
        <v>6.2176753650032945E-2</v>
      </c>
      <c r="AC8" s="226">
        <v>6.4420037180226403E-2</v>
      </c>
      <c r="AD8" s="226">
        <v>7.129984697617292E-2</v>
      </c>
    </row>
    <row r="9" spans="1:30" x14ac:dyDescent="0.2">
      <c r="A9" s="225" t="s">
        <v>178</v>
      </c>
      <c r="B9" s="226">
        <v>3.0231237200000001</v>
      </c>
      <c r="C9" s="226">
        <v>3.0231237200000001</v>
      </c>
      <c r="D9" s="226">
        <v>3.0231237200000001</v>
      </c>
      <c r="E9" s="226">
        <v>3.0231237200000001</v>
      </c>
      <c r="F9" s="226">
        <v>3.0231237200000001</v>
      </c>
      <c r="G9" s="226">
        <v>3.0243837200000003</v>
      </c>
      <c r="H9" s="226">
        <v>3.0243837200000003</v>
      </c>
      <c r="I9" s="226">
        <v>3.0243837200000003</v>
      </c>
      <c r="J9" s="226">
        <v>3.0243837200000003</v>
      </c>
      <c r="K9" s="226">
        <v>2.87303351625</v>
      </c>
      <c r="L9" s="226">
        <v>2.7856559143750004</v>
      </c>
      <c r="M9" s="226">
        <v>2.6467436134375002</v>
      </c>
      <c r="N9" s="226">
        <v>2.4733607067187497</v>
      </c>
      <c r="O9" s="226">
        <v>2.5004784225000001</v>
      </c>
      <c r="P9" s="226">
        <v>2.3421441646666668</v>
      </c>
      <c r="Q9" s="226">
        <v>1.1885504406904761</v>
      </c>
      <c r="R9" s="226">
        <v>1.2465753491309528</v>
      </c>
      <c r="S9" s="226">
        <v>1.4701011376250004</v>
      </c>
      <c r="T9" s="226">
        <v>1.4863906762857146</v>
      </c>
      <c r="U9" s="226">
        <v>1.8877270201111112</v>
      </c>
      <c r="V9" s="226">
        <v>0.998733078809524</v>
      </c>
      <c r="W9" s="226">
        <v>1.1494117775384614</v>
      </c>
      <c r="X9" s="226">
        <v>1.2243004483809525</v>
      </c>
      <c r="Y9" s="226">
        <v>1.2480271400000003</v>
      </c>
      <c r="Z9" s="226">
        <v>1.0824496299999999</v>
      </c>
      <c r="AA9" s="226">
        <v>0.98550109422222221</v>
      </c>
      <c r="AB9" s="226">
        <v>1.1682469520000001</v>
      </c>
      <c r="AC9" s="226">
        <v>1.2427428428</v>
      </c>
      <c r="AD9" s="226">
        <v>1.2304755855999998</v>
      </c>
    </row>
    <row r="10" spans="1:30" x14ac:dyDescent="0.2">
      <c r="A10" s="225" t="s">
        <v>179</v>
      </c>
      <c r="B10" s="226">
        <v>2.9119999999999999</v>
      </c>
      <c r="C10" s="226">
        <v>2.9119999999999999</v>
      </c>
      <c r="D10" s="226">
        <v>2.9119999999999999</v>
      </c>
      <c r="E10" s="226">
        <v>2.9119999999999999</v>
      </c>
      <c r="F10" s="226">
        <v>2.9119999999999999</v>
      </c>
      <c r="G10" s="226">
        <v>2.9119999999999999</v>
      </c>
      <c r="H10" s="226">
        <v>2.9119999999999999</v>
      </c>
      <c r="I10" s="226">
        <v>2.9119999999999999</v>
      </c>
      <c r="J10" s="226">
        <v>2.9119999999999999</v>
      </c>
      <c r="K10" s="226">
        <v>2.267983333333333</v>
      </c>
      <c r="L10" s="226">
        <v>1.9459749999999998</v>
      </c>
      <c r="M10" s="226">
        <v>1.784970833333333</v>
      </c>
      <c r="N10" s="226">
        <v>1.7044687499999998</v>
      </c>
      <c r="O10" s="226">
        <v>1.6642177083333329</v>
      </c>
      <c r="P10" s="226">
        <v>1.6239666666666666</v>
      </c>
      <c r="Q10" s="226">
        <v>2.1259833333333331</v>
      </c>
      <c r="R10" s="226">
        <v>2.6280000000000001</v>
      </c>
      <c r="S10" s="226">
        <v>2.1181533333333333</v>
      </c>
      <c r="T10" s="226">
        <v>1.3932814000000002</v>
      </c>
      <c r="U10" s="226">
        <v>2.3603589999999999</v>
      </c>
      <c r="V10" s="226">
        <v>2.4743800000000005</v>
      </c>
      <c r="W10" s="226">
        <v>1.7878270000000001</v>
      </c>
      <c r="X10" s="226">
        <v>1.2172307142857142</v>
      </c>
      <c r="Y10" s="226">
        <v>1.2834865714285713</v>
      </c>
      <c r="Z10" s="226">
        <v>1.4004714285714286</v>
      </c>
      <c r="AA10" s="226">
        <v>1.4617100000000001</v>
      </c>
      <c r="AB10" s="226">
        <v>1.4682770000000001</v>
      </c>
      <c r="AC10" s="226">
        <v>1.2063778571428569</v>
      </c>
      <c r="AD10" s="226">
        <v>1.3679778571428571</v>
      </c>
    </row>
    <row r="11" spans="1:30" x14ac:dyDescent="0.2">
      <c r="A11" s="225" t="s">
        <v>180</v>
      </c>
      <c r="B11" s="226">
        <v>0.70122647421916851</v>
      </c>
      <c r="C11" s="226">
        <v>0.7082398085302205</v>
      </c>
      <c r="D11" s="226">
        <v>0.70445754946808781</v>
      </c>
      <c r="E11" s="226">
        <v>0.69371315872838712</v>
      </c>
      <c r="F11" s="226">
        <v>0.5299612395127089</v>
      </c>
      <c r="G11" s="226">
        <v>0.49298950637351063</v>
      </c>
      <c r="H11" s="226">
        <v>0.72650795394164436</v>
      </c>
      <c r="I11" s="226">
        <v>1.6339334000000001</v>
      </c>
      <c r="J11" s="226">
        <v>1.7044222499999999</v>
      </c>
      <c r="K11" s="226">
        <v>1.8580146783333333</v>
      </c>
      <c r="L11" s="226">
        <v>1.0108985016666665</v>
      </c>
      <c r="M11" s="226">
        <v>2.4750331017499998</v>
      </c>
      <c r="N11" s="226">
        <v>1.9488609518333333</v>
      </c>
      <c r="O11" s="226">
        <v>0.92573880191666669</v>
      </c>
      <c r="P11" s="226">
        <v>2.8747307429090911</v>
      </c>
      <c r="Q11" s="226">
        <v>3.1028779385000003</v>
      </c>
      <c r="R11" s="226">
        <v>3.81041358475</v>
      </c>
      <c r="S11" s="226">
        <v>5.1570212309999999</v>
      </c>
      <c r="T11" s="226">
        <v>3.3464758366590912</v>
      </c>
      <c r="U11" s="226">
        <v>2.1978787604999996</v>
      </c>
      <c r="V11" s="226">
        <v>1.457140106</v>
      </c>
      <c r="W11" s="226">
        <v>1.6201286510050001</v>
      </c>
      <c r="X11" s="226">
        <v>1.500605148</v>
      </c>
      <c r="Y11" s="226">
        <v>1.1213450250833332</v>
      </c>
      <c r="Z11" s="226">
        <v>1.3792877712638891</v>
      </c>
      <c r="AA11" s="226">
        <v>1.421623179</v>
      </c>
      <c r="AB11" s="226">
        <v>1.36975239395</v>
      </c>
      <c r="AC11" s="226">
        <v>1.4227658645774999</v>
      </c>
      <c r="AD11" s="226">
        <v>1.7142635311898751</v>
      </c>
    </row>
    <row r="12" spans="1:30" x14ac:dyDescent="0.2">
      <c r="A12" s="225" t="s">
        <v>181</v>
      </c>
      <c r="B12" s="226">
        <v>3.3876815764E-2</v>
      </c>
      <c r="C12" s="226">
        <v>3.6533249521999996E-2</v>
      </c>
      <c r="D12" s="226">
        <v>3.4829703589999997E-2</v>
      </c>
      <c r="E12" s="226">
        <v>3.3392552226000002E-2</v>
      </c>
      <c r="F12" s="226">
        <v>3.4548194186000011E-2</v>
      </c>
      <c r="G12" s="226">
        <v>3.6832600133999992E-2</v>
      </c>
      <c r="H12" s="226">
        <v>3.5375758439999995E-2</v>
      </c>
      <c r="I12" s="226">
        <v>3.6167055847999993E-2</v>
      </c>
      <c r="J12" s="226">
        <v>3.7032904018000003E-2</v>
      </c>
      <c r="K12" s="226">
        <v>3.9544582329999994E-2</v>
      </c>
      <c r="L12" s="226">
        <v>3.9405292212000002E-2</v>
      </c>
      <c r="M12" s="226">
        <v>3.9097014703999997E-2</v>
      </c>
      <c r="N12" s="226">
        <v>4.0342867003999999E-2</v>
      </c>
      <c r="O12" s="226">
        <v>3.5692824178000002E-2</v>
      </c>
      <c r="P12" s="226">
        <v>3.0673267438000001E-2</v>
      </c>
      <c r="Q12" s="226">
        <v>3.1594320647999996E-2</v>
      </c>
      <c r="R12" s="226">
        <v>3.2118576863999992E-2</v>
      </c>
      <c r="S12" s="226">
        <v>3.1042866051999997E-2</v>
      </c>
      <c r="T12" s="226">
        <v>2.8461208841999996E-2</v>
      </c>
      <c r="U12" s="226">
        <v>2.72493953424E-2</v>
      </c>
      <c r="V12" s="226">
        <v>2.4383907173999998E-2</v>
      </c>
      <c r="W12" s="226">
        <v>2.4621071046E-2</v>
      </c>
      <c r="X12" s="226">
        <v>2.2587468283600001E-2</v>
      </c>
      <c r="Y12" s="226">
        <v>1.9685013550399998E-2</v>
      </c>
      <c r="Z12" s="226">
        <v>1.87240441344E-2</v>
      </c>
      <c r="AA12" s="226">
        <v>2.0200677798399999E-2</v>
      </c>
      <c r="AB12" s="226">
        <v>1.7030250511999998E-2</v>
      </c>
      <c r="AC12" s="226">
        <v>2.2001657286399998E-2</v>
      </c>
      <c r="AD12" s="226">
        <v>1.1156837331199999E-2</v>
      </c>
    </row>
    <row r="13" spans="1:30" x14ac:dyDescent="0.2">
      <c r="A13" s="225" t="s">
        <v>182</v>
      </c>
      <c r="B13" s="226">
        <v>9.6172112688712179</v>
      </c>
      <c r="C13" s="226">
        <v>9.7618877483372088</v>
      </c>
      <c r="D13" s="226">
        <v>9.9069293728566912</v>
      </c>
      <c r="E13" s="226">
        <v>10.040986330132064</v>
      </c>
      <c r="F13" s="226">
        <v>10.180242401563589</v>
      </c>
      <c r="G13" s="226">
        <v>10.215736226364436</v>
      </c>
      <c r="H13" s="226">
        <v>9.8795593075904211</v>
      </c>
      <c r="I13" s="226">
        <v>9.4028201530146021</v>
      </c>
      <c r="J13" s="226">
        <v>10.208828970086687</v>
      </c>
      <c r="K13" s="226">
        <v>10.628749751223175</v>
      </c>
      <c r="L13" s="226">
        <v>9.6832507280264437</v>
      </c>
      <c r="M13" s="226">
        <v>9.4233010379420108</v>
      </c>
      <c r="N13" s="226">
        <v>12.531270845918886</v>
      </c>
      <c r="O13" s="226">
        <v>14.64175936515263</v>
      </c>
      <c r="P13" s="226">
        <v>13.805840829811812</v>
      </c>
      <c r="Q13" s="226">
        <v>13.295849354757587</v>
      </c>
      <c r="R13" s="226">
        <v>13.521609630625374</v>
      </c>
      <c r="S13" s="226">
        <v>13.511753583843591</v>
      </c>
      <c r="T13" s="226">
        <v>14.332097451310577</v>
      </c>
      <c r="U13" s="226">
        <v>15.540055858754396</v>
      </c>
      <c r="V13" s="226">
        <v>18.052141178421252</v>
      </c>
      <c r="W13" s="226">
        <v>18.184144193197788</v>
      </c>
      <c r="X13" s="226">
        <v>20.412176916762792</v>
      </c>
      <c r="Y13" s="226">
        <v>22.491564006099999</v>
      </c>
      <c r="Z13" s="226">
        <v>19.031472313599998</v>
      </c>
      <c r="AA13" s="226">
        <v>20.040843132825991</v>
      </c>
      <c r="AB13" s="226">
        <v>21.240703798845029</v>
      </c>
      <c r="AC13" s="226">
        <v>26.574536696947508</v>
      </c>
      <c r="AD13" s="226">
        <v>26.801548609712853</v>
      </c>
    </row>
    <row r="14" spans="1:30" s="224" customFormat="1" x14ac:dyDescent="0.2">
      <c r="A14" s="224" t="s">
        <v>5</v>
      </c>
      <c r="B14" s="227">
        <f>SUM(B4:B13)</f>
        <v>33.016829804970271</v>
      </c>
      <c r="C14" s="227">
        <f>SUM(C4:C13)</f>
        <v>33.038635587133484</v>
      </c>
      <c r="D14" s="227">
        <f t="shared" ref="D14:AD14" si="0">SUM(D4:D13)</f>
        <v>33.207771737227674</v>
      </c>
      <c r="E14" s="227">
        <f t="shared" si="0"/>
        <v>33.390353707451993</v>
      </c>
      <c r="F14" s="227">
        <f t="shared" si="0"/>
        <v>33.983255867626525</v>
      </c>
      <c r="G14" s="227">
        <f t="shared" si="0"/>
        <v>34.069867304924706</v>
      </c>
      <c r="H14" s="227">
        <f t="shared" si="0"/>
        <v>34.106340417706001</v>
      </c>
      <c r="I14" s="227">
        <f t="shared" si="0"/>
        <v>34.453549841369181</v>
      </c>
      <c r="J14" s="227">
        <f t="shared" si="0"/>
        <v>34.789037390148671</v>
      </c>
      <c r="K14" s="227">
        <f t="shared" si="0"/>
        <v>33.536928623140589</v>
      </c>
      <c r="L14" s="227">
        <f t="shared" si="0"/>
        <v>31.331488073697479</v>
      </c>
      <c r="M14" s="227">
        <f t="shared" si="0"/>
        <v>32.913385783350932</v>
      </c>
      <c r="N14" s="227">
        <f t="shared" si="0"/>
        <v>35.780714564575533</v>
      </c>
      <c r="O14" s="227">
        <f t="shared" si="0"/>
        <v>36.127933998954319</v>
      </c>
      <c r="P14" s="227">
        <f t="shared" si="0"/>
        <v>37.160499560357543</v>
      </c>
      <c r="Q14" s="227">
        <f t="shared" si="0"/>
        <v>36.42270073036623</v>
      </c>
      <c r="R14" s="227">
        <f t="shared" si="0"/>
        <v>39.041526595486104</v>
      </c>
      <c r="S14" s="227">
        <f t="shared" si="0"/>
        <v>40.471226850940994</v>
      </c>
      <c r="T14" s="227">
        <f t="shared" si="0"/>
        <v>37.827950976580254</v>
      </c>
      <c r="U14" s="227">
        <f t="shared" si="0"/>
        <v>37.426883679826219</v>
      </c>
      <c r="V14" s="227">
        <f t="shared" si="0"/>
        <v>37.653676508383455</v>
      </c>
      <c r="W14" s="227">
        <f t="shared" si="0"/>
        <v>37.516122856919601</v>
      </c>
      <c r="X14" s="227">
        <f t="shared" si="0"/>
        <v>39.11279692911269</v>
      </c>
      <c r="Y14" s="227">
        <f t="shared" si="0"/>
        <v>40.831767603026378</v>
      </c>
      <c r="Z14" s="227">
        <f t="shared" si="0"/>
        <v>38.117458815281672</v>
      </c>
      <c r="AA14" s="227">
        <f t="shared" si="0"/>
        <v>38.539887834257961</v>
      </c>
      <c r="AB14" s="227">
        <f t="shared" si="0"/>
        <v>39.819615248514943</v>
      </c>
      <c r="AC14" s="227">
        <f t="shared" si="0"/>
        <v>45.233078098113126</v>
      </c>
      <c r="AD14" s="227">
        <f t="shared" si="0"/>
        <v>45.593045944781082</v>
      </c>
    </row>
    <row r="15" spans="1:30" x14ac:dyDescent="0.2">
      <c r="A15" s="228"/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</row>
    <row r="17" spans="1:30" s="224" customFormat="1" x14ac:dyDescent="0.2">
      <c r="A17" s="224" t="s">
        <v>183</v>
      </c>
      <c r="B17" s="224">
        <v>1990</v>
      </c>
      <c r="C17" s="224">
        <v>1991</v>
      </c>
      <c r="D17" s="224">
        <v>1992</v>
      </c>
      <c r="E17" s="224">
        <v>1993</v>
      </c>
      <c r="F17" s="224">
        <v>1994</v>
      </c>
      <c r="G17" s="224">
        <v>1995</v>
      </c>
      <c r="H17" s="224">
        <v>1996</v>
      </c>
      <c r="I17" s="224">
        <v>1997</v>
      </c>
      <c r="J17" s="224">
        <v>1998</v>
      </c>
      <c r="K17" s="224">
        <v>1999</v>
      </c>
      <c r="L17" s="224">
        <v>2000</v>
      </c>
      <c r="M17" s="224">
        <v>2001</v>
      </c>
      <c r="N17" s="224">
        <v>2002</v>
      </c>
      <c r="O17" s="224">
        <v>2003</v>
      </c>
      <c r="P17" s="224">
        <v>2004</v>
      </c>
      <c r="Q17" s="224">
        <v>2005</v>
      </c>
      <c r="R17" s="224">
        <v>2006</v>
      </c>
      <c r="S17" s="224">
        <v>2007</v>
      </c>
      <c r="T17" s="224">
        <v>2008</v>
      </c>
      <c r="U17" s="224">
        <v>2009</v>
      </c>
      <c r="V17" s="224">
        <v>2010</v>
      </c>
      <c r="W17" s="224">
        <v>2011</v>
      </c>
      <c r="X17" s="224">
        <v>2012</v>
      </c>
      <c r="Y17" s="224">
        <v>2013</v>
      </c>
      <c r="Z17" s="224">
        <v>2014</v>
      </c>
      <c r="AA17" s="224">
        <v>2015</v>
      </c>
      <c r="AB17" s="224">
        <v>2016</v>
      </c>
      <c r="AC17" s="224">
        <v>2017</v>
      </c>
      <c r="AD17" s="224">
        <v>2018</v>
      </c>
    </row>
    <row r="18" spans="1:30" x14ac:dyDescent="0.2">
      <c r="A18" s="225" t="s">
        <v>173</v>
      </c>
      <c r="B18" s="226">
        <f t="shared" ref="B18:AD26" si="1">B4*44/12*0.6</f>
        <v>17.438550360000004</v>
      </c>
      <c r="C18" s="226">
        <f t="shared" si="1"/>
        <v>17.537536939999995</v>
      </c>
      <c r="D18" s="226">
        <f t="shared" si="1"/>
        <v>17.680793900000001</v>
      </c>
      <c r="E18" s="226">
        <f t="shared" si="1"/>
        <v>17.778288219999997</v>
      </c>
      <c r="F18" s="226">
        <f t="shared" si="1"/>
        <v>17.836983780000001</v>
      </c>
      <c r="G18" s="226">
        <f t="shared" si="1"/>
        <v>17.913586460000001</v>
      </c>
      <c r="H18" s="226">
        <f t="shared" si="1"/>
        <v>18.036946619999998</v>
      </c>
      <c r="I18" s="226">
        <f t="shared" si="1"/>
        <v>18.226961060000001</v>
      </c>
      <c r="J18" s="226">
        <f t="shared" si="1"/>
        <v>18.419960019999994</v>
      </c>
      <c r="K18" s="226">
        <f t="shared" si="1"/>
        <v>18.611466719999999</v>
      </c>
      <c r="L18" s="226">
        <f t="shared" si="1"/>
        <v>18.849730900000001</v>
      </c>
      <c r="M18" s="226">
        <f t="shared" si="1"/>
        <v>19.136742239999993</v>
      </c>
      <c r="N18" s="226">
        <f t="shared" si="1"/>
        <v>19.484936239999993</v>
      </c>
      <c r="O18" s="226">
        <f t="shared" si="1"/>
        <v>19.796818579999997</v>
      </c>
      <c r="P18" s="226">
        <f t="shared" si="1"/>
        <v>20.121633839999994</v>
      </c>
      <c r="Q18" s="226">
        <f t="shared" si="1"/>
        <v>20.562347960000007</v>
      </c>
      <c r="R18" s="226">
        <f t="shared" si="1"/>
        <v>21.055291179999998</v>
      </c>
      <c r="S18" s="226">
        <f t="shared" si="1"/>
        <v>21.766104360000007</v>
      </c>
      <c r="T18" s="226">
        <f t="shared" si="1"/>
        <v>22.309784420000007</v>
      </c>
      <c r="U18" s="226">
        <f t="shared" si="1"/>
        <v>22.550038279999995</v>
      </c>
      <c r="V18" s="226">
        <f t="shared" si="1"/>
        <v>22.656486160000007</v>
      </c>
      <c r="W18" s="226">
        <f t="shared" si="1"/>
        <v>22.756467579999995</v>
      </c>
      <c r="X18" s="226">
        <f t="shared" si="1"/>
        <v>22.808696679999997</v>
      </c>
      <c r="Y18" s="226">
        <f t="shared" si="1"/>
        <v>22.846998020000001</v>
      </c>
      <c r="Z18" s="226">
        <f t="shared" si="1"/>
        <v>22.929072320000003</v>
      </c>
      <c r="AA18" s="226">
        <f t="shared" si="1"/>
        <v>23.05740668</v>
      </c>
      <c r="AB18" s="226">
        <f t="shared" si="1"/>
        <v>23.686468882999993</v>
      </c>
      <c r="AC18" s="226">
        <f t="shared" si="1"/>
        <v>23.799418042399992</v>
      </c>
      <c r="AD18" s="226">
        <f t="shared" si="1"/>
        <v>23.912367201799995</v>
      </c>
    </row>
    <row r="19" spans="1:30" x14ac:dyDescent="0.2">
      <c r="A19" s="225" t="s">
        <v>174</v>
      </c>
      <c r="B19" s="226">
        <f t="shared" si="1"/>
        <v>7.7440000000000009E-2</v>
      </c>
      <c r="C19" s="226">
        <f t="shared" si="1"/>
        <v>7.7440000000000009E-2</v>
      </c>
      <c r="D19" s="226">
        <f t="shared" si="1"/>
        <v>7.7440000000000009E-2</v>
      </c>
      <c r="E19" s="226">
        <f t="shared" si="1"/>
        <v>7.7440000000000009E-2</v>
      </c>
      <c r="F19" s="226">
        <f t="shared" si="1"/>
        <v>6.6879999999999995E-2</v>
      </c>
      <c r="G19" s="226">
        <f t="shared" si="1"/>
        <v>5.983999999999999E-2</v>
      </c>
      <c r="H19" s="226">
        <f t="shared" si="1"/>
        <v>7.3919999999999986E-2</v>
      </c>
      <c r="I19" s="226">
        <f t="shared" si="1"/>
        <v>8.4479999999999986E-2</v>
      </c>
      <c r="J19" s="226">
        <f t="shared" si="1"/>
        <v>8.4479999999999986E-2</v>
      </c>
      <c r="K19" s="226">
        <f t="shared" si="1"/>
        <v>9.151999999999999E-2</v>
      </c>
      <c r="L19" s="226">
        <f t="shared" si="1"/>
        <v>0.10207999999999999</v>
      </c>
      <c r="M19" s="226">
        <f t="shared" si="1"/>
        <v>0.10911999999999998</v>
      </c>
      <c r="N19" s="226">
        <f t="shared" si="1"/>
        <v>0.11263999999999999</v>
      </c>
      <c r="O19" s="226">
        <f t="shared" si="1"/>
        <v>0.11615999999999999</v>
      </c>
      <c r="P19" s="226">
        <f t="shared" si="1"/>
        <v>0.11967999999999998</v>
      </c>
      <c r="Q19" s="226">
        <f t="shared" si="1"/>
        <v>0.11967999999999998</v>
      </c>
      <c r="R19" s="226">
        <f t="shared" si="1"/>
        <v>0.1232</v>
      </c>
      <c r="S19" s="226">
        <f t="shared" si="1"/>
        <v>0.11615999999999999</v>
      </c>
      <c r="T19" s="226">
        <f t="shared" si="1"/>
        <v>9.8559999999999995E-2</v>
      </c>
      <c r="U19" s="226">
        <f t="shared" si="1"/>
        <v>0.11615999999999999</v>
      </c>
      <c r="V19" s="226">
        <f t="shared" si="1"/>
        <v>8.095999999999999E-2</v>
      </c>
      <c r="W19" s="226">
        <f t="shared" si="1"/>
        <v>6.3359999999999986E-2</v>
      </c>
      <c r="X19" s="226">
        <f t="shared" si="1"/>
        <v>6.6879999999999995E-2</v>
      </c>
      <c r="Y19" s="226">
        <f t="shared" si="1"/>
        <v>6.3359999999999986E-2</v>
      </c>
      <c r="Z19" s="226">
        <f t="shared" si="1"/>
        <v>6.3359999999999986E-2</v>
      </c>
      <c r="AA19" s="226">
        <f t="shared" si="1"/>
        <v>6.6879999999999995E-2</v>
      </c>
      <c r="AB19" s="226">
        <f t="shared" si="1"/>
        <v>6.6879999999999995E-2</v>
      </c>
      <c r="AC19" s="226">
        <f t="shared" si="1"/>
        <v>7.3919999999999986E-2</v>
      </c>
      <c r="AD19" s="226">
        <f t="shared" si="1"/>
        <v>7.2159999999999988E-2</v>
      </c>
    </row>
    <row r="20" spans="1:30" x14ac:dyDescent="0.2">
      <c r="A20" s="225" t="s">
        <v>175</v>
      </c>
      <c r="B20" s="226">
        <f t="shared" si="1"/>
        <v>14.833174802002624</v>
      </c>
      <c r="C20" s="226">
        <f t="shared" si="1"/>
        <v>14.442599198184597</v>
      </c>
      <c r="D20" s="226">
        <f t="shared" si="1"/>
        <v>14.364418965436057</v>
      </c>
      <c r="E20" s="226">
        <f t="shared" si="1"/>
        <v>14.400269920334088</v>
      </c>
      <c r="F20" s="226">
        <f t="shared" si="1"/>
        <v>14.479238318273911</v>
      </c>
      <c r="G20" s="226">
        <f t="shared" si="1"/>
        <v>14.43238008579255</v>
      </c>
      <c r="H20" s="226">
        <f t="shared" si="1"/>
        <v>14.446560103145345</v>
      </c>
      <c r="I20" s="226">
        <f t="shared" si="1"/>
        <v>14.748588073173647</v>
      </c>
      <c r="J20" s="226">
        <f t="shared" si="1"/>
        <v>14.821420533311706</v>
      </c>
      <c r="K20" s="226">
        <f t="shared" si="1"/>
        <v>14.556938046791647</v>
      </c>
      <c r="L20" s="226">
        <f t="shared" si="1"/>
        <v>13.892561491679672</v>
      </c>
      <c r="M20" s="226">
        <f t="shared" si="1"/>
        <v>14.094452450905811</v>
      </c>
      <c r="N20" s="226">
        <f t="shared" si="1"/>
        <v>14.08467633757515</v>
      </c>
      <c r="O20" s="226">
        <f t="shared" si="1"/>
        <v>13.374349143725373</v>
      </c>
      <c r="P20" s="226">
        <f t="shared" si="1"/>
        <v>13.630699521868683</v>
      </c>
      <c r="Q20" s="226">
        <f t="shared" si="1"/>
        <v>13.724138563137471</v>
      </c>
      <c r="R20" s="226">
        <f t="shared" si="1"/>
        <v>14.032621662025727</v>
      </c>
      <c r="S20" s="226">
        <f t="shared" si="1"/>
        <v>14.463729289145885</v>
      </c>
      <c r="T20" s="226">
        <f t="shared" si="1"/>
        <v>11.94931183854877</v>
      </c>
      <c r="U20" s="226">
        <f t="shared" si="1"/>
        <v>9.3703388690084104</v>
      </c>
      <c r="V20" s="226">
        <f t="shared" si="1"/>
        <v>7.4203339872432155</v>
      </c>
      <c r="W20" s="226">
        <f t="shared" si="1"/>
        <v>7.4678069638164679</v>
      </c>
      <c r="X20" s="226">
        <f t="shared" si="1"/>
        <v>7.1696619840495952</v>
      </c>
      <c r="Y20" s="226">
        <f t="shared" si="1"/>
        <v>7.4843711423881532</v>
      </c>
      <c r="Z20" s="226">
        <f t="shared" si="1"/>
        <v>8.3603366397222434</v>
      </c>
      <c r="AA20" s="226">
        <f t="shared" si="1"/>
        <v>7.4111367023088359</v>
      </c>
      <c r="AB20" s="226">
        <f t="shared" si="1"/>
        <v>6.184287135508554</v>
      </c>
      <c r="AC20" s="226">
        <f t="shared" si="1"/>
        <v>5.8546833531374221</v>
      </c>
      <c r="AD20" s="226">
        <f t="shared" si="1"/>
        <v>3.9320288778322001</v>
      </c>
    </row>
    <row r="21" spans="1:30" x14ac:dyDescent="0.2">
      <c r="A21" s="225" t="s">
        <v>176</v>
      </c>
      <c r="B21" s="226">
        <f t="shared" si="1"/>
        <v>3.8356253328375347</v>
      </c>
      <c r="C21" s="226">
        <f t="shared" si="1"/>
        <v>3.8356253328375347</v>
      </c>
      <c r="D21" s="226">
        <f t="shared" si="1"/>
        <v>3.8356253328375347</v>
      </c>
      <c r="E21" s="226">
        <f t="shared" si="1"/>
        <v>3.8356253328375347</v>
      </c>
      <c r="F21" s="226">
        <f t="shared" si="1"/>
        <v>4.9462410747790635</v>
      </c>
      <c r="G21" s="226">
        <f t="shared" si="1"/>
        <v>5.252952697562475</v>
      </c>
      <c r="H21" s="226">
        <f t="shared" si="1"/>
        <v>5.5630664422619498</v>
      </c>
      <c r="I21" s="226">
        <f t="shared" si="1"/>
        <v>4.9240885856437133</v>
      </c>
      <c r="J21" s="226">
        <f t="shared" si="1"/>
        <v>3.5830620385037668</v>
      </c>
      <c r="K21" s="226">
        <f t="shared" si="1"/>
        <v>1.4160900402286634</v>
      </c>
      <c r="L21" s="226">
        <f t="shared" si="1"/>
        <v>1.8635612828091586</v>
      </c>
      <c r="M21" s="226">
        <f t="shared" si="1"/>
        <v>2.8758820316907787</v>
      </c>
      <c r="N21" s="226">
        <f t="shared" si="1"/>
        <v>3.7462690851455505</v>
      </c>
      <c r="O21" s="226">
        <f t="shared" si="1"/>
        <v>2.5527474324688764</v>
      </c>
      <c r="P21" s="226">
        <f t="shared" si="1"/>
        <v>2.2771070117241656</v>
      </c>
      <c r="Q21" s="226">
        <f t="shared" si="1"/>
        <v>2.0973535406068602</v>
      </c>
      <c r="R21" s="226">
        <f t="shared" si="1"/>
        <v>3.6824176549107173</v>
      </c>
      <c r="S21" s="226">
        <f t="shared" si="1"/>
        <v>3.4249539986785158</v>
      </c>
      <c r="T21" s="226">
        <f t="shared" si="1"/>
        <v>3.3679667798571922</v>
      </c>
      <c r="U21" s="226">
        <f t="shared" si="1"/>
        <v>1.7351397010490166</v>
      </c>
      <c r="V21" s="226">
        <f t="shared" si="1"/>
        <v>1.9479878942561653</v>
      </c>
      <c r="W21" s="226">
        <f t="shared" si="1"/>
        <v>2.0358270391014521</v>
      </c>
      <c r="X21" s="226">
        <f t="shared" si="1"/>
        <v>2.2094858463231306</v>
      </c>
      <c r="Y21" s="226">
        <f t="shared" si="1"/>
        <v>1.7481538713300055</v>
      </c>
      <c r="Z21" s="226">
        <f t="shared" si="1"/>
        <v>1.9475848693756794</v>
      </c>
      <c r="AA21" s="226">
        <f t="shared" si="1"/>
        <v>1.5096347173130369</v>
      </c>
      <c r="AB21" s="226">
        <f t="shared" si="1"/>
        <v>1.9479058005187824</v>
      </c>
      <c r="AC21" s="226">
        <f t="shared" si="1"/>
        <v>2.6124915172555903</v>
      </c>
      <c r="AD21" s="226">
        <f t="shared" si="1"/>
        <v>3.7553560093896818</v>
      </c>
    </row>
    <row r="22" spans="1:30" x14ac:dyDescent="0.2">
      <c r="A22" s="225" t="s">
        <v>177</v>
      </c>
      <c r="B22" s="226">
        <f t="shared" si="1"/>
        <v>0.61987086261478042</v>
      </c>
      <c r="C22" s="226">
        <f t="shared" si="1"/>
        <v>0.61987086261478042</v>
      </c>
      <c r="D22" s="226">
        <f t="shared" si="1"/>
        <v>0.61987086261478042</v>
      </c>
      <c r="E22" s="226">
        <f t="shared" si="1"/>
        <v>0.62008000883257741</v>
      </c>
      <c r="F22" s="226">
        <f t="shared" si="1"/>
        <v>0.73809351414832547</v>
      </c>
      <c r="G22" s="226">
        <f t="shared" si="1"/>
        <v>0.59467631116104469</v>
      </c>
      <c r="H22" s="226">
        <f t="shared" si="1"/>
        <v>0.44223692560736011</v>
      </c>
      <c r="I22" s="226">
        <f t="shared" si="1"/>
        <v>0.39322240869711872</v>
      </c>
      <c r="J22" s="226">
        <f t="shared" si="1"/>
        <v>0.27629040948129335</v>
      </c>
      <c r="K22" s="226">
        <f t="shared" si="1"/>
        <v>0.23711126865533724</v>
      </c>
      <c r="L22" s="226">
        <f t="shared" si="1"/>
        <v>0.1979321278293811</v>
      </c>
      <c r="M22" s="226">
        <f t="shared" si="1"/>
        <v>0.18113167820839468</v>
      </c>
      <c r="N22" s="226">
        <f t="shared" si="1"/>
        <v>0.15278131210054333</v>
      </c>
      <c r="O22" s="226">
        <f t="shared" si="1"/>
        <v>0.15202797292788717</v>
      </c>
      <c r="P22" s="226">
        <f t="shared" si="1"/>
        <v>0.11379618191083282</v>
      </c>
      <c r="Q22" s="226">
        <f t="shared" si="1"/>
        <v>0.18773968961668627</v>
      </c>
      <c r="R22" s="226">
        <f t="shared" si="1"/>
        <v>0.27265030211825814</v>
      </c>
      <c r="S22" s="226">
        <f t="shared" si="1"/>
        <v>0.23199269016715299</v>
      </c>
      <c r="T22" s="226">
        <f t="shared" si="1"/>
        <v>0.20511464925634923</v>
      </c>
      <c r="U22" s="226">
        <f t="shared" si="1"/>
        <v>0.13827316920285129</v>
      </c>
      <c r="V22" s="226">
        <f t="shared" si="1"/>
        <v>0.11740808205370476</v>
      </c>
      <c r="W22" s="226">
        <f t="shared" si="1"/>
        <v>0.12651677817325457</v>
      </c>
      <c r="X22" s="226">
        <f t="shared" si="1"/>
        <v>0.16424720310646779</v>
      </c>
      <c r="Y22" s="226">
        <f t="shared" si="1"/>
        <v>0.12596862938280101</v>
      </c>
      <c r="Z22" s="226">
        <f t="shared" si="1"/>
        <v>0.15076415186837186</v>
      </c>
      <c r="AA22" s="226">
        <f t="shared" si="1"/>
        <v>9.6963351283090526E-2</v>
      </c>
      <c r="AB22" s="226">
        <f t="shared" si="1"/>
        <v>0.13678885803007249</v>
      </c>
      <c r="AC22" s="226">
        <f t="shared" si="1"/>
        <v>0.14172408179649809</v>
      </c>
      <c r="AD22" s="226">
        <f t="shared" si="1"/>
        <v>0.15685966334758039</v>
      </c>
    </row>
    <row r="23" spans="1:30" x14ac:dyDescent="0.2">
      <c r="A23" s="225" t="s">
        <v>178</v>
      </c>
      <c r="B23" s="226">
        <f t="shared" si="1"/>
        <v>6.6508721840000007</v>
      </c>
      <c r="C23" s="226">
        <f t="shared" si="1"/>
        <v>6.6508721840000007</v>
      </c>
      <c r="D23" s="226">
        <f t="shared" si="1"/>
        <v>6.6508721840000007</v>
      </c>
      <c r="E23" s="226">
        <f t="shared" si="1"/>
        <v>6.6508721840000007</v>
      </c>
      <c r="F23" s="226">
        <f t="shared" si="1"/>
        <v>6.6508721840000007</v>
      </c>
      <c r="G23" s="226">
        <f t="shared" si="1"/>
        <v>6.653644184</v>
      </c>
      <c r="H23" s="226">
        <f t="shared" si="1"/>
        <v>6.653644184</v>
      </c>
      <c r="I23" s="226">
        <f t="shared" si="1"/>
        <v>6.653644184</v>
      </c>
      <c r="J23" s="226">
        <f t="shared" si="1"/>
        <v>6.653644184</v>
      </c>
      <c r="K23" s="226">
        <f t="shared" si="1"/>
        <v>6.3206737357499998</v>
      </c>
      <c r="L23" s="226">
        <f t="shared" si="1"/>
        <v>6.1284430116250013</v>
      </c>
      <c r="M23" s="226">
        <f t="shared" si="1"/>
        <v>5.8228359495625011</v>
      </c>
      <c r="N23" s="226">
        <f t="shared" si="1"/>
        <v>5.4413935547812491</v>
      </c>
      <c r="O23" s="226">
        <f t="shared" si="1"/>
        <v>5.5010525294999999</v>
      </c>
      <c r="P23" s="226">
        <f t="shared" si="1"/>
        <v>5.1527171622666676</v>
      </c>
      <c r="Q23" s="226">
        <f t="shared" si="1"/>
        <v>2.6148109695190476</v>
      </c>
      <c r="R23" s="226">
        <f t="shared" si="1"/>
        <v>2.7424657680880959</v>
      </c>
      <c r="S23" s="226">
        <f t="shared" si="1"/>
        <v>3.2342225027750011</v>
      </c>
      <c r="T23" s="226">
        <f t="shared" si="1"/>
        <v>3.270059487828572</v>
      </c>
      <c r="U23" s="226">
        <f t="shared" si="1"/>
        <v>4.1529994442444451</v>
      </c>
      <c r="V23" s="226">
        <f t="shared" si="1"/>
        <v>2.197212773380953</v>
      </c>
      <c r="W23" s="226">
        <f t="shared" si="1"/>
        <v>2.5287059105846148</v>
      </c>
      <c r="X23" s="226">
        <f t="shared" si="1"/>
        <v>2.6934609864380956</v>
      </c>
      <c r="Y23" s="226">
        <f t="shared" si="1"/>
        <v>2.7456597080000003</v>
      </c>
      <c r="Z23" s="226">
        <f t="shared" si="1"/>
        <v>2.3813891859999998</v>
      </c>
      <c r="AA23" s="226">
        <f t="shared" si="1"/>
        <v>2.1681024072888886</v>
      </c>
      <c r="AB23" s="226">
        <f t="shared" si="1"/>
        <v>2.5701432943999998</v>
      </c>
      <c r="AC23" s="226">
        <f t="shared" si="1"/>
        <v>2.73403425416</v>
      </c>
      <c r="AD23" s="226">
        <f t="shared" si="1"/>
        <v>2.7070462883199995</v>
      </c>
    </row>
    <row r="24" spans="1:30" x14ac:dyDescent="0.2">
      <c r="A24" s="225" t="s">
        <v>179</v>
      </c>
      <c r="B24" s="226">
        <f t="shared" si="1"/>
        <v>6.4063999999999988</v>
      </c>
      <c r="C24" s="226">
        <f t="shared" si="1"/>
        <v>6.4063999999999988</v>
      </c>
      <c r="D24" s="226">
        <f t="shared" si="1"/>
        <v>6.4063999999999988</v>
      </c>
      <c r="E24" s="226">
        <f t="shared" si="1"/>
        <v>6.4063999999999988</v>
      </c>
      <c r="F24" s="226">
        <f t="shared" si="1"/>
        <v>6.4063999999999988</v>
      </c>
      <c r="G24" s="226">
        <f t="shared" si="1"/>
        <v>6.4063999999999988</v>
      </c>
      <c r="H24" s="226">
        <f t="shared" si="1"/>
        <v>6.4063999999999988</v>
      </c>
      <c r="I24" s="226">
        <f t="shared" si="1"/>
        <v>6.4063999999999988</v>
      </c>
      <c r="J24" s="226">
        <f t="shared" si="1"/>
        <v>6.4063999999999988</v>
      </c>
      <c r="K24" s="226">
        <f t="shared" si="1"/>
        <v>4.9895633333333329</v>
      </c>
      <c r="L24" s="226">
        <f t="shared" si="1"/>
        <v>4.2811449999999995</v>
      </c>
      <c r="M24" s="226">
        <f t="shared" si="1"/>
        <v>3.9269358333333324</v>
      </c>
      <c r="N24" s="226">
        <f t="shared" si="1"/>
        <v>3.7498312499999997</v>
      </c>
      <c r="O24" s="226">
        <f t="shared" si="1"/>
        <v>3.6612789583333325</v>
      </c>
      <c r="P24" s="226">
        <f t="shared" si="1"/>
        <v>3.5727266666666666</v>
      </c>
      <c r="Q24" s="226">
        <f t="shared" si="1"/>
        <v>4.6771633333333327</v>
      </c>
      <c r="R24" s="226">
        <f t="shared" si="1"/>
        <v>5.7816000000000001</v>
      </c>
      <c r="S24" s="226">
        <f t="shared" si="1"/>
        <v>4.6599373333333336</v>
      </c>
      <c r="T24" s="226">
        <f t="shared" si="1"/>
        <v>3.0652190800000003</v>
      </c>
      <c r="U24" s="226">
        <f t="shared" si="1"/>
        <v>5.192789799999999</v>
      </c>
      <c r="V24" s="226">
        <f t="shared" si="1"/>
        <v>5.4436360000000006</v>
      </c>
      <c r="W24" s="226">
        <f t="shared" si="1"/>
        <v>3.9332194</v>
      </c>
      <c r="X24" s="226">
        <f t="shared" si="1"/>
        <v>2.6779075714285709</v>
      </c>
      <c r="Y24" s="226">
        <f t="shared" si="1"/>
        <v>2.8236704571428568</v>
      </c>
      <c r="Z24" s="226">
        <f t="shared" si="1"/>
        <v>3.0810371428571428</v>
      </c>
      <c r="AA24" s="226">
        <f t="shared" si="1"/>
        <v>3.2157619999999998</v>
      </c>
      <c r="AB24" s="226">
        <f t="shared" si="1"/>
        <v>3.2302094000000001</v>
      </c>
      <c r="AC24" s="226">
        <f t="shared" si="1"/>
        <v>2.6540312857142849</v>
      </c>
      <c r="AD24" s="226">
        <f t="shared" si="1"/>
        <v>3.0095512857142857</v>
      </c>
    </row>
    <row r="25" spans="1:30" x14ac:dyDescent="0.2">
      <c r="A25" s="225" t="s">
        <v>180</v>
      </c>
      <c r="B25" s="226">
        <f t="shared" si="1"/>
        <v>1.5426982432821705</v>
      </c>
      <c r="C25" s="226">
        <f t="shared" si="1"/>
        <v>1.558127578766485</v>
      </c>
      <c r="D25" s="226">
        <f t="shared" si="1"/>
        <v>1.549806608829793</v>
      </c>
      <c r="E25" s="226">
        <f t="shared" si="1"/>
        <v>1.5261689492024517</v>
      </c>
      <c r="F25" s="226">
        <f t="shared" si="1"/>
        <v>1.1659147269279597</v>
      </c>
      <c r="G25" s="226">
        <f t="shared" si="1"/>
        <v>1.0845769140217234</v>
      </c>
      <c r="H25" s="226">
        <f t="shared" si="1"/>
        <v>1.5983174986716175</v>
      </c>
      <c r="I25" s="226">
        <f t="shared" si="1"/>
        <v>3.5946534799999998</v>
      </c>
      <c r="J25" s="226">
        <f t="shared" si="1"/>
        <v>3.7497289499999997</v>
      </c>
      <c r="K25" s="226">
        <f t="shared" si="1"/>
        <v>4.0876322923333328</v>
      </c>
      <c r="L25" s="226">
        <f t="shared" si="1"/>
        <v>2.2239767036666662</v>
      </c>
      <c r="M25" s="226">
        <f t="shared" si="1"/>
        <v>5.4450728238499995</v>
      </c>
      <c r="N25" s="226">
        <f t="shared" si="1"/>
        <v>4.2874940940333328</v>
      </c>
      <c r="O25" s="226">
        <f t="shared" si="1"/>
        <v>2.0366253642166665</v>
      </c>
      <c r="P25" s="226">
        <f t="shared" si="1"/>
        <v>6.3244076344000009</v>
      </c>
      <c r="Q25" s="226">
        <f t="shared" si="1"/>
        <v>6.8263314647</v>
      </c>
      <c r="R25" s="226">
        <f t="shared" si="1"/>
        <v>8.3829098864499993</v>
      </c>
      <c r="S25" s="226">
        <f t="shared" si="1"/>
        <v>11.345446708199999</v>
      </c>
      <c r="T25" s="226">
        <f t="shared" si="1"/>
        <v>7.3622468406500001</v>
      </c>
      <c r="U25" s="226">
        <f t="shared" si="1"/>
        <v>4.8353332730999989</v>
      </c>
      <c r="V25" s="226">
        <f t="shared" si="1"/>
        <v>3.2057082331999998</v>
      </c>
      <c r="W25" s="226">
        <f t="shared" si="1"/>
        <v>3.5642830322110002</v>
      </c>
      <c r="X25" s="226">
        <f t="shared" si="1"/>
        <v>3.3013313256000001</v>
      </c>
      <c r="Y25" s="226">
        <f t="shared" si="1"/>
        <v>2.4669590551833331</v>
      </c>
      <c r="Z25" s="226">
        <f t="shared" si="1"/>
        <v>3.0344330967805559</v>
      </c>
      <c r="AA25" s="226">
        <f t="shared" si="1"/>
        <v>3.1275709938</v>
      </c>
      <c r="AB25" s="226">
        <f t="shared" si="1"/>
        <v>3.0134552666899999</v>
      </c>
      <c r="AC25" s="226">
        <f t="shared" si="1"/>
        <v>3.1300849020704997</v>
      </c>
      <c r="AD25" s="226">
        <f t="shared" si="1"/>
        <v>3.7713797686177246</v>
      </c>
    </row>
    <row r="26" spans="1:30" x14ac:dyDescent="0.2">
      <c r="A26" s="225" t="s">
        <v>181</v>
      </c>
      <c r="B26" s="226">
        <f>B12*44/12*0.6</f>
        <v>7.4528994680800001E-2</v>
      </c>
      <c r="C26" s="226">
        <f t="shared" si="1"/>
        <v>8.0373148948399989E-2</v>
      </c>
      <c r="D26" s="226">
        <f t="shared" si="1"/>
        <v>7.662534789799999E-2</v>
      </c>
      <c r="E26" s="226">
        <f t="shared" si="1"/>
        <v>7.3463614897200005E-2</v>
      </c>
      <c r="F26" s="226">
        <f t="shared" si="1"/>
        <v>7.6006027209200022E-2</v>
      </c>
      <c r="G26" s="226">
        <f t="shared" si="1"/>
        <v>8.1031720294799978E-2</v>
      </c>
      <c r="H26" s="226">
        <f t="shared" si="1"/>
        <v>7.7826668567999982E-2</v>
      </c>
      <c r="I26" s="226">
        <f t="shared" si="1"/>
        <v>7.9567522865599968E-2</v>
      </c>
      <c r="J26" s="226">
        <f t="shared" si="1"/>
        <v>8.1472388839599993E-2</v>
      </c>
      <c r="K26" s="226">
        <f t="shared" si="1"/>
        <v>8.6998081125999979E-2</v>
      </c>
      <c r="L26" s="226">
        <f t="shared" si="1"/>
        <v>8.6691642866400007E-2</v>
      </c>
      <c r="M26" s="226">
        <f t="shared" si="1"/>
        <v>8.6013432348799976E-2</v>
      </c>
      <c r="N26" s="226">
        <f t="shared" si="1"/>
        <v>8.8754307408799984E-2</v>
      </c>
      <c r="O26" s="226">
        <f t="shared" si="1"/>
        <v>7.8524213191599995E-2</v>
      </c>
      <c r="P26" s="226">
        <f t="shared" si="1"/>
        <v>6.7481188363599995E-2</v>
      </c>
      <c r="Q26" s="226">
        <f t="shared" si="1"/>
        <v>6.9507505425599983E-2</v>
      </c>
      <c r="R26" s="226">
        <f t="shared" si="1"/>
        <v>7.0660869100799981E-2</v>
      </c>
      <c r="S26" s="226">
        <f t="shared" si="1"/>
        <v>6.8294305314399992E-2</v>
      </c>
      <c r="T26" s="226">
        <f t="shared" si="1"/>
        <v>6.2614659452399982E-2</v>
      </c>
      <c r="U26" s="226">
        <f t="shared" si="1"/>
        <v>5.9948669753280004E-2</v>
      </c>
      <c r="V26" s="226">
        <f t="shared" si="1"/>
        <v>5.3644595782800002E-2</v>
      </c>
      <c r="W26" s="226">
        <f t="shared" si="1"/>
        <v>5.4166356301200001E-2</v>
      </c>
      <c r="X26" s="226">
        <f t="shared" si="1"/>
        <v>4.9692430223919996E-2</v>
      </c>
      <c r="Y26" s="226">
        <f t="shared" si="1"/>
        <v>4.3307029810879992E-2</v>
      </c>
      <c r="Z26" s="226">
        <f t="shared" ref="Z26:AX27" si="2">Z12*44/12*0.6</f>
        <v>4.1192897095680005E-2</v>
      </c>
      <c r="AA26" s="226">
        <f t="shared" si="2"/>
        <v>4.4441491156479995E-2</v>
      </c>
      <c r="AB26" s="226">
        <f t="shared" si="2"/>
        <v>3.7466551126399995E-2</v>
      </c>
      <c r="AC26" s="226">
        <f t="shared" si="2"/>
        <v>4.8403646030079989E-2</v>
      </c>
      <c r="AD26" s="226">
        <f t="shared" si="2"/>
        <v>2.4545042128640001E-2</v>
      </c>
    </row>
    <row r="27" spans="1:30" x14ac:dyDescent="0.2">
      <c r="A27" s="225" t="s">
        <v>182</v>
      </c>
      <c r="B27" s="226">
        <f>B13*44/12*0.6</f>
        <v>21.15786479151668</v>
      </c>
      <c r="C27" s="226">
        <f t="shared" ref="C27:AA27" si="3">C13*44/12*0.6</f>
        <v>21.476153046341857</v>
      </c>
      <c r="D27" s="226">
        <f t="shared" si="3"/>
        <v>21.79524462028472</v>
      </c>
      <c r="E27" s="226">
        <f t="shared" si="3"/>
        <v>22.090169926290542</v>
      </c>
      <c r="F27" s="226">
        <f t="shared" si="3"/>
        <v>22.396533283439897</v>
      </c>
      <c r="G27" s="226">
        <f t="shared" si="3"/>
        <v>22.474619698001757</v>
      </c>
      <c r="H27" s="226">
        <f t="shared" si="3"/>
        <v>21.735030476698924</v>
      </c>
      <c r="I27" s="226">
        <f t="shared" si="3"/>
        <v>20.686204336632123</v>
      </c>
      <c r="J27" s="226">
        <f t="shared" si="3"/>
        <v>22.459423734190711</v>
      </c>
      <c r="K27" s="226">
        <f t="shared" si="3"/>
        <v>23.383249452690983</v>
      </c>
      <c r="L27" s="226">
        <f t="shared" si="3"/>
        <v>21.303151601658175</v>
      </c>
      <c r="M27" s="226">
        <f t="shared" si="3"/>
        <v>20.731262283472425</v>
      </c>
      <c r="N27" s="226">
        <f t="shared" si="3"/>
        <v>27.568795861021552</v>
      </c>
      <c r="O27" s="226">
        <f t="shared" si="3"/>
        <v>32.211870603335782</v>
      </c>
      <c r="P27" s="226">
        <f t="shared" si="3"/>
        <v>30.372849825585984</v>
      </c>
      <c r="Q27" s="226">
        <f t="shared" si="3"/>
        <v>29.25086858046669</v>
      </c>
      <c r="R27" s="226">
        <f t="shared" si="3"/>
        <v>29.74754118737582</v>
      </c>
      <c r="S27" s="226">
        <f t="shared" si="3"/>
        <v>29.725857884455898</v>
      </c>
      <c r="T27" s="226">
        <f t="shared" si="3"/>
        <v>31.530614392883265</v>
      </c>
      <c r="U27" s="226">
        <f t="shared" si="3"/>
        <v>34.188122889259667</v>
      </c>
      <c r="V27" s="226">
        <f t="shared" si="3"/>
        <v>39.71471059252675</v>
      </c>
      <c r="W27" s="226">
        <f t="shared" si="3"/>
        <v>40.005117225035129</v>
      </c>
      <c r="X27" s="226">
        <f t="shared" si="3"/>
        <v>44.906789216878138</v>
      </c>
      <c r="Y27" s="226">
        <f t="shared" si="3"/>
        <v>49.481440813420001</v>
      </c>
      <c r="Z27" s="226">
        <f t="shared" si="3"/>
        <v>41.869239089919994</v>
      </c>
      <c r="AA27" s="226">
        <f t="shared" si="3"/>
        <v>44.089854892217176</v>
      </c>
      <c r="AB27" s="226">
        <f t="shared" si="2"/>
        <v>46.729548357459059</v>
      </c>
      <c r="AC27" s="226">
        <f t="shared" si="2"/>
        <v>58.463980733284515</v>
      </c>
      <c r="AD27" s="226">
        <f t="shared" si="2"/>
        <v>58.96340694136827</v>
      </c>
    </row>
    <row r="28" spans="1:30" s="224" customFormat="1" x14ac:dyDescent="0.2">
      <c r="A28" s="224" t="s">
        <v>5</v>
      </c>
      <c r="B28" s="227">
        <f>SUM(B18:B27)</f>
        <v>72.637025570934583</v>
      </c>
      <c r="C28" s="227">
        <f t="shared" ref="C28:Z28" si="4">SUM(C18:C27)</f>
        <v>72.68499829169366</v>
      </c>
      <c r="D28" s="227">
        <f t="shared" si="4"/>
        <v>73.057097821900896</v>
      </c>
      <c r="E28" s="227">
        <f t="shared" si="4"/>
        <v>73.458778156394402</v>
      </c>
      <c r="F28" s="227">
        <f t="shared" si="4"/>
        <v>74.763162908778355</v>
      </c>
      <c r="G28" s="227">
        <f t="shared" si="4"/>
        <v>74.953708070834352</v>
      </c>
      <c r="H28" s="227">
        <f t="shared" si="4"/>
        <v>75.0339489189532</v>
      </c>
      <c r="I28" s="227">
        <f t="shared" si="4"/>
        <v>75.797809651012201</v>
      </c>
      <c r="J28" s="227">
        <f t="shared" si="4"/>
        <v>76.535882258327064</v>
      </c>
      <c r="K28" s="227">
        <f t="shared" si="4"/>
        <v>73.78124297090929</v>
      </c>
      <c r="L28" s="227">
        <f t="shared" si="4"/>
        <v>68.929273762134457</v>
      </c>
      <c r="M28" s="227">
        <f t="shared" si="4"/>
        <v>72.409448723372037</v>
      </c>
      <c r="N28" s="227">
        <f t="shared" si="4"/>
        <v>78.717572042066166</v>
      </c>
      <c r="O28" s="227">
        <f t="shared" si="4"/>
        <v>79.481454797699513</v>
      </c>
      <c r="P28" s="227">
        <f t="shared" si="4"/>
        <v>81.753099032786594</v>
      </c>
      <c r="Q28" s="227">
        <f t="shared" si="4"/>
        <v>80.129941606805687</v>
      </c>
      <c r="R28" s="227">
        <f t="shared" si="4"/>
        <v>85.891358510069409</v>
      </c>
      <c r="S28" s="227">
        <f t="shared" si="4"/>
        <v>89.036699072070206</v>
      </c>
      <c r="T28" s="227">
        <f t="shared" si="4"/>
        <v>83.221492148476557</v>
      </c>
      <c r="U28" s="227">
        <f t="shared" si="4"/>
        <v>82.339144095617669</v>
      </c>
      <c r="V28" s="227">
        <f t="shared" si="4"/>
        <v>82.838088318443596</v>
      </c>
      <c r="W28" s="227">
        <f t="shared" si="4"/>
        <v>82.535470285223113</v>
      </c>
      <c r="X28" s="227">
        <f t="shared" si="4"/>
        <v>86.048153244047924</v>
      </c>
      <c r="Y28" s="227">
        <f t="shared" si="4"/>
        <v>89.829888726658027</v>
      </c>
      <c r="Z28" s="227">
        <f t="shared" si="4"/>
        <v>83.858409393619667</v>
      </c>
      <c r="AA28" s="227">
        <f>SUM(AA18:AA27)</f>
        <v>84.787753235367518</v>
      </c>
      <c r="AB28" s="227">
        <f>SUM(AB18:AB27)</f>
        <v>87.603153546732869</v>
      </c>
      <c r="AC28" s="227">
        <f>SUM(AC18:AC27)</f>
        <v>99.512771815848879</v>
      </c>
      <c r="AD28" s="227">
        <f>SUM(AD18:AD27)</f>
        <v>100.30470107851838</v>
      </c>
    </row>
    <row r="29" spans="1:30" s="230" customFormat="1" x14ac:dyDescent="0.2"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29"/>
      <c r="AC29" s="229"/>
      <c r="AD29" s="229"/>
    </row>
    <row r="30" spans="1:30" x14ac:dyDescent="0.2">
      <c r="A30" s="224" t="s">
        <v>184</v>
      </c>
      <c r="B30" s="232">
        <v>1.3095232872183268E-3</v>
      </c>
      <c r="C30" s="232">
        <v>1.2945500405355801E-3</v>
      </c>
      <c r="D30" s="232">
        <v>1.3042797767853708E-3</v>
      </c>
      <c r="E30" s="232">
        <v>1.3020841230572365E-3</v>
      </c>
      <c r="F30" s="232">
        <v>1.2943576508633768E-3</v>
      </c>
      <c r="G30" s="232">
        <v>1.2668749113298463E-3</v>
      </c>
      <c r="H30" s="232">
        <v>1.2253610947947123E-3</v>
      </c>
      <c r="I30" s="232">
        <v>1.2115019848759985E-3</v>
      </c>
      <c r="J30" s="232">
        <v>1.1769050401375706E-3</v>
      </c>
      <c r="K30" s="232">
        <v>1.1149490626304352E-3</v>
      </c>
      <c r="L30" s="232">
        <v>1.0090024735546496E-3</v>
      </c>
      <c r="M30" s="232">
        <v>1.031162009115505E-3</v>
      </c>
      <c r="N30" s="232">
        <v>1.153468752933835E-3</v>
      </c>
      <c r="O30" s="232">
        <v>1.1594665898094682E-3</v>
      </c>
      <c r="P30" s="232">
        <v>1.2024246226679429E-3</v>
      </c>
      <c r="Q30" s="232">
        <v>1.1496057286366733E-3</v>
      </c>
      <c r="R30" s="232">
        <v>1.247956814189379E-3</v>
      </c>
      <c r="S30" s="232">
        <v>1.3085543579298749E-3</v>
      </c>
      <c r="T30" s="232">
        <v>1.2330820634684021E-3</v>
      </c>
      <c r="U30" s="232">
        <v>1.3337205169762522E-3</v>
      </c>
      <c r="V30" s="232">
        <v>1.3518506713451901E-3</v>
      </c>
      <c r="W30" s="232">
        <v>1.4440168897634977E-3</v>
      </c>
      <c r="X30" s="232">
        <v>1.4899416092189566E-3</v>
      </c>
      <c r="Y30" s="232">
        <v>1.5598246695817427E-3</v>
      </c>
      <c r="Z30" s="232">
        <v>1.4628511827099835E-3</v>
      </c>
      <c r="AA30" s="232">
        <v>1.427020665729526E-3</v>
      </c>
      <c r="AB30" s="232">
        <v>1.4246398136189805E-3</v>
      </c>
      <c r="AC30" s="232">
        <v>1.6312265232215867E-3</v>
      </c>
      <c r="AD30" s="232">
        <v>1.6461057947931514E-3</v>
      </c>
    </row>
    <row r="31" spans="1:30" x14ac:dyDescent="0.2">
      <c r="A31" s="224"/>
    </row>
    <row r="32" spans="1:30" x14ac:dyDescent="0.2"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224"/>
    </row>
    <row r="33" spans="1:15" x14ac:dyDescent="0.2">
      <c r="A33" s="224"/>
      <c r="B33" s="231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</row>
    <row r="34" spans="1:15" x14ac:dyDescent="0.2">
      <c r="A34" s="224"/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</row>
    <row r="35" spans="1:15" x14ac:dyDescent="0.2">
      <c r="A35" s="224"/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</row>
    <row r="38" spans="1:15" customFormat="1" ht="12.75" x14ac:dyDescent="0.2"/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0">
    <tabColor theme="0" tint="-0.249977111117893"/>
  </sheetPr>
  <dimension ref="B1:AE21"/>
  <sheetViews>
    <sheetView zoomScale="75" zoomScaleNormal="75" workbookViewId="0">
      <pane ySplit="1" topLeftCell="A2" activePane="bottomLeft" state="frozen"/>
      <selection pane="bottomLeft" activeCell="A16" sqref="A16:XFD16"/>
    </sheetView>
  </sheetViews>
  <sheetFormatPr defaultRowHeight="15" x14ac:dyDescent="0.25"/>
  <cols>
    <col min="1" max="1" width="5.42578125" style="66" customWidth="1"/>
    <col min="2" max="2" width="29.42578125" style="66" bestFit="1" customWidth="1"/>
    <col min="3" max="31" width="10.85546875" style="66" bestFit="1" customWidth="1"/>
    <col min="32" max="16384" width="9.140625" style="66"/>
  </cols>
  <sheetData>
    <row r="1" spans="2:31" s="67" customFormat="1" x14ac:dyDescent="0.25">
      <c r="B1" s="98" t="s">
        <v>158</v>
      </c>
      <c r="C1" s="98">
        <v>1990</v>
      </c>
      <c r="D1" s="98">
        <v>1991</v>
      </c>
      <c r="E1" s="98">
        <v>1992</v>
      </c>
      <c r="F1" s="98">
        <v>1993</v>
      </c>
      <c r="G1" s="98">
        <v>1994</v>
      </c>
      <c r="H1" s="98">
        <v>1995</v>
      </c>
      <c r="I1" s="98">
        <v>1996</v>
      </c>
      <c r="J1" s="98">
        <v>1997</v>
      </c>
      <c r="K1" s="98">
        <v>1998</v>
      </c>
      <c r="L1" s="98">
        <v>1999</v>
      </c>
      <c r="M1" s="98">
        <v>2000</v>
      </c>
      <c r="N1" s="98">
        <v>2001</v>
      </c>
      <c r="O1" s="98">
        <v>2002</v>
      </c>
      <c r="P1" s="98">
        <v>2003</v>
      </c>
      <c r="Q1" s="98">
        <v>2004</v>
      </c>
      <c r="R1" s="98">
        <v>2005</v>
      </c>
      <c r="S1" s="98">
        <v>2006</v>
      </c>
      <c r="T1" s="98">
        <v>2007</v>
      </c>
      <c r="U1" s="98">
        <v>2008</v>
      </c>
      <c r="V1" s="98">
        <v>2009</v>
      </c>
      <c r="W1" s="98">
        <v>2010</v>
      </c>
      <c r="X1" s="98">
        <v>2011</v>
      </c>
      <c r="Y1" s="98">
        <v>2012</v>
      </c>
      <c r="Z1" s="98">
        <v>2013</v>
      </c>
      <c r="AA1" s="98">
        <v>2014</v>
      </c>
      <c r="AB1" s="98">
        <v>2015</v>
      </c>
      <c r="AC1" s="98">
        <v>2016</v>
      </c>
      <c r="AD1" s="98">
        <v>2017</v>
      </c>
      <c r="AE1" s="98">
        <v>2018</v>
      </c>
    </row>
    <row r="2" spans="2:31" x14ac:dyDescent="0.25">
      <c r="B2" s="73" t="s">
        <v>81</v>
      </c>
      <c r="C2" s="204">
        <v>11356.972954755622</v>
      </c>
      <c r="D2" s="204">
        <v>11453.886888791223</v>
      </c>
      <c r="E2" s="204">
        <v>11556.067299735332</v>
      </c>
      <c r="F2" s="204">
        <v>11530.790865891857</v>
      </c>
      <c r="G2" s="204">
        <v>11464.941184620753</v>
      </c>
      <c r="H2" s="204">
        <v>11480.101238342018</v>
      </c>
      <c r="I2" s="204">
        <v>11789.699162181967</v>
      </c>
      <c r="J2" s="204">
        <v>12034.874759846447</v>
      </c>
      <c r="K2" s="204">
        <v>12179.564912683076</v>
      </c>
      <c r="L2" s="204">
        <v>11795.822210853648</v>
      </c>
      <c r="M2" s="204">
        <v>11260.822304284771</v>
      </c>
      <c r="N2" s="204">
        <v>11179.760739049214</v>
      </c>
      <c r="O2" s="204">
        <v>11048.4362232598</v>
      </c>
      <c r="P2" s="204">
        <v>11008.08752683795</v>
      </c>
      <c r="Q2" s="204">
        <v>10988.367103378709</v>
      </c>
      <c r="R2" s="204">
        <v>10843.141319828761</v>
      </c>
      <c r="S2" s="204">
        <v>10789.482068670179</v>
      </c>
      <c r="T2" s="204">
        <v>10586.985228687616</v>
      </c>
      <c r="U2" s="204">
        <v>10539.091165131482</v>
      </c>
      <c r="V2" s="204">
        <v>10376.704760257648</v>
      </c>
      <c r="W2" s="204">
        <v>10155.389518675511</v>
      </c>
      <c r="X2" s="204">
        <v>10045.178595153233</v>
      </c>
      <c r="Y2" s="204">
        <v>10379.267466077301</v>
      </c>
      <c r="Z2" s="204">
        <v>10532.736873213647</v>
      </c>
      <c r="AA2" s="204">
        <v>10655.911894613246</v>
      </c>
      <c r="AB2" s="204">
        <v>10880.287332770522</v>
      </c>
      <c r="AC2" s="204">
        <v>11212.113273769561</v>
      </c>
      <c r="AD2" s="204">
        <v>11537.814901739041</v>
      </c>
      <c r="AE2" s="204">
        <v>11543.207082197761</v>
      </c>
    </row>
    <row r="3" spans="2:31" x14ac:dyDescent="0.25">
      <c r="B3" s="73" t="s">
        <v>80</v>
      </c>
      <c r="C3" s="204">
        <v>1904.5280585953326</v>
      </c>
      <c r="D3" s="204">
        <v>1934.8556201407014</v>
      </c>
      <c r="E3" s="204">
        <v>1955.1833431473672</v>
      </c>
      <c r="F3" s="204">
        <v>1957.5179811723808</v>
      </c>
      <c r="G3" s="204">
        <v>1942.3058944708753</v>
      </c>
      <c r="H3" s="204">
        <v>1937.1225277216236</v>
      </c>
      <c r="I3" s="204">
        <v>2007.0280217553725</v>
      </c>
      <c r="J3" s="204">
        <v>2051.2208646295344</v>
      </c>
      <c r="K3" s="204">
        <v>2085.0784235204496</v>
      </c>
      <c r="L3" s="204">
        <v>2009.7910790966475</v>
      </c>
      <c r="M3" s="204">
        <v>1916.2206132769807</v>
      </c>
      <c r="N3" s="204">
        <v>1922.6341266797417</v>
      </c>
      <c r="O3" s="204">
        <v>1905.9582870193749</v>
      </c>
      <c r="P3" s="204">
        <v>1880.261842731697</v>
      </c>
      <c r="Q3" s="204">
        <v>1873.2631582841027</v>
      </c>
      <c r="R3" s="204">
        <v>1881.7645280083568</v>
      </c>
      <c r="S3" s="204">
        <v>1845.9255983222827</v>
      </c>
      <c r="T3" s="204">
        <v>1809.5062264035005</v>
      </c>
      <c r="U3" s="204">
        <v>1797.3893087120805</v>
      </c>
      <c r="V3" s="204">
        <v>1775.2104943296663</v>
      </c>
      <c r="W3" s="204">
        <v>1739.5404187181896</v>
      </c>
      <c r="X3" s="204">
        <v>1736.1910016791589</v>
      </c>
      <c r="Y3" s="204">
        <v>1812.7883026602942</v>
      </c>
      <c r="Z3" s="204">
        <v>1832.2080706407564</v>
      </c>
      <c r="AA3" s="204">
        <v>1840.1987049095549</v>
      </c>
      <c r="AB3" s="204">
        <v>1872.4097990381374</v>
      </c>
      <c r="AC3" s="204">
        <v>1936.8174887474431</v>
      </c>
      <c r="AD3" s="204">
        <v>1972.421928045635</v>
      </c>
      <c r="AE3" s="204">
        <v>1969.7332073996872</v>
      </c>
    </row>
    <row r="4" spans="2:31" x14ac:dyDescent="0.25">
      <c r="B4" s="73" t="s">
        <v>79</v>
      </c>
      <c r="C4" s="204">
        <v>5871.763834129576</v>
      </c>
      <c r="D4" s="204">
        <v>5826.1085548033261</v>
      </c>
      <c r="E4" s="204">
        <v>5727.6528663403906</v>
      </c>
      <c r="F4" s="204">
        <v>5833.9245975971553</v>
      </c>
      <c r="G4" s="204">
        <v>6053.1016746087344</v>
      </c>
      <c r="H4" s="204">
        <v>6294.7279793349835</v>
      </c>
      <c r="I4" s="204">
        <v>6318.8803819284267</v>
      </c>
      <c r="J4" s="204">
        <v>6127.1861721512723</v>
      </c>
      <c r="K4" s="204">
        <v>6460.418674348497</v>
      </c>
      <c r="L4" s="204">
        <v>6449.5109855671453</v>
      </c>
      <c r="M4" s="204">
        <v>6141.9390740719018</v>
      </c>
      <c r="N4" s="204">
        <v>5847.1087848571979</v>
      </c>
      <c r="O4" s="204">
        <v>5772.8661102891529</v>
      </c>
      <c r="P4" s="204">
        <v>5937.1359705518398</v>
      </c>
      <c r="Q4" s="204">
        <v>5856.6868029971847</v>
      </c>
      <c r="R4" s="204">
        <v>5678.5748307405229</v>
      </c>
      <c r="S4" s="204">
        <v>5424.2478433911056</v>
      </c>
      <c r="T4" s="204">
        <v>5264.7328612548381</v>
      </c>
      <c r="U4" s="204">
        <v>5206.0520674585996</v>
      </c>
      <c r="V4" s="204">
        <v>5068.889140858475</v>
      </c>
      <c r="W4" s="204">
        <v>5344.510502482206</v>
      </c>
      <c r="X4" s="204">
        <v>4964.0261765043915</v>
      </c>
      <c r="Y4" s="204">
        <v>5100.236277643673</v>
      </c>
      <c r="Z4" s="204">
        <v>5549.4298849081315</v>
      </c>
      <c r="AA4" s="204">
        <v>5376.687612743036</v>
      </c>
      <c r="AB4" s="204">
        <v>5362.8928412543955</v>
      </c>
      <c r="AC4" s="204">
        <v>5423.0398744768436</v>
      </c>
      <c r="AD4" s="204">
        <v>5694.9478733213891</v>
      </c>
      <c r="AE4" s="204">
        <v>5893.9152840166389</v>
      </c>
    </row>
    <row r="5" spans="2:31" x14ac:dyDescent="0.25">
      <c r="B5" s="73" t="s">
        <v>78</v>
      </c>
      <c r="C5" s="204">
        <v>355.036</v>
      </c>
      <c r="D5" s="204">
        <v>315.14515999999998</v>
      </c>
      <c r="E5" s="204">
        <v>255.60083999999998</v>
      </c>
      <c r="F5" s="204">
        <v>357.2998</v>
      </c>
      <c r="G5" s="204">
        <v>269.64124000000004</v>
      </c>
      <c r="H5" s="204">
        <v>494.59520000000003</v>
      </c>
      <c r="I5" s="204">
        <v>484.03343999999993</v>
      </c>
      <c r="J5" s="204">
        <v>423.48680000000002</v>
      </c>
      <c r="K5" s="204">
        <v>305.58044000000001</v>
      </c>
      <c r="L5" s="204">
        <v>383.22723999999999</v>
      </c>
      <c r="M5" s="204">
        <v>366.38315999999998</v>
      </c>
      <c r="N5" s="204">
        <v>385.28247999999996</v>
      </c>
      <c r="O5" s="204">
        <v>273.89956000000001</v>
      </c>
      <c r="P5" s="204">
        <v>386.76</v>
      </c>
      <c r="Q5" s="204">
        <v>240.79571999999996</v>
      </c>
      <c r="R5" s="204">
        <v>266.73371999999995</v>
      </c>
      <c r="S5" s="204">
        <v>254.85636</v>
      </c>
      <c r="T5" s="204">
        <v>376.76671999999996</v>
      </c>
      <c r="U5" s="204">
        <v>262.20744000000002</v>
      </c>
      <c r="V5" s="204">
        <v>307.32239999999996</v>
      </c>
      <c r="W5" s="204">
        <v>427.93387999999993</v>
      </c>
      <c r="X5" s="204">
        <v>360.67856</v>
      </c>
      <c r="Y5" s="204">
        <v>229.39619999999999</v>
      </c>
      <c r="Z5" s="204">
        <v>515.69275999999991</v>
      </c>
      <c r="AA5" s="204">
        <v>391.07495680000005</v>
      </c>
      <c r="AB5" s="204">
        <v>401.14668</v>
      </c>
      <c r="AC5" s="204">
        <v>433.59887999999995</v>
      </c>
      <c r="AD5" s="204">
        <v>332.74735999999996</v>
      </c>
      <c r="AE5" s="204">
        <v>457.45171999999997</v>
      </c>
    </row>
    <row r="6" spans="2:31" x14ac:dyDescent="0.25">
      <c r="B6" s="73" t="s">
        <v>77</v>
      </c>
      <c r="C6" s="204">
        <v>96.677023188405784</v>
      </c>
      <c r="D6" s="204">
        <v>99.628382821946872</v>
      </c>
      <c r="E6" s="204">
        <v>118.08579710144927</v>
      </c>
      <c r="F6" s="204">
        <v>99.875217391304361</v>
      </c>
      <c r="G6" s="204">
        <v>98.719420289855051</v>
      </c>
      <c r="H6" s="204">
        <v>86.267101449275344</v>
      </c>
      <c r="I6" s="204">
        <v>87.18695652173912</v>
      </c>
      <c r="J6" s="204">
        <v>82.633913043478259</v>
      </c>
      <c r="K6" s="204">
        <v>95.371594202898564</v>
      </c>
      <c r="L6" s="204">
        <v>103.53391304347825</v>
      </c>
      <c r="M6" s="204">
        <v>91.8436231884058</v>
      </c>
      <c r="N6" s="204">
        <v>83.63666666666667</v>
      </c>
      <c r="O6" s="204">
        <v>80.805362318840594</v>
      </c>
      <c r="P6" s="204">
        <v>78.482608695652175</v>
      </c>
      <c r="Q6" s="204">
        <v>66.857681159420295</v>
      </c>
      <c r="R6" s="204">
        <v>60.814599999999999</v>
      </c>
      <c r="S6" s="204">
        <v>64.755533333333346</v>
      </c>
      <c r="T6" s="204">
        <v>50.899933333333344</v>
      </c>
      <c r="U6" s="204">
        <v>66.973133333333351</v>
      </c>
      <c r="V6" s="204">
        <v>89.020800000000008</v>
      </c>
      <c r="W6" s="204">
        <v>98.243200000000016</v>
      </c>
      <c r="X6" s="204">
        <v>70.265799999999999</v>
      </c>
      <c r="Y6" s="204">
        <v>46.351066666666675</v>
      </c>
      <c r="Z6" s="204">
        <v>47.090266666666672</v>
      </c>
      <c r="AA6" s="204">
        <v>54.549733333333336</v>
      </c>
      <c r="AB6" s="204">
        <v>64.265666666666661</v>
      </c>
      <c r="AC6" s="204">
        <v>79.107600000000019</v>
      </c>
      <c r="AD6" s="204">
        <v>83.988666666666674</v>
      </c>
      <c r="AE6" s="204">
        <v>88.762666666666675</v>
      </c>
    </row>
    <row r="7" spans="2:31" x14ac:dyDescent="0.25">
      <c r="B7" s="73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</row>
    <row r="8" spans="2:31" x14ac:dyDescent="0.25">
      <c r="B8" s="73" t="s">
        <v>24</v>
      </c>
      <c r="C8" s="204">
        <f>SUM(C2:C6)</f>
        <v>19584.977870668939</v>
      </c>
      <c r="D8" s="204">
        <f t="shared" ref="D8:AB8" si="0">SUM(D2:D6)</f>
        <v>19629.624606557198</v>
      </c>
      <c r="E8" s="204">
        <f t="shared" si="0"/>
        <v>19612.590146324539</v>
      </c>
      <c r="F8" s="204">
        <f t="shared" si="0"/>
        <v>19779.408462052699</v>
      </c>
      <c r="G8" s="204">
        <f t="shared" si="0"/>
        <v>19828.709413990218</v>
      </c>
      <c r="H8" s="204">
        <f t="shared" si="0"/>
        <v>20292.814046847903</v>
      </c>
      <c r="I8" s="204">
        <f t="shared" si="0"/>
        <v>20686.827962387502</v>
      </c>
      <c r="J8" s="204">
        <f t="shared" si="0"/>
        <v>20719.402509670734</v>
      </c>
      <c r="K8" s="204">
        <f t="shared" si="0"/>
        <v>21126.01404475492</v>
      </c>
      <c r="L8" s="204">
        <f t="shared" si="0"/>
        <v>20741.885428560916</v>
      </c>
      <c r="M8" s="204">
        <f t="shared" si="0"/>
        <v>19777.208774822058</v>
      </c>
      <c r="N8" s="204">
        <f t="shared" si="0"/>
        <v>19418.422797252821</v>
      </c>
      <c r="O8" s="204">
        <f t="shared" si="0"/>
        <v>19081.965542887167</v>
      </c>
      <c r="P8" s="204">
        <f t="shared" si="0"/>
        <v>19290.727948817137</v>
      </c>
      <c r="Q8" s="204">
        <f t="shared" si="0"/>
        <v>19025.970465819417</v>
      </c>
      <c r="R8" s="204">
        <f t="shared" si="0"/>
        <v>18731.02899857764</v>
      </c>
      <c r="S8" s="204">
        <f t="shared" si="0"/>
        <v>18379.267403716902</v>
      </c>
      <c r="T8" s="204">
        <f t="shared" si="0"/>
        <v>18088.890969679287</v>
      </c>
      <c r="U8" s="204">
        <f t="shared" si="0"/>
        <v>17871.713114635495</v>
      </c>
      <c r="V8" s="204">
        <f t="shared" si="0"/>
        <v>17617.147595445789</v>
      </c>
      <c r="W8" s="204">
        <f t="shared" si="0"/>
        <v>17765.617519875908</v>
      </c>
      <c r="X8" s="204">
        <f t="shared" si="0"/>
        <v>17176.340133336784</v>
      </c>
      <c r="Y8" s="204">
        <f t="shared" si="0"/>
        <v>17568.039313047935</v>
      </c>
      <c r="Z8" s="204">
        <f t="shared" si="0"/>
        <v>18477.157855429199</v>
      </c>
      <c r="AA8" s="204">
        <f t="shared" si="0"/>
        <v>18318.422902399168</v>
      </c>
      <c r="AB8" s="204">
        <f t="shared" si="0"/>
        <v>18581.002319729723</v>
      </c>
      <c r="AC8" s="204">
        <f t="shared" ref="AC8" si="1">SUM(AC2:AC6)</f>
        <v>19084.677116993847</v>
      </c>
      <c r="AD8" s="204">
        <f t="shared" ref="AD8:AE8" si="2">SUM(AD2:AD6)</f>
        <v>19621.920729772733</v>
      </c>
      <c r="AE8" s="204">
        <f t="shared" si="2"/>
        <v>19953.069960280754</v>
      </c>
    </row>
    <row r="9" spans="2:31" x14ac:dyDescent="0.25">
      <c r="B9" s="73" t="s">
        <v>76</v>
      </c>
      <c r="C9" s="204">
        <f>'Total from CRF'!C19</f>
        <v>19584.977870668939</v>
      </c>
      <c r="D9" s="204">
        <f>'Total from CRF'!D19</f>
        <v>19629.624606557198</v>
      </c>
      <c r="E9" s="204">
        <f>'Total from CRF'!E19</f>
        <v>19612.590146324539</v>
      </c>
      <c r="F9" s="204">
        <f>'Total from CRF'!F19</f>
        <v>19779.408462052699</v>
      </c>
      <c r="G9" s="204">
        <f>'Total from CRF'!G19</f>
        <v>19828.709413990218</v>
      </c>
      <c r="H9" s="204">
        <f>'Total from CRF'!H19</f>
        <v>20292.814046847903</v>
      </c>
      <c r="I9" s="204">
        <f>'Total from CRF'!I19</f>
        <v>20686.827962387506</v>
      </c>
      <c r="J9" s="204">
        <f>'Total from CRF'!J19</f>
        <v>20719.40250967073</v>
      </c>
      <c r="K9" s="204">
        <f>'Total from CRF'!K19</f>
        <v>21126.01404475492</v>
      </c>
      <c r="L9" s="204">
        <f>'Total from CRF'!L19</f>
        <v>20741.885428560916</v>
      </c>
      <c r="M9" s="204">
        <f>'Total from CRF'!M19</f>
        <v>19777.208774822062</v>
      </c>
      <c r="N9" s="204">
        <f>'Total from CRF'!N19</f>
        <v>19418.422797252821</v>
      </c>
      <c r="O9" s="204">
        <f>'Total from CRF'!O19</f>
        <v>19081.965542887167</v>
      </c>
      <c r="P9" s="204">
        <f>'Total from CRF'!P19</f>
        <v>19290.727948817141</v>
      </c>
      <c r="Q9" s="204">
        <f>'Total from CRF'!Q19</f>
        <v>19025.970465819413</v>
      </c>
      <c r="R9" s="204">
        <f>'Total from CRF'!R19</f>
        <v>18731.02899857764</v>
      </c>
      <c r="S9" s="204">
        <f>'Total from CRF'!S19</f>
        <v>18379.267403716902</v>
      </c>
      <c r="T9" s="204">
        <f>'Total from CRF'!T19</f>
        <v>18088.890969679287</v>
      </c>
      <c r="U9" s="204">
        <f>'Total from CRF'!U19</f>
        <v>17871.713114635495</v>
      </c>
      <c r="V9" s="204">
        <f>'Total from CRF'!V19</f>
        <v>17617.147595445789</v>
      </c>
      <c r="W9" s="204">
        <f>'Total from CRF'!W19</f>
        <v>17765.617519875908</v>
      </c>
      <c r="X9" s="204">
        <f>'Total from CRF'!X19</f>
        <v>17176.340133336784</v>
      </c>
      <c r="Y9" s="204">
        <f>'Total from CRF'!Y19</f>
        <v>17568.039313047932</v>
      </c>
      <c r="Z9" s="204">
        <f>'Total from CRF'!Z19</f>
        <v>18477.157855429203</v>
      </c>
      <c r="AA9" s="204">
        <f>'Total from CRF'!AA19</f>
        <v>18318.422902399168</v>
      </c>
      <c r="AB9" s="204">
        <f>'Total from CRF'!AB19</f>
        <v>18581.002319729727</v>
      </c>
      <c r="AC9" s="204">
        <f>'Total from CRF'!AC19</f>
        <v>19084.677116993851</v>
      </c>
      <c r="AD9" s="204">
        <f>'Total from CRF'!AD19</f>
        <v>19621.92072977273</v>
      </c>
      <c r="AE9" s="204">
        <f>'Total from CRF'!AE19</f>
        <v>19953.069960280754</v>
      </c>
    </row>
    <row r="10" spans="2:31" s="181" customFormat="1" x14ac:dyDescent="0.25">
      <c r="B10" s="180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</row>
    <row r="11" spans="2:31" x14ac:dyDescent="0.25">
      <c r="B11" s="73"/>
      <c r="C11" s="182"/>
      <c r="D11" s="99"/>
      <c r="E11" s="99"/>
      <c r="F11" s="99"/>
      <c r="G11" s="99"/>
      <c r="H11" s="99"/>
      <c r="I11" s="99"/>
      <c r="J11" s="99"/>
      <c r="K11" s="182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182"/>
      <c r="Y11" s="182"/>
      <c r="Z11" s="182"/>
      <c r="AA11" s="182"/>
      <c r="AB11" s="182"/>
      <c r="AC11" s="182"/>
      <c r="AD11" s="182"/>
      <c r="AE11" s="182"/>
    </row>
    <row r="12" spans="2:31" x14ac:dyDescent="0.25">
      <c r="B12" s="183" t="s">
        <v>75</v>
      </c>
      <c r="C12" s="184">
        <v>1990</v>
      </c>
      <c r="D12" s="184">
        <v>1991</v>
      </c>
      <c r="E12" s="184">
        <v>1992</v>
      </c>
      <c r="F12" s="184">
        <v>1993</v>
      </c>
      <c r="G12" s="184">
        <v>1994</v>
      </c>
      <c r="H12" s="184">
        <v>1995</v>
      </c>
      <c r="I12" s="184">
        <v>1996</v>
      </c>
      <c r="J12" s="184">
        <v>1997</v>
      </c>
      <c r="K12" s="184">
        <v>1998</v>
      </c>
      <c r="L12" s="184">
        <v>1999</v>
      </c>
      <c r="M12" s="184">
        <v>2000</v>
      </c>
      <c r="N12" s="184">
        <v>2001</v>
      </c>
      <c r="O12" s="184">
        <v>2002</v>
      </c>
      <c r="P12" s="184">
        <v>2003</v>
      </c>
      <c r="Q12" s="184">
        <v>2004</v>
      </c>
      <c r="R12" s="184">
        <v>2005</v>
      </c>
      <c r="S12" s="184">
        <v>2006</v>
      </c>
      <c r="T12" s="184">
        <v>2007</v>
      </c>
      <c r="U12" s="184">
        <v>2008</v>
      </c>
      <c r="V12" s="184">
        <v>2009</v>
      </c>
      <c r="W12" s="184">
        <v>2010</v>
      </c>
      <c r="X12" s="184">
        <v>2011</v>
      </c>
      <c r="Y12" s="184">
        <v>2012</v>
      </c>
      <c r="Z12" s="184">
        <v>2013</v>
      </c>
      <c r="AA12" s="184">
        <v>2014</v>
      </c>
      <c r="AB12" s="184">
        <v>2015</v>
      </c>
      <c r="AC12" s="184">
        <v>2016</v>
      </c>
      <c r="AD12" s="184">
        <v>2017</v>
      </c>
      <c r="AE12" s="184">
        <v>2018</v>
      </c>
    </row>
    <row r="13" spans="2:31" x14ac:dyDescent="0.25">
      <c r="B13" s="99" t="s">
        <v>74</v>
      </c>
      <c r="C13" s="204">
        <v>12763.023930172476</v>
      </c>
      <c r="D13" s="204">
        <v>12879.987231524179</v>
      </c>
      <c r="E13" s="204">
        <v>12999.290260928239</v>
      </c>
      <c r="F13" s="204">
        <v>12973.990180794075</v>
      </c>
      <c r="G13" s="204">
        <v>12891.625260897916</v>
      </c>
      <c r="H13" s="204">
        <v>12897.363775885044</v>
      </c>
      <c r="I13" s="204">
        <v>13256.585650832276</v>
      </c>
      <c r="J13" s="204">
        <v>13526.960850483254</v>
      </c>
      <c r="K13" s="204">
        <v>13693.278050469411</v>
      </c>
      <c r="L13" s="204">
        <v>13256.556157893954</v>
      </c>
      <c r="M13" s="204">
        <v>12654.754425587185</v>
      </c>
      <c r="N13" s="204">
        <v>12576.610532414716</v>
      </c>
      <c r="O13" s="204">
        <v>12428.260656810144</v>
      </c>
      <c r="P13" s="204">
        <v>12366.070739676758</v>
      </c>
      <c r="Q13" s="204">
        <v>12339.539515305585</v>
      </c>
      <c r="R13" s="204">
        <v>12196.096234858986</v>
      </c>
      <c r="S13" s="204">
        <v>12117.776429801557</v>
      </c>
      <c r="T13" s="204">
        <v>11887.053452917044</v>
      </c>
      <c r="U13" s="204">
        <v>11825.137807362678</v>
      </c>
      <c r="V13" s="204">
        <v>11646.479876894929</v>
      </c>
      <c r="W13" s="204">
        <v>11407.13752191676</v>
      </c>
      <c r="X13" s="204">
        <v>11297.221779218411</v>
      </c>
      <c r="Y13" s="204">
        <v>11681.531657682592</v>
      </c>
      <c r="Z13" s="204">
        <v>11850.158040527189</v>
      </c>
      <c r="AA13" s="204">
        <v>11985.521261006486</v>
      </c>
      <c r="AB13" s="204">
        <v>12234.087973024303</v>
      </c>
      <c r="AC13" s="204">
        <v>12609.601355008645</v>
      </c>
      <c r="AD13" s="204">
        <v>12963.011923690041</v>
      </c>
      <c r="AE13" s="204">
        <v>12970.088527744601</v>
      </c>
    </row>
    <row r="14" spans="2:31" x14ac:dyDescent="0.25">
      <c r="B14" s="99" t="s">
        <v>73</v>
      </c>
      <c r="C14" s="204">
        <v>6370.2409173080559</v>
      </c>
      <c r="D14" s="204">
        <v>6334.8638322110701</v>
      </c>
      <c r="E14" s="204">
        <v>6239.6132482948506</v>
      </c>
      <c r="F14" s="204">
        <v>6348.2432638673181</v>
      </c>
      <c r="G14" s="204">
        <v>6568.7234928024473</v>
      </c>
      <c r="H14" s="204">
        <v>6814.5879695135827</v>
      </c>
      <c r="I14" s="204">
        <v>6859.0219150334924</v>
      </c>
      <c r="J14" s="204">
        <v>6686.3209461440001</v>
      </c>
      <c r="K14" s="204">
        <v>7031.7839600826101</v>
      </c>
      <c r="L14" s="204">
        <v>6998.5681176234884</v>
      </c>
      <c r="M14" s="204">
        <v>6664.2275660464684</v>
      </c>
      <c r="N14" s="204">
        <v>6372.8931181714388</v>
      </c>
      <c r="O14" s="204">
        <v>6298.9999637581832</v>
      </c>
      <c r="P14" s="204">
        <v>6459.4146004447293</v>
      </c>
      <c r="Q14" s="204">
        <v>6378.7775493544095</v>
      </c>
      <c r="R14" s="204">
        <v>6207.3844437186553</v>
      </c>
      <c r="S14" s="204">
        <v>5941.879080582009</v>
      </c>
      <c r="T14" s="204">
        <v>5774.1708634289098</v>
      </c>
      <c r="U14" s="204">
        <v>5717.3947339394836</v>
      </c>
      <c r="V14" s="204">
        <v>5574.3245185508586</v>
      </c>
      <c r="W14" s="204">
        <v>5832.3029179591431</v>
      </c>
      <c r="X14" s="204">
        <v>5448.1739941183723</v>
      </c>
      <c r="Y14" s="204">
        <v>5610.7603886986744</v>
      </c>
      <c r="Z14" s="204">
        <v>6064.216788235346</v>
      </c>
      <c r="AA14" s="204">
        <v>5887.2769512593495</v>
      </c>
      <c r="AB14" s="204">
        <v>5881.5020000387512</v>
      </c>
      <c r="AC14" s="204">
        <v>5962.3692819852013</v>
      </c>
      <c r="AD14" s="204">
        <v>6242.1727794160242</v>
      </c>
      <c r="AE14" s="204">
        <v>6436.7670458694838</v>
      </c>
    </row>
    <row r="15" spans="2:31" x14ac:dyDescent="0.25">
      <c r="B15" s="99" t="s">
        <v>72</v>
      </c>
      <c r="C15" s="204">
        <v>451.71302318840577</v>
      </c>
      <c r="D15" s="204">
        <v>414.77354282194688</v>
      </c>
      <c r="E15" s="204">
        <v>373.68663710144926</v>
      </c>
      <c r="F15" s="204">
        <v>457.17501739130438</v>
      </c>
      <c r="G15" s="204">
        <v>368.3606602898551</v>
      </c>
      <c r="H15" s="204">
        <v>580.86230144927538</v>
      </c>
      <c r="I15" s="204">
        <v>571.22039652173908</v>
      </c>
      <c r="J15" s="204">
        <v>506.1207130434783</v>
      </c>
      <c r="K15" s="204">
        <v>400.95203420289857</v>
      </c>
      <c r="L15" s="204">
        <v>486.76115304347826</v>
      </c>
      <c r="M15" s="204">
        <v>458.22678318840576</v>
      </c>
      <c r="N15" s="204">
        <v>468.91914666666662</v>
      </c>
      <c r="O15" s="204">
        <v>354.7049223188406</v>
      </c>
      <c r="P15" s="204">
        <v>465.24260869565217</v>
      </c>
      <c r="Q15" s="204">
        <v>307.65340115942024</v>
      </c>
      <c r="R15" s="204">
        <v>327.54831999999993</v>
      </c>
      <c r="S15" s="204">
        <v>319.61189333333334</v>
      </c>
      <c r="T15" s="204">
        <v>427.66665333333333</v>
      </c>
      <c r="U15" s="204">
        <v>329.18057333333337</v>
      </c>
      <c r="V15" s="204">
        <v>396.34319999999997</v>
      </c>
      <c r="W15" s="204">
        <v>526.17707999999993</v>
      </c>
      <c r="X15" s="204">
        <v>430.94436000000002</v>
      </c>
      <c r="Y15" s="204">
        <v>275.74726666666669</v>
      </c>
      <c r="Z15" s="204">
        <v>562.78302666666661</v>
      </c>
      <c r="AA15" s="204">
        <v>445.62469013333339</v>
      </c>
      <c r="AB15" s="204">
        <v>465.41234666666668</v>
      </c>
      <c r="AC15" s="204">
        <v>512.70647999999994</v>
      </c>
      <c r="AD15" s="204">
        <v>416.73602666666665</v>
      </c>
      <c r="AE15" s="204">
        <v>546.21438666666666</v>
      </c>
    </row>
    <row r="16" spans="2:31" s="181" customFormat="1" x14ac:dyDescent="0.25">
      <c r="B16" s="180"/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</row>
    <row r="17" spans="2:31" x14ac:dyDescent="0.25"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</row>
    <row r="21" spans="2:31" x14ac:dyDescent="0.25"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1">
    <tabColor theme="0" tint="-0.249977111117893"/>
  </sheetPr>
  <dimension ref="B1:AE10"/>
  <sheetViews>
    <sheetView zoomScale="75" zoomScaleNormal="75" workbookViewId="0">
      <pane ySplit="1" topLeftCell="A2" activePane="bottomLeft" state="frozen"/>
      <selection pane="bottomLeft" activeCell="A10" sqref="A10:XFD10"/>
    </sheetView>
  </sheetViews>
  <sheetFormatPr defaultRowHeight="15" x14ac:dyDescent="0.25"/>
  <cols>
    <col min="1" max="1" width="9.140625" style="66"/>
    <col min="2" max="2" width="27.5703125" style="66" bestFit="1" customWidth="1"/>
    <col min="3" max="31" width="9.85546875" style="66" bestFit="1" customWidth="1"/>
    <col min="32" max="16384" width="9.140625" style="66"/>
  </cols>
  <sheetData>
    <row r="1" spans="2:31" s="185" customFormat="1" x14ac:dyDescent="0.25">
      <c r="C1" s="101">
        <v>1990</v>
      </c>
      <c r="D1" s="101">
        <v>1991</v>
      </c>
      <c r="E1" s="101">
        <v>1992</v>
      </c>
      <c r="F1" s="101">
        <v>1993</v>
      </c>
      <c r="G1" s="101">
        <v>1994</v>
      </c>
      <c r="H1" s="101">
        <v>1995</v>
      </c>
      <c r="I1" s="101">
        <v>1996</v>
      </c>
      <c r="J1" s="101">
        <v>1997</v>
      </c>
      <c r="K1" s="101">
        <v>1998</v>
      </c>
      <c r="L1" s="101">
        <v>1999</v>
      </c>
      <c r="M1" s="101">
        <v>2000</v>
      </c>
      <c r="N1" s="101">
        <v>2001</v>
      </c>
      <c r="O1" s="101">
        <v>2002</v>
      </c>
      <c r="P1" s="101">
        <v>2003</v>
      </c>
      <c r="Q1" s="101">
        <v>2004</v>
      </c>
      <c r="R1" s="101">
        <v>2005</v>
      </c>
      <c r="S1" s="101">
        <v>2006</v>
      </c>
      <c r="T1" s="101">
        <v>2007</v>
      </c>
      <c r="U1" s="101">
        <v>2008</v>
      </c>
      <c r="V1" s="101">
        <v>2009</v>
      </c>
      <c r="W1" s="101">
        <v>2010</v>
      </c>
      <c r="X1" s="101">
        <v>2011</v>
      </c>
      <c r="Y1" s="101">
        <v>2012</v>
      </c>
      <c r="Z1" s="101">
        <v>2013</v>
      </c>
      <c r="AA1" s="101">
        <v>2014</v>
      </c>
      <c r="AB1" s="101">
        <v>2015</v>
      </c>
      <c r="AC1" s="101">
        <v>2016</v>
      </c>
      <c r="AD1" s="101">
        <v>2017</v>
      </c>
      <c r="AE1" s="101">
        <v>2018</v>
      </c>
    </row>
    <row r="2" spans="2:31" x14ac:dyDescent="0.25">
      <c r="B2" s="93" t="s">
        <v>161</v>
      </c>
      <c r="C2" s="210">
        <v>4920.6444482400057</v>
      </c>
      <c r="D2" s="210">
        <v>4702.585460947671</v>
      </c>
      <c r="E2" s="210">
        <v>4407.2519792073026</v>
      </c>
      <c r="F2" s="210">
        <v>4311.7758536612437</v>
      </c>
      <c r="G2" s="210">
        <v>4382.18351192916</v>
      </c>
      <c r="H2" s="210">
        <v>5246.5418134590927</v>
      </c>
      <c r="I2" s="210">
        <v>4831.4273298262215</v>
      </c>
      <c r="J2" s="210">
        <v>4165.9515390051283</v>
      </c>
      <c r="K2" s="210">
        <v>3986.022881207994</v>
      </c>
      <c r="L2" s="210">
        <v>4057.9670097409303</v>
      </c>
      <c r="M2" s="210">
        <v>5464.6750077348988</v>
      </c>
      <c r="N2" s="210">
        <v>5958.302674746772</v>
      </c>
      <c r="O2" s="210">
        <v>6175.1680144283655</v>
      </c>
      <c r="P2" s="210">
        <v>6447.0641093220165</v>
      </c>
      <c r="Q2" s="210">
        <v>5275.5757817525591</v>
      </c>
      <c r="R2" s="210">
        <v>5787.7469262364111</v>
      </c>
      <c r="S2" s="210">
        <v>5831.8944378641027</v>
      </c>
      <c r="T2" s="210">
        <v>5076.5786992526855</v>
      </c>
      <c r="U2" s="210">
        <v>4585.3113916495358</v>
      </c>
      <c r="V2" s="210">
        <v>4105.335953186679</v>
      </c>
      <c r="W2" s="210">
        <v>5532.5214824326222</v>
      </c>
      <c r="X2" s="210">
        <v>4655.9912464758409</v>
      </c>
      <c r="Y2" s="210">
        <v>4055.05576978298</v>
      </c>
      <c r="Z2" s="210">
        <v>4471.2350376585637</v>
      </c>
      <c r="AA2" s="210">
        <v>3946.7079311524885</v>
      </c>
      <c r="AB2" s="210">
        <v>4520.6278422273353</v>
      </c>
      <c r="AC2" s="210">
        <v>3382.917101639483</v>
      </c>
      <c r="AD2" s="210">
        <v>5338.1746702525406</v>
      </c>
      <c r="AE2" s="210">
        <v>4297.6875498770605</v>
      </c>
    </row>
    <row r="3" spans="2:31" x14ac:dyDescent="0.25">
      <c r="B3" s="66" t="s">
        <v>162</v>
      </c>
      <c r="C3" s="210">
        <v>-3710.2569757338274</v>
      </c>
      <c r="D3" s="210">
        <v>-3835.4001132904618</v>
      </c>
      <c r="E3" s="210">
        <v>-3240.1801596507858</v>
      </c>
      <c r="F3" s="210">
        <v>-3485.2781000122864</v>
      </c>
      <c r="G3" s="210">
        <v>-3089.5263843778739</v>
      </c>
      <c r="H3" s="210">
        <v>-2767.0308173212525</v>
      </c>
      <c r="I3" s="210">
        <v>-2670.2891123767304</v>
      </c>
      <c r="J3" s="210">
        <v>-3448.260491542308</v>
      </c>
      <c r="K3" s="210">
        <v>-2982.9106328591524</v>
      </c>
      <c r="L3" s="210">
        <v>-2903.5287217604032</v>
      </c>
      <c r="M3" s="210">
        <v>-1963.6138053476884</v>
      </c>
      <c r="N3" s="210">
        <v>-2258.9734818391762</v>
      </c>
      <c r="O3" s="210">
        <v>-2172.5005968243145</v>
      </c>
      <c r="P3" s="210">
        <v>-2323.7529901399862</v>
      </c>
      <c r="Q3" s="210">
        <v>-3217.5811917832552</v>
      </c>
      <c r="R3" s="210">
        <v>-2959.8082669830078</v>
      </c>
      <c r="S3" s="210">
        <v>-3394.7679294024165</v>
      </c>
      <c r="T3" s="210">
        <v>-3131.9224887059254</v>
      </c>
      <c r="U3" s="210">
        <v>-4040.8561885427785</v>
      </c>
      <c r="V3" s="210">
        <v>-4091.1773496593469</v>
      </c>
      <c r="W3" s="210">
        <v>-3735.4158712386757</v>
      </c>
      <c r="X3" s="210">
        <v>-4103.7523754047706</v>
      </c>
      <c r="Y3" s="210">
        <v>-4354.8043139627007</v>
      </c>
      <c r="Z3" s="210">
        <v>-4498.6183432299395</v>
      </c>
      <c r="AA3" s="210">
        <v>-4270.0358507529218</v>
      </c>
      <c r="AB3" s="210">
        <v>-4819.6062135545617</v>
      </c>
      <c r="AC3" s="210">
        <v>-4642.7302124501311</v>
      </c>
      <c r="AD3" s="210">
        <v>-3711.8617554508032</v>
      </c>
      <c r="AE3" s="210">
        <v>-3559.9253821999268</v>
      </c>
    </row>
    <row r="4" spans="2:31" x14ac:dyDescent="0.25">
      <c r="B4" s="66" t="s">
        <v>163</v>
      </c>
      <c r="C4" s="210">
        <v>29.988555488467259</v>
      </c>
      <c r="D4" s="210">
        <v>-0.91111247590609001</v>
      </c>
      <c r="E4" s="210">
        <v>-59.630649040511607</v>
      </c>
      <c r="F4" s="210">
        <v>-21.212785191804649</v>
      </c>
      <c r="G4" s="210">
        <v>-21.896469173588869</v>
      </c>
      <c r="H4" s="210">
        <v>-11.975817926925529</v>
      </c>
      <c r="I4" s="210">
        <v>46.092081611507403</v>
      </c>
      <c r="J4" s="210">
        <v>24.634140977794779</v>
      </c>
      <c r="K4" s="210">
        <v>-17.10711291169255</v>
      </c>
      <c r="L4" s="210">
        <v>0.84970177348560005</v>
      </c>
      <c r="M4" s="210">
        <v>-6.0755675069852098</v>
      </c>
      <c r="N4" s="210">
        <v>217.28384976787538</v>
      </c>
      <c r="O4" s="210">
        <v>148.09004936505741</v>
      </c>
      <c r="P4" s="210">
        <v>19.961954165872228</v>
      </c>
      <c r="Q4" s="210">
        <v>43.31201199232428</v>
      </c>
      <c r="R4" s="210">
        <v>-12.812484108524989</v>
      </c>
      <c r="S4" s="210">
        <v>-87.683016228085464</v>
      </c>
      <c r="T4" s="210">
        <v>8.5170723914788198</v>
      </c>
      <c r="U4" s="210">
        <v>162.27783412185434</v>
      </c>
      <c r="V4" s="210">
        <v>-83.931484639722711</v>
      </c>
      <c r="W4" s="210">
        <v>-177.04397828108142</v>
      </c>
      <c r="X4" s="210">
        <v>-20.92696557042542</v>
      </c>
      <c r="Y4" s="210">
        <v>45.82341282052078</v>
      </c>
      <c r="Z4" s="210">
        <v>-23.566069726232239</v>
      </c>
      <c r="AA4" s="210">
        <v>-75.184945830677535</v>
      </c>
      <c r="AB4" s="210">
        <v>-77.403990851487549</v>
      </c>
      <c r="AC4" s="210">
        <v>-112.86634394142953</v>
      </c>
      <c r="AD4" s="210">
        <v>-63.665931454559413</v>
      </c>
      <c r="AE4" s="210">
        <v>-160.46006092612873</v>
      </c>
    </row>
    <row r="5" spans="2:31" x14ac:dyDescent="0.25">
      <c r="B5" s="66" t="s">
        <v>164</v>
      </c>
      <c r="C5" s="210">
        <v>7162.6673907874901</v>
      </c>
      <c r="D5" s="210">
        <v>7276.2881288022772</v>
      </c>
      <c r="E5" s="210">
        <v>6688.4829350665923</v>
      </c>
      <c r="F5" s="210">
        <v>6332.3587366615629</v>
      </c>
      <c r="G5" s="210">
        <v>6180.9907088620157</v>
      </c>
      <c r="H5" s="210">
        <v>6382.5769675673928</v>
      </c>
      <c r="I5" s="210">
        <v>6041.3410212820272</v>
      </c>
      <c r="J5" s="210">
        <v>6443.8147730208284</v>
      </c>
      <c r="K5" s="210">
        <v>6171.4443503997018</v>
      </c>
      <c r="L5" s="210">
        <v>6109.3513292371563</v>
      </c>
      <c r="M5" s="210">
        <v>6796.9595110208147</v>
      </c>
      <c r="N5" s="210">
        <v>6655.9545133348065</v>
      </c>
      <c r="O5" s="210">
        <v>7035.4668696475064</v>
      </c>
      <c r="P5" s="210">
        <v>6761.6125430600487</v>
      </c>
      <c r="Q5" s="210">
        <v>6448.3271990395606</v>
      </c>
      <c r="R5" s="210">
        <v>6657.8751254707367</v>
      </c>
      <c r="S5" s="210">
        <v>6504.7361843243107</v>
      </c>
      <c r="T5" s="210">
        <v>6520.3383786331624</v>
      </c>
      <c r="U5" s="210">
        <v>6756.7600293397572</v>
      </c>
      <c r="V5" s="210">
        <v>6922.5897962819536</v>
      </c>
      <c r="W5" s="210">
        <v>6829.1766674255232</v>
      </c>
      <c r="X5" s="210">
        <v>6806.9430449342854</v>
      </c>
      <c r="Y5" s="210">
        <v>6947.4100051329551</v>
      </c>
      <c r="Z5" s="210">
        <v>7322.9743835495019</v>
      </c>
      <c r="AA5" s="210">
        <v>6803.2519071751103</v>
      </c>
      <c r="AB5" s="210">
        <v>6831.9738103850914</v>
      </c>
      <c r="AC5" s="210">
        <v>6846.2305770173589</v>
      </c>
      <c r="AD5" s="210">
        <v>6835.9383715944723</v>
      </c>
      <c r="AE5" s="210">
        <v>6968.3158762704788</v>
      </c>
    </row>
    <row r="6" spans="2:31" x14ac:dyDescent="0.25">
      <c r="B6" s="66" t="s">
        <v>165</v>
      </c>
      <c r="C6" s="210">
        <v>1763.6520853304423</v>
      </c>
      <c r="D6" s="210">
        <v>1594.9497773452454</v>
      </c>
      <c r="E6" s="210">
        <v>1487.2586195896702</v>
      </c>
      <c r="F6" s="210">
        <v>1993.1716034881172</v>
      </c>
      <c r="G6" s="210">
        <v>1844.2309431400188</v>
      </c>
      <c r="H6" s="210">
        <v>2179.890580652971</v>
      </c>
      <c r="I6" s="210">
        <v>2038.1192552924795</v>
      </c>
      <c r="J6" s="210">
        <v>1756.4181553542464</v>
      </c>
      <c r="K6" s="210">
        <v>1515.9336021204426</v>
      </c>
      <c r="L6" s="210">
        <v>1517.8300167122122</v>
      </c>
      <c r="M6" s="210">
        <v>1494.0377174985308</v>
      </c>
      <c r="N6" s="210">
        <v>2123.7954406059625</v>
      </c>
      <c r="O6" s="210">
        <v>1787.0228350708808</v>
      </c>
      <c r="P6" s="210">
        <v>2774.6112698392635</v>
      </c>
      <c r="Q6" s="210">
        <v>2661.8996953464234</v>
      </c>
      <c r="R6" s="210">
        <v>2771.7139991099366</v>
      </c>
      <c r="S6" s="210">
        <v>2119.6771669647615</v>
      </c>
      <c r="T6" s="210">
        <v>2235.4909519607977</v>
      </c>
      <c r="U6" s="210">
        <v>1827.2672813011266</v>
      </c>
      <c r="V6" s="210">
        <v>1703.5432467236801</v>
      </c>
      <c r="W6" s="210">
        <v>3059.0627065965114</v>
      </c>
      <c r="X6" s="210">
        <v>2528.6987311600337</v>
      </c>
      <c r="Y6" s="210">
        <v>1702.236970382123</v>
      </c>
      <c r="Z6" s="210">
        <v>2138.5759573127352</v>
      </c>
      <c r="AA6" s="210">
        <v>2068.7641466235586</v>
      </c>
      <c r="AB6" s="210">
        <v>3118.443020840919</v>
      </c>
      <c r="AC6" s="210">
        <v>1897.2218231258912</v>
      </c>
      <c r="AD6" s="210">
        <v>2918.2748583771322</v>
      </c>
      <c r="AE6" s="210">
        <v>1655.8752640386829</v>
      </c>
    </row>
    <row r="7" spans="2:31" x14ac:dyDescent="0.25">
      <c r="B7" s="66" t="s">
        <v>166</v>
      </c>
      <c r="C7" s="210">
        <v>86.749654401493714</v>
      </c>
      <c r="D7" s="210">
        <v>76.319715225920405</v>
      </c>
      <c r="E7" s="210">
        <v>90.849535162825305</v>
      </c>
      <c r="F7" s="210">
        <v>77.992283942728008</v>
      </c>
      <c r="G7" s="210">
        <v>112.91643221602513</v>
      </c>
      <c r="H7" s="210">
        <v>119.3702394944993</v>
      </c>
      <c r="I7" s="210">
        <v>136.04548040770635</v>
      </c>
      <c r="J7" s="210">
        <v>150.82885501722771</v>
      </c>
      <c r="K7" s="210">
        <v>166.94134670799698</v>
      </c>
      <c r="L7" s="210">
        <v>183.0488197916446</v>
      </c>
      <c r="M7" s="210">
        <v>212.09808487472759</v>
      </c>
      <c r="N7" s="210">
        <v>276.45198772032086</v>
      </c>
      <c r="O7" s="210">
        <v>268.42715861303287</v>
      </c>
      <c r="P7" s="210">
        <v>332.10100769903875</v>
      </c>
      <c r="Q7" s="210">
        <v>363.29976522692726</v>
      </c>
      <c r="R7" s="210">
        <v>391.39701087400374</v>
      </c>
      <c r="S7" s="210">
        <v>477.89118031466592</v>
      </c>
      <c r="T7" s="210">
        <v>597.31915102672269</v>
      </c>
      <c r="U7" s="210">
        <v>499.04140581320615</v>
      </c>
      <c r="V7" s="210">
        <v>302.34042286478399</v>
      </c>
      <c r="W7" s="210">
        <v>315.09909587848261</v>
      </c>
      <c r="X7" s="210">
        <v>126.46503509822335</v>
      </c>
      <c r="Y7" s="210">
        <v>322.77612724799451</v>
      </c>
      <c r="Z7" s="210">
        <v>134.0776102506353</v>
      </c>
      <c r="AA7" s="210">
        <v>122.96371032205198</v>
      </c>
      <c r="AB7" s="210">
        <v>138.46189595231968</v>
      </c>
      <c r="AC7" s="210">
        <v>143.8374638073519</v>
      </c>
      <c r="AD7" s="210">
        <v>175.95327457921849</v>
      </c>
      <c r="AE7" s="210">
        <v>169.72660586418181</v>
      </c>
    </row>
    <row r="8" spans="2:31" x14ac:dyDescent="0.25">
      <c r="B8" s="66" t="s">
        <v>167</v>
      </c>
      <c r="C8" s="210">
        <v>0.88720521155219001</v>
      </c>
      <c r="D8" s="210">
        <v>0.97162864012546002</v>
      </c>
      <c r="E8" s="210">
        <v>1.05605206869576</v>
      </c>
      <c r="F8" s="210">
        <v>1.1404754972690301</v>
      </c>
      <c r="G8" s="210">
        <v>1.2248989258393199</v>
      </c>
      <c r="H8" s="210">
        <v>23.409380413821388</v>
      </c>
      <c r="I8" s="210">
        <v>29.835965975724061</v>
      </c>
      <c r="J8" s="210">
        <v>32.39169340429634</v>
      </c>
      <c r="K8" s="210">
        <v>34.947420832868623</v>
      </c>
      <c r="L8" s="210">
        <v>37.503148261437921</v>
      </c>
      <c r="M8" s="210">
        <v>54.52109370756029</v>
      </c>
      <c r="N8" s="210">
        <v>59.745085991619227</v>
      </c>
      <c r="O8" s="210">
        <v>62.071945324950583</v>
      </c>
      <c r="P8" s="210">
        <v>64.398804658284917</v>
      </c>
      <c r="Q8" s="210">
        <v>66.725663991619228</v>
      </c>
      <c r="R8" s="210">
        <v>69.052523324950542</v>
      </c>
      <c r="S8" s="210">
        <v>1485.9609579047624</v>
      </c>
      <c r="T8" s="210">
        <v>45.107624571427728</v>
      </c>
      <c r="U8" s="210">
        <v>68.978079746034027</v>
      </c>
      <c r="V8" s="210">
        <v>60.457338857142581</v>
      </c>
      <c r="W8" s="210">
        <v>60.372915428572291</v>
      </c>
      <c r="X8" s="210">
        <v>60.288491999999017</v>
      </c>
      <c r="Y8" s="210">
        <v>60.204068571428721</v>
      </c>
      <c r="Z8" s="210">
        <v>60.119645142858431</v>
      </c>
      <c r="AA8" s="210">
        <v>60.119645142858431</v>
      </c>
      <c r="AB8" s="210">
        <v>57.479494285712867</v>
      </c>
      <c r="AC8" s="210">
        <v>54.923766857143569</v>
      </c>
      <c r="AD8" s="210">
        <v>52.368039428571286</v>
      </c>
      <c r="AE8" s="210">
        <v>49.812311900666671</v>
      </c>
    </row>
    <row r="9" spans="2:31" x14ac:dyDescent="0.25">
      <c r="B9" s="66" t="s">
        <v>168</v>
      </c>
      <c r="C9" s="210">
        <v>-413.04346724561293</v>
      </c>
      <c r="D9" s="210">
        <v>-409.63256329952986</v>
      </c>
      <c r="E9" s="210">
        <v>-560.58435398918311</v>
      </c>
      <c r="F9" s="210">
        <v>-586.39636072434257</v>
      </c>
      <c r="G9" s="210">
        <v>-645.75661766327653</v>
      </c>
      <c r="H9" s="210">
        <v>-679.6987194214139</v>
      </c>
      <c r="I9" s="210">
        <v>-789.71736236649281</v>
      </c>
      <c r="J9" s="210">
        <v>-793.8755872269578</v>
      </c>
      <c r="K9" s="210">
        <v>-903.22609308217091</v>
      </c>
      <c r="L9" s="210">
        <v>-887.08728427460323</v>
      </c>
      <c r="M9" s="210">
        <v>-1123.2520265120611</v>
      </c>
      <c r="N9" s="210">
        <v>-1115.954720834636</v>
      </c>
      <c r="O9" s="210">
        <v>-953.41024676874827</v>
      </c>
      <c r="P9" s="210">
        <v>-1181.8684799605053</v>
      </c>
      <c r="Q9" s="210">
        <v>-1090.4073620610397</v>
      </c>
      <c r="R9" s="210">
        <v>-1129.6709814516839</v>
      </c>
      <c r="S9" s="210">
        <v>-1273.9201060138962</v>
      </c>
      <c r="T9" s="210">
        <v>-1198.271990624979</v>
      </c>
      <c r="U9" s="210">
        <v>-688.15705012966407</v>
      </c>
      <c r="V9" s="210">
        <v>-708.48601724181174</v>
      </c>
      <c r="W9" s="210">
        <v>-818.73005337671043</v>
      </c>
      <c r="X9" s="210">
        <v>-741.72471574150427</v>
      </c>
      <c r="Y9" s="210">
        <v>-668.59050040934176</v>
      </c>
      <c r="Z9" s="210">
        <v>-662.32814564099601</v>
      </c>
      <c r="AA9" s="210">
        <v>-763.17068152749141</v>
      </c>
      <c r="AB9" s="210">
        <v>-728.72017483065918</v>
      </c>
      <c r="AC9" s="210">
        <v>-803.69997277670166</v>
      </c>
      <c r="AD9" s="210">
        <v>-868.83218682149072</v>
      </c>
      <c r="AE9" s="210">
        <v>-825.65706507089385</v>
      </c>
    </row>
    <row r="10" spans="2:31" x14ac:dyDescent="0.25">
      <c r="B10" s="70"/>
    </row>
  </sheetData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>
    <tabColor theme="0" tint="-0.249977111117893"/>
  </sheetPr>
  <dimension ref="B1:AF17"/>
  <sheetViews>
    <sheetView topLeftCell="B1" zoomScale="75" zoomScaleNormal="75" workbookViewId="0">
      <pane ySplit="1" topLeftCell="A2" activePane="bottomLeft" state="frozen"/>
      <selection pane="bottomLeft" activeCell="B9" sqref="A9:XFD9"/>
    </sheetView>
  </sheetViews>
  <sheetFormatPr defaultRowHeight="15" x14ac:dyDescent="0.25"/>
  <cols>
    <col min="1" max="1" width="6.5703125" style="66" customWidth="1"/>
    <col min="2" max="2" width="41.28515625" style="66" bestFit="1" customWidth="1"/>
    <col min="3" max="31" width="9.28515625" style="66" customWidth="1"/>
    <col min="32" max="16384" width="9.140625" style="66"/>
  </cols>
  <sheetData>
    <row r="1" spans="2:31" x14ac:dyDescent="0.25">
      <c r="B1" s="98"/>
      <c r="C1" s="98">
        <v>1990</v>
      </c>
      <c r="D1" s="98">
        <v>1991</v>
      </c>
      <c r="E1" s="98">
        <v>1992</v>
      </c>
      <c r="F1" s="98">
        <v>1993</v>
      </c>
      <c r="G1" s="98">
        <v>1994</v>
      </c>
      <c r="H1" s="98">
        <v>1995</v>
      </c>
      <c r="I1" s="98">
        <v>1996</v>
      </c>
      <c r="J1" s="98">
        <v>1997</v>
      </c>
      <c r="K1" s="98">
        <v>1998</v>
      </c>
      <c r="L1" s="98">
        <v>1999</v>
      </c>
      <c r="M1" s="98">
        <v>2000</v>
      </c>
      <c r="N1" s="98">
        <v>2001</v>
      </c>
      <c r="O1" s="98">
        <v>2002</v>
      </c>
      <c r="P1" s="98">
        <v>2003</v>
      </c>
      <c r="Q1" s="98">
        <v>2004</v>
      </c>
      <c r="R1" s="98">
        <v>2005</v>
      </c>
      <c r="S1" s="98">
        <v>2006</v>
      </c>
      <c r="T1" s="98">
        <v>2007</v>
      </c>
      <c r="U1" s="98">
        <v>2008</v>
      </c>
      <c r="V1" s="98">
        <v>2009</v>
      </c>
      <c r="W1" s="98">
        <v>2010</v>
      </c>
      <c r="X1" s="98">
        <v>2011</v>
      </c>
      <c r="Y1" s="98">
        <v>2012</v>
      </c>
      <c r="Z1" s="98">
        <v>2013</v>
      </c>
      <c r="AA1" s="98">
        <v>2014</v>
      </c>
      <c r="AB1" s="98">
        <v>2015</v>
      </c>
      <c r="AC1" s="98">
        <v>2016</v>
      </c>
      <c r="AD1" s="98">
        <v>2017</v>
      </c>
      <c r="AE1" s="98">
        <v>2018</v>
      </c>
    </row>
    <row r="2" spans="2:31" x14ac:dyDescent="0.25">
      <c r="B2" s="73" t="s">
        <v>85</v>
      </c>
      <c r="C2" s="215">
        <v>1318.0750046457997</v>
      </c>
      <c r="D2" s="215">
        <v>1398.5762396203297</v>
      </c>
      <c r="E2" s="215">
        <v>1461.4329391711981</v>
      </c>
      <c r="F2" s="215">
        <v>1510.5881268151277</v>
      </c>
      <c r="G2" s="215">
        <v>1556.0660070268186</v>
      </c>
      <c r="H2" s="215">
        <v>1592.759090270677</v>
      </c>
      <c r="I2" s="215">
        <v>1471.8696106900713</v>
      </c>
      <c r="J2" s="215">
        <v>1212.7245603159165</v>
      </c>
      <c r="K2" s="215">
        <v>1263.4259964598352</v>
      </c>
      <c r="L2" s="215">
        <v>1261.2873970377814</v>
      </c>
      <c r="M2" s="215">
        <v>1268.1637358600644</v>
      </c>
      <c r="N2" s="215">
        <v>1364.4710203505408</v>
      </c>
      <c r="O2" s="215">
        <v>1437.6433897413656</v>
      </c>
      <c r="P2" s="215">
        <v>1457.1351738766382</v>
      </c>
      <c r="Q2" s="215">
        <v>1190.8522842044663</v>
      </c>
      <c r="R2" s="215">
        <v>1006.9985553870779</v>
      </c>
      <c r="S2" s="215">
        <v>1049.2955470508382</v>
      </c>
      <c r="T2" s="215">
        <v>615.99279973624368</v>
      </c>
      <c r="U2" s="215">
        <v>463.84204329766396</v>
      </c>
      <c r="V2" s="215">
        <v>284.8049081264104</v>
      </c>
      <c r="W2" s="215">
        <v>278.64650733286254</v>
      </c>
      <c r="X2" s="215">
        <v>381.56113356609893</v>
      </c>
      <c r="Y2" s="215">
        <v>302.79154765173917</v>
      </c>
      <c r="Z2" s="215">
        <v>460.96994317368149</v>
      </c>
      <c r="AA2" s="215">
        <v>648.10107072438586</v>
      </c>
      <c r="AB2" s="215">
        <v>726.92670538507707</v>
      </c>
      <c r="AC2" s="215">
        <v>749.56085926208698</v>
      </c>
      <c r="AD2" s="215">
        <v>717.90523816711902</v>
      </c>
      <c r="AE2" s="215">
        <v>692.70918628536094</v>
      </c>
    </row>
    <row r="3" spans="2:31" x14ac:dyDescent="0.25">
      <c r="B3" s="73" t="s">
        <v>84</v>
      </c>
      <c r="C3" s="208">
        <v>0</v>
      </c>
      <c r="D3" s="208">
        <v>0</v>
      </c>
      <c r="E3" s="208">
        <v>0</v>
      </c>
      <c r="F3" s="208">
        <v>0</v>
      </c>
      <c r="G3" s="208">
        <v>0</v>
      </c>
      <c r="H3" s="208">
        <v>0</v>
      </c>
      <c r="I3" s="208">
        <v>0</v>
      </c>
      <c r="J3" s="208">
        <v>0</v>
      </c>
      <c r="K3" s="208">
        <v>0</v>
      </c>
      <c r="L3" s="208">
        <v>0</v>
      </c>
      <c r="M3" s="208">
        <v>0</v>
      </c>
      <c r="N3" s="208">
        <v>3.8134041600000002</v>
      </c>
      <c r="O3" s="208">
        <v>5.8339097599999992</v>
      </c>
      <c r="P3" s="208">
        <v>8.11426816</v>
      </c>
      <c r="Q3" s="208">
        <v>8.5036185599999996</v>
      </c>
      <c r="R3" s="208">
        <v>13.767910399999998</v>
      </c>
      <c r="S3" s="208">
        <v>13.70170368</v>
      </c>
      <c r="T3" s="208">
        <v>12.484254719999999</v>
      </c>
      <c r="U3" s="208">
        <v>16.44053504</v>
      </c>
      <c r="V3" s="208">
        <v>21.072775679999999</v>
      </c>
      <c r="W3" s="208">
        <v>20.991303680000001</v>
      </c>
      <c r="X3" s="208">
        <v>22.911470080000001</v>
      </c>
      <c r="Y3" s="208">
        <v>22.413890559999999</v>
      </c>
      <c r="Z3" s="208">
        <v>22.730516479999999</v>
      </c>
      <c r="AA3" s="208">
        <v>19.298229759999998</v>
      </c>
      <c r="AB3" s="208">
        <v>20.662671360000001</v>
      </c>
      <c r="AC3" s="208">
        <v>19.890316800000001</v>
      </c>
      <c r="AD3" s="208">
        <v>25.636408320000001</v>
      </c>
      <c r="AE3" s="208">
        <v>25.636408320000001</v>
      </c>
    </row>
    <row r="4" spans="2:31" x14ac:dyDescent="0.25">
      <c r="B4" s="73" t="s">
        <v>83</v>
      </c>
      <c r="C4" s="215">
        <v>97.736151786130392</v>
      </c>
      <c r="D4" s="215">
        <v>97.88220073267567</v>
      </c>
      <c r="E4" s="215">
        <v>98.661941870663441</v>
      </c>
      <c r="F4" s="215">
        <v>99.468783822381241</v>
      </c>
      <c r="G4" s="215">
        <v>100.12485467596191</v>
      </c>
      <c r="H4" s="215">
        <v>100.58957019165692</v>
      </c>
      <c r="I4" s="215">
        <v>100.60733564856253</v>
      </c>
      <c r="J4" s="215">
        <v>84.715535539400037</v>
      </c>
      <c r="K4" s="215">
        <v>66.672424749708597</v>
      </c>
      <c r="L4" s="215">
        <v>74.517421147256442</v>
      </c>
      <c r="M4" s="215">
        <v>79.509677802036663</v>
      </c>
      <c r="N4" s="215">
        <v>88.680468027773983</v>
      </c>
      <c r="O4" s="215">
        <v>114.68022125461589</v>
      </c>
      <c r="P4" s="215">
        <v>161.65310805525169</v>
      </c>
      <c r="Q4" s="215">
        <v>149.25923145124153</v>
      </c>
      <c r="R4" s="215">
        <v>132.47789078977465</v>
      </c>
      <c r="S4" s="215">
        <v>130.08429556349773</v>
      </c>
      <c r="T4" s="215">
        <v>84.018016119658313</v>
      </c>
      <c r="U4" s="215">
        <v>69.062305825140754</v>
      </c>
      <c r="V4" s="215">
        <v>70.554009255619121</v>
      </c>
      <c r="W4" s="215">
        <v>62.094445437770624</v>
      </c>
      <c r="X4" s="215">
        <v>44.997079427955946</v>
      </c>
      <c r="Y4" s="215">
        <v>48.316555502888967</v>
      </c>
      <c r="Z4" s="215">
        <v>45.162599811442291</v>
      </c>
      <c r="AA4" s="215">
        <v>41.683204244454295</v>
      </c>
      <c r="AB4" s="215">
        <v>42.425007001546412</v>
      </c>
      <c r="AC4" s="215">
        <v>25.043533748889661</v>
      </c>
      <c r="AD4" s="215">
        <v>27.465906904040317</v>
      </c>
      <c r="AE4" s="215">
        <v>23.892274029886991</v>
      </c>
    </row>
    <row r="5" spans="2:31" x14ac:dyDescent="0.25">
      <c r="B5" s="73" t="s">
        <v>82</v>
      </c>
      <c r="C5" s="215">
        <v>136.24246125903687</v>
      </c>
      <c r="D5" s="215">
        <v>136.35292487947538</v>
      </c>
      <c r="E5" s="215">
        <v>138.1350415155589</v>
      </c>
      <c r="F5" s="215">
        <v>138.22474652174972</v>
      </c>
      <c r="G5" s="215">
        <v>136.65847232478484</v>
      </c>
      <c r="H5" s="215">
        <v>135.82943480054763</v>
      </c>
      <c r="I5" s="215">
        <v>136.00608590157566</v>
      </c>
      <c r="J5" s="215">
        <v>135.18615464589334</v>
      </c>
      <c r="K5" s="215">
        <v>145.47812247761419</v>
      </c>
      <c r="L5" s="215">
        <v>144.89987634914675</v>
      </c>
      <c r="M5" s="215">
        <v>145.09695092841093</v>
      </c>
      <c r="N5" s="215">
        <v>148.38402742432575</v>
      </c>
      <c r="O5" s="215">
        <v>152.07503582110829</v>
      </c>
      <c r="P5" s="215">
        <v>138.56564836748166</v>
      </c>
      <c r="Q5" s="215">
        <v>136.48845362276316</v>
      </c>
      <c r="R5" s="215">
        <v>138.72403146157541</v>
      </c>
      <c r="S5" s="215">
        <v>135.0942057968067</v>
      </c>
      <c r="T5" s="215">
        <v>136.34045531548622</v>
      </c>
      <c r="U5" s="215">
        <v>144.45865873252731</v>
      </c>
      <c r="V5" s="215">
        <v>145.21538137198615</v>
      </c>
      <c r="W5" s="215">
        <v>144.45661811879282</v>
      </c>
      <c r="X5" s="215">
        <v>142.9618190039364</v>
      </c>
      <c r="Y5" s="215">
        <v>143.77209600435555</v>
      </c>
      <c r="Z5" s="215">
        <v>143.7584021613938</v>
      </c>
      <c r="AA5" s="215">
        <v>145.930239336471</v>
      </c>
      <c r="AB5" s="215">
        <v>146.28633179638013</v>
      </c>
      <c r="AC5" s="215">
        <v>147.11925484995513</v>
      </c>
      <c r="AD5" s="215">
        <v>148.15282980474126</v>
      </c>
      <c r="AE5" s="215">
        <v>147.86617335703824</v>
      </c>
    </row>
    <row r="6" spans="2:31" x14ac:dyDescent="0.25"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</row>
    <row r="7" spans="2:31" x14ac:dyDescent="0.25">
      <c r="B7" s="66" t="s">
        <v>5</v>
      </c>
      <c r="C7" s="210">
        <f t="shared" ref="C7:AA7" si="0">SUM(C2:C5)</f>
        <v>1552.053617690967</v>
      </c>
      <c r="D7" s="210">
        <f t="shared" si="0"/>
        <v>1632.811365232481</v>
      </c>
      <c r="E7" s="210">
        <f t="shared" si="0"/>
        <v>1698.2299225574204</v>
      </c>
      <c r="F7" s="210">
        <f t="shared" si="0"/>
        <v>1748.2816571592587</v>
      </c>
      <c r="G7" s="210">
        <f t="shared" si="0"/>
        <v>1792.8493340275654</v>
      </c>
      <c r="H7" s="210">
        <f t="shared" si="0"/>
        <v>1829.1780952628817</v>
      </c>
      <c r="I7" s="210">
        <f t="shared" si="0"/>
        <v>1708.4830322402095</v>
      </c>
      <c r="J7" s="210">
        <f t="shared" si="0"/>
        <v>1432.6262505012098</v>
      </c>
      <c r="K7" s="210">
        <f t="shared" si="0"/>
        <v>1475.5765436871579</v>
      </c>
      <c r="L7" s="210">
        <f t="shared" si="0"/>
        <v>1480.7046945341847</v>
      </c>
      <c r="M7" s="210">
        <f t="shared" si="0"/>
        <v>1492.7703645905121</v>
      </c>
      <c r="N7" s="210">
        <f t="shared" si="0"/>
        <v>1605.3489199626404</v>
      </c>
      <c r="O7" s="210">
        <f t="shared" si="0"/>
        <v>1710.2325565770898</v>
      </c>
      <c r="P7" s="210">
        <f t="shared" si="0"/>
        <v>1765.4681984593715</v>
      </c>
      <c r="Q7" s="210">
        <f t="shared" si="0"/>
        <v>1485.103587838471</v>
      </c>
      <c r="R7" s="210">
        <f t="shared" si="0"/>
        <v>1291.968388038428</v>
      </c>
      <c r="S7" s="210">
        <f t="shared" si="0"/>
        <v>1328.1757520911428</v>
      </c>
      <c r="T7" s="210">
        <f t="shared" si="0"/>
        <v>848.83552589138822</v>
      </c>
      <c r="U7" s="210">
        <f t="shared" si="0"/>
        <v>693.80354289533193</v>
      </c>
      <c r="V7" s="210">
        <f t="shared" si="0"/>
        <v>521.64707443401562</v>
      </c>
      <c r="W7" s="210">
        <f t="shared" si="0"/>
        <v>506.18887456942593</v>
      </c>
      <c r="X7" s="210">
        <f t="shared" si="0"/>
        <v>592.43150207799135</v>
      </c>
      <c r="Y7" s="210">
        <f t="shared" si="0"/>
        <v>517.29408971898374</v>
      </c>
      <c r="Z7" s="210">
        <f t="shared" si="0"/>
        <v>672.62146162651766</v>
      </c>
      <c r="AA7" s="210">
        <f t="shared" si="0"/>
        <v>855.01274406531115</v>
      </c>
      <c r="AB7" s="210">
        <f t="shared" ref="AB7:AE7" si="1">SUM(AB2:AB5)</f>
        <v>936.30071554300366</v>
      </c>
      <c r="AC7" s="210">
        <f t="shared" si="1"/>
        <v>941.61396466093186</v>
      </c>
      <c r="AD7" s="210">
        <f t="shared" si="1"/>
        <v>919.16038319590064</v>
      </c>
      <c r="AE7" s="210">
        <f t="shared" si="1"/>
        <v>890.10404199228606</v>
      </c>
    </row>
    <row r="8" spans="2:31" x14ac:dyDescent="0.25">
      <c r="B8" s="66" t="s">
        <v>169</v>
      </c>
      <c r="C8" s="210">
        <f>'Total from CRF'!C21</f>
        <v>1552.053617690967</v>
      </c>
      <c r="D8" s="210">
        <f>'Total from CRF'!D21</f>
        <v>1632.811365232481</v>
      </c>
      <c r="E8" s="210">
        <f>'Total from CRF'!E21</f>
        <v>1698.2299225574204</v>
      </c>
      <c r="F8" s="210">
        <f>'Total from CRF'!F21</f>
        <v>1748.2816571592587</v>
      </c>
      <c r="G8" s="210">
        <f>'Total from CRF'!G21</f>
        <v>1792.8493340275652</v>
      </c>
      <c r="H8" s="210">
        <f>'Total from CRF'!H21</f>
        <v>1829.1780952628817</v>
      </c>
      <c r="I8" s="210">
        <f>'Total from CRF'!I21</f>
        <v>1708.4830322402095</v>
      </c>
      <c r="J8" s="210">
        <f>'Total from CRF'!J21</f>
        <v>1432.6262505012096</v>
      </c>
      <c r="K8" s="210">
        <f>'Total from CRF'!K21</f>
        <v>1475.5765436871579</v>
      </c>
      <c r="L8" s="210">
        <f>'Total from CRF'!L21</f>
        <v>1480.7046945341845</v>
      </c>
      <c r="M8" s="210">
        <f>'Total from CRF'!M21</f>
        <v>1492.7703645905121</v>
      </c>
      <c r="N8" s="210">
        <f>'Total from CRF'!N21</f>
        <v>1605.3489199626404</v>
      </c>
      <c r="O8" s="210">
        <f>'Total from CRF'!O21</f>
        <v>1710.2325565770898</v>
      </c>
      <c r="P8" s="210">
        <f>'Total from CRF'!P21</f>
        <v>1765.4681984593715</v>
      </c>
      <c r="Q8" s="210">
        <f>'Total from CRF'!Q21</f>
        <v>1485.103587838471</v>
      </c>
      <c r="R8" s="210">
        <f>'Total from CRF'!R21</f>
        <v>1291.9683880384277</v>
      </c>
      <c r="S8" s="210">
        <f>'Total from CRF'!S21</f>
        <v>1328.1757520911426</v>
      </c>
      <c r="T8" s="210">
        <f>'Total from CRF'!T21</f>
        <v>848.8355258913881</v>
      </c>
      <c r="U8" s="210">
        <f>'Total from CRF'!U21</f>
        <v>693.80354289533193</v>
      </c>
      <c r="V8" s="210">
        <f>'Total from CRF'!V21</f>
        <v>521.64707443401562</v>
      </c>
      <c r="W8" s="210">
        <f>'Total from CRF'!W21</f>
        <v>506.18887456942588</v>
      </c>
      <c r="X8" s="210">
        <f>'Total from CRF'!X21</f>
        <v>592.43150207799135</v>
      </c>
      <c r="Y8" s="210">
        <f>'Total from CRF'!Y21</f>
        <v>517.29408971898363</v>
      </c>
      <c r="Z8" s="210">
        <f>'Total from CRF'!Z21</f>
        <v>672.62146162651766</v>
      </c>
      <c r="AA8" s="210">
        <f>'Total from CRF'!AA21</f>
        <v>855.01274406531115</v>
      </c>
      <c r="AB8" s="210">
        <f>'Total from CRF'!AB21</f>
        <v>936.30071554300366</v>
      </c>
      <c r="AC8" s="210">
        <f>'Total from CRF'!AC21</f>
        <v>941.61396466093186</v>
      </c>
      <c r="AD8" s="210">
        <f>'Total from CRF'!AD21</f>
        <v>919.16038319590052</v>
      </c>
      <c r="AE8" s="210">
        <f>'Total from CRF'!AE21</f>
        <v>890.10404199228606</v>
      </c>
    </row>
    <row r="9" spans="2:31" s="181" customFormat="1" x14ac:dyDescent="0.25">
      <c r="C9" s="186"/>
    </row>
    <row r="10" spans="2:31" x14ac:dyDescent="0.25">
      <c r="C10" s="92"/>
      <c r="P10" s="92"/>
      <c r="T10" s="92"/>
      <c r="U10" s="162"/>
      <c r="V10" s="92"/>
      <c r="W10" s="92"/>
      <c r="X10" s="92"/>
      <c r="Y10" s="92"/>
      <c r="Z10" s="92"/>
      <c r="AA10" s="92"/>
      <c r="AB10" s="92"/>
    </row>
    <row r="11" spans="2:31" x14ac:dyDescent="0.25"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</row>
    <row r="17" spans="3:32" ht="13.5" customHeight="1" x14ac:dyDescent="0.25"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K246"/>
  <sheetViews>
    <sheetView zoomScale="75" zoomScaleNormal="75" workbookViewId="0">
      <pane ySplit="1" topLeftCell="A2" activePane="bottomLeft" state="frozen"/>
      <selection activeCell="AK14" sqref="AK14"/>
      <selection pane="bottomLeft" activeCell="A246" sqref="A246:XFD246"/>
    </sheetView>
  </sheetViews>
  <sheetFormatPr defaultRowHeight="15" x14ac:dyDescent="0.25"/>
  <cols>
    <col min="1" max="1" width="4" style="65" customWidth="1"/>
    <col min="2" max="2" width="47.140625" style="65" customWidth="1"/>
    <col min="3" max="31" width="10.42578125" style="65" bestFit="1" customWidth="1"/>
    <col min="32" max="32" width="8.5703125" style="65" customWidth="1"/>
    <col min="33" max="33" width="16.5703125" style="65" bestFit="1" customWidth="1"/>
    <col min="34" max="35" width="8.5703125" style="65" customWidth="1"/>
    <col min="36" max="36" width="5.85546875" style="65" customWidth="1"/>
    <col min="37" max="37" width="16.5703125" style="65" bestFit="1" customWidth="1"/>
    <col min="38" max="16384" width="9.140625" style="65"/>
  </cols>
  <sheetData>
    <row r="1" spans="2:37" x14ac:dyDescent="0.25">
      <c r="B1" s="199" t="s">
        <v>7</v>
      </c>
      <c r="C1" s="200" t="s">
        <v>189</v>
      </c>
      <c r="D1" s="200" t="s">
        <v>190</v>
      </c>
      <c r="E1" s="200" t="s">
        <v>191</v>
      </c>
      <c r="F1" s="200" t="s">
        <v>192</v>
      </c>
      <c r="G1" s="200" t="s">
        <v>193</v>
      </c>
      <c r="H1" s="200" t="s">
        <v>194</v>
      </c>
      <c r="I1" s="200" t="s">
        <v>195</v>
      </c>
      <c r="J1" s="200" t="s">
        <v>196</v>
      </c>
      <c r="K1" s="200" t="s">
        <v>197</v>
      </c>
      <c r="L1" s="200" t="s">
        <v>198</v>
      </c>
      <c r="M1" s="200" t="s">
        <v>199</v>
      </c>
      <c r="N1" s="200" t="s">
        <v>200</v>
      </c>
      <c r="O1" s="200" t="s">
        <v>201</v>
      </c>
      <c r="P1" s="200" t="s">
        <v>202</v>
      </c>
      <c r="Q1" s="200" t="s">
        <v>203</v>
      </c>
      <c r="R1" s="200" t="s">
        <v>204</v>
      </c>
      <c r="S1" s="200" t="s">
        <v>205</v>
      </c>
      <c r="T1" s="200" t="s">
        <v>206</v>
      </c>
      <c r="U1" s="200" t="s">
        <v>207</v>
      </c>
      <c r="V1" s="200" t="s">
        <v>208</v>
      </c>
      <c r="W1" s="200" t="s">
        <v>209</v>
      </c>
      <c r="X1" s="200" t="s">
        <v>210</v>
      </c>
      <c r="Y1" s="200" t="s">
        <v>211</v>
      </c>
      <c r="Z1" s="200" t="s">
        <v>212</v>
      </c>
      <c r="AA1" s="200" t="s">
        <v>213</v>
      </c>
      <c r="AB1" s="200" t="s">
        <v>214</v>
      </c>
      <c r="AC1" s="200" t="s">
        <v>215</v>
      </c>
      <c r="AD1" s="200" t="s">
        <v>216</v>
      </c>
      <c r="AE1" s="200" t="s">
        <v>187</v>
      </c>
      <c r="AG1" s="189" t="s">
        <v>170</v>
      </c>
      <c r="AI1" s="189" t="s">
        <v>159</v>
      </c>
      <c r="AK1" s="189" t="s">
        <v>160</v>
      </c>
    </row>
    <row r="2" spans="2:37" x14ac:dyDescent="0.25">
      <c r="B2" s="65" t="s">
        <v>107</v>
      </c>
      <c r="C2" s="194">
        <v>11223.126727997158</v>
      </c>
      <c r="D2" s="194">
        <v>11684.21616954801</v>
      </c>
      <c r="E2" s="194">
        <v>12345.631586408672</v>
      </c>
      <c r="F2" s="194">
        <v>12361.503535976541</v>
      </c>
      <c r="G2" s="194">
        <v>12698.964605169616</v>
      </c>
      <c r="H2" s="194">
        <v>13383.629051628215</v>
      </c>
      <c r="I2" s="194">
        <v>14103.622705934598</v>
      </c>
      <c r="J2" s="194">
        <v>14761.014389242522</v>
      </c>
      <c r="K2" s="194">
        <v>15141.535204543825</v>
      </c>
      <c r="L2" s="194">
        <v>15800.052247276677</v>
      </c>
      <c r="M2" s="194">
        <v>16116.301209055913</v>
      </c>
      <c r="N2" s="194">
        <v>17334.222532490629</v>
      </c>
      <c r="O2" s="194">
        <v>16420.33723140927</v>
      </c>
      <c r="P2" s="194">
        <v>15726.01716712037</v>
      </c>
      <c r="Q2" s="194">
        <v>15335.427423918576</v>
      </c>
      <c r="R2" s="194">
        <v>15828.510373790736</v>
      </c>
      <c r="S2" s="194">
        <v>15076.624038701655</v>
      </c>
      <c r="T2" s="194">
        <v>14583.003232163606</v>
      </c>
      <c r="U2" s="194">
        <v>14710.483389544237</v>
      </c>
      <c r="V2" s="194">
        <v>13119.109512032237</v>
      </c>
      <c r="W2" s="194">
        <v>13380.236904025222</v>
      </c>
      <c r="X2" s="194">
        <v>11979.968927792934</v>
      </c>
      <c r="Y2" s="194">
        <v>12809.983524786521</v>
      </c>
      <c r="Z2" s="194">
        <v>11434.062403652253</v>
      </c>
      <c r="AA2" s="194">
        <v>11252.06702606112</v>
      </c>
      <c r="AB2" s="194">
        <v>11875.453189734633</v>
      </c>
      <c r="AC2" s="194">
        <v>12589.334889230951</v>
      </c>
      <c r="AD2" s="194">
        <v>11819.835928603112</v>
      </c>
      <c r="AE2" s="194">
        <v>10550.399902619318</v>
      </c>
      <c r="AG2" s="190">
        <f>AE2-R2</f>
        <v>-5278.1104711714179</v>
      </c>
      <c r="AI2" s="190">
        <f>AE2-AD2</f>
        <v>-1269.436025983794</v>
      </c>
      <c r="AK2" s="190">
        <f>AE2-C2</f>
        <v>-672.72682537784021</v>
      </c>
    </row>
    <row r="3" spans="2:37" x14ac:dyDescent="0.25">
      <c r="B3" s="65" t="s">
        <v>108</v>
      </c>
      <c r="C3" s="194">
        <v>3961.7501968617162</v>
      </c>
      <c r="D3" s="194">
        <v>4074.4548385498247</v>
      </c>
      <c r="E3" s="194">
        <v>3768.7411502027767</v>
      </c>
      <c r="F3" s="194">
        <v>3986.7186366590863</v>
      </c>
      <c r="G3" s="194">
        <v>4242.6262261403108</v>
      </c>
      <c r="H3" s="194">
        <v>4347.622852378212</v>
      </c>
      <c r="I3" s="194">
        <v>4182.7351599223557</v>
      </c>
      <c r="J3" s="194">
        <v>4550.5507019358802</v>
      </c>
      <c r="K3" s="194">
        <v>4589.6182499874149</v>
      </c>
      <c r="L3" s="194">
        <v>4810.475394892901</v>
      </c>
      <c r="M3" s="194">
        <v>5642.3689918729842</v>
      </c>
      <c r="N3" s="194">
        <v>5599.3853934023145</v>
      </c>
      <c r="O3" s="194">
        <v>5323.0545108400147</v>
      </c>
      <c r="P3" s="194">
        <v>5513.8189089738626</v>
      </c>
      <c r="Q3" s="194">
        <v>5694.0933893186175</v>
      </c>
      <c r="R3" s="194">
        <v>5870.4169980805818</v>
      </c>
      <c r="S3" s="194">
        <v>5752.4070140376261</v>
      </c>
      <c r="T3" s="194">
        <v>5788.734484499686</v>
      </c>
      <c r="U3" s="194">
        <v>5629.3414537547578</v>
      </c>
      <c r="V3" s="194">
        <v>4486.9239149420064</v>
      </c>
      <c r="W3" s="194">
        <v>4476.4678963195238</v>
      </c>
      <c r="X3" s="194">
        <v>4142.360082932657</v>
      </c>
      <c r="Y3" s="194">
        <v>4176.5102240160386</v>
      </c>
      <c r="Z3" s="194">
        <v>4239.3538720654606</v>
      </c>
      <c r="AA3" s="194">
        <v>4322.9896600552893</v>
      </c>
      <c r="AB3" s="194">
        <v>4469.5735136389249</v>
      </c>
      <c r="AC3" s="194">
        <v>4526.1824330243944</v>
      </c>
      <c r="AD3" s="194">
        <v>4564.7315951203063</v>
      </c>
      <c r="AE3" s="194">
        <v>4741.3899208944767</v>
      </c>
      <c r="AG3" s="190">
        <f t="shared" ref="AG3:AG24" si="0">AE3-R3</f>
        <v>-1129.0270771861051</v>
      </c>
      <c r="AI3" s="190">
        <f t="shared" ref="AI3:AI24" si="1">AE3-AD3</f>
        <v>176.65832577417041</v>
      </c>
      <c r="AK3" s="190">
        <f t="shared" ref="AK3:AK24" si="2">AE3-C3</f>
        <v>779.63972403276057</v>
      </c>
    </row>
    <row r="4" spans="2:37" x14ac:dyDescent="0.25">
      <c r="B4" s="65" t="s">
        <v>109</v>
      </c>
      <c r="C4" s="194">
        <v>5146.5335160969944</v>
      </c>
      <c r="D4" s="194">
        <v>5325.5923349876657</v>
      </c>
      <c r="E4" s="194">
        <v>5755.6966103135319</v>
      </c>
      <c r="F4" s="194">
        <v>5732.5888762829491</v>
      </c>
      <c r="G4" s="194">
        <v>5985.1012131921179</v>
      </c>
      <c r="H4" s="194">
        <v>6280.1811055945818</v>
      </c>
      <c r="I4" s="194">
        <v>7332.5259196566321</v>
      </c>
      <c r="J4" s="194">
        <v>7712.8098031865575</v>
      </c>
      <c r="K4" s="194">
        <v>9060.7396891949156</v>
      </c>
      <c r="L4" s="194">
        <v>9754.9605344547945</v>
      </c>
      <c r="M4" s="194">
        <v>10796.669546540576</v>
      </c>
      <c r="N4" s="194">
        <v>11320.328906168212</v>
      </c>
      <c r="O4" s="194">
        <v>11514.788401933198</v>
      </c>
      <c r="P4" s="194">
        <v>11715.782792202277</v>
      </c>
      <c r="Q4" s="194">
        <v>12435.224656450951</v>
      </c>
      <c r="R4" s="194">
        <v>13143.628597617866</v>
      </c>
      <c r="S4" s="194">
        <v>13822.63668668038</v>
      </c>
      <c r="T4" s="194">
        <v>14409.318170592282</v>
      </c>
      <c r="U4" s="194">
        <v>13680.475515087976</v>
      </c>
      <c r="V4" s="194">
        <v>12460.761273094027</v>
      </c>
      <c r="W4" s="194">
        <v>11545.679557884016</v>
      </c>
      <c r="X4" s="194">
        <v>11234.359216414887</v>
      </c>
      <c r="Y4" s="194">
        <v>10845.812634556729</v>
      </c>
      <c r="Z4" s="194">
        <v>11078.516722345177</v>
      </c>
      <c r="AA4" s="194">
        <v>11361.418012471831</v>
      </c>
      <c r="AB4" s="194">
        <v>11827.316922617567</v>
      </c>
      <c r="AC4" s="194">
        <v>12308.049278398112</v>
      </c>
      <c r="AD4" s="194">
        <v>12026.494767900451</v>
      </c>
      <c r="AE4" s="194">
        <v>12224.73400833001</v>
      </c>
      <c r="AG4" s="190">
        <f t="shared" si="0"/>
        <v>-918.89458928785643</v>
      </c>
      <c r="AI4" s="190">
        <f t="shared" si="1"/>
        <v>198.23924042955878</v>
      </c>
      <c r="AK4" s="190">
        <f t="shared" si="2"/>
        <v>7078.2004922330152</v>
      </c>
    </row>
    <row r="5" spans="2:37" x14ac:dyDescent="0.25">
      <c r="B5" s="65" t="s">
        <v>110</v>
      </c>
      <c r="C5" s="194">
        <v>10586.273152215343</v>
      </c>
      <c r="D5" s="194">
        <v>10693.80020472087</v>
      </c>
      <c r="E5" s="194">
        <v>9804.239796040134</v>
      </c>
      <c r="F5" s="194">
        <v>9768.5144111067621</v>
      </c>
      <c r="G5" s="194">
        <v>9893.1742976168898</v>
      </c>
      <c r="H5" s="194">
        <v>9720.6236381218951</v>
      </c>
      <c r="I5" s="194">
        <v>9727.5820328129084</v>
      </c>
      <c r="J5" s="194">
        <v>9435.3872529298806</v>
      </c>
      <c r="K5" s="194">
        <v>9894.3460975555663</v>
      </c>
      <c r="L5" s="194">
        <v>9695.2969779869818</v>
      </c>
      <c r="M5" s="194">
        <v>9849.7405164037737</v>
      </c>
      <c r="N5" s="194">
        <v>10189.764064921772</v>
      </c>
      <c r="O5" s="194">
        <v>10045.51020499586</v>
      </c>
      <c r="P5" s="194">
        <v>10314.194692967903</v>
      </c>
      <c r="Q5" s="194">
        <v>10263.591764932133</v>
      </c>
      <c r="R5" s="194">
        <v>10798.247863691468</v>
      </c>
      <c r="S5" s="194">
        <v>10493.599324709132</v>
      </c>
      <c r="T5" s="194">
        <v>10290.779385699849</v>
      </c>
      <c r="U5" s="194">
        <v>11165.244382084697</v>
      </c>
      <c r="V5" s="194">
        <v>10651.106978589578</v>
      </c>
      <c r="W5" s="194">
        <v>10938.588250344425</v>
      </c>
      <c r="X5" s="194">
        <v>9489.5937828781334</v>
      </c>
      <c r="Y5" s="194">
        <v>9088.4788500329632</v>
      </c>
      <c r="Z5" s="194">
        <v>8988.6816434559732</v>
      </c>
      <c r="AA5" s="194">
        <v>8106.4021384242633</v>
      </c>
      <c r="AB5" s="194">
        <v>8420.9119878045713</v>
      </c>
      <c r="AC5" s="194">
        <v>8501.0296468516699</v>
      </c>
      <c r="AD5" s="194">
        <v>8349.9829917099105</v>
      </c>
      <c r="AE5" s="194">
        <v>8985.9368597545144</v>
      </c>
      <c r="AG5" s="190">
        <f t="shared" si="0"/>
        <v>-1812.3110039369531</v>
      </c>
      <c r="AI5" s="190">
        <f t="shared" si="1"/>
        <v>635.95386804460395</v>
      </c>
      <c r="AK5" s="190">
        <f t="shared" si="2"/>
        <v>-1600.3362924608282</v>
      </c>
    </row>
    <row r="6" spans="2:37" x14ac:dyDescent="0.25">
      <c r="B6" s="65" t="s">
        <v>111</v>
      </c>
      <c r="C6" s="194">
        <v>55.5565675</v>
      </c>
      <c r="D6" s="194">
        <v>44.9343875</v>
      </c>
      <c r="E6" s="194">
        <v>40.742197500000003</v>
      </c>
      <c r="F6" s="194">
        <v>37.626564930550003</v>
      </c>
      <c r="G6" s="194">
        <v>35.250374999999998</v>
      </c>
      <c r="H6" s="194">
        <v>33.329819999999998</v>
      </c>
      <c r="I6" s="194">
        <v>31.52149</v>
      </c>
      <c r="J6" s="194">
        <v>30.141457500000001</v>
      </c>
      <c r="K6" s="194">
        <v>28.960415000000001</v>
      </c>
      <c r="L6" s="194">
        <v>27.913372500000001</v>
      </c>
      <c r="M6" s="194">
        <v>27.020765000000001</v>
      </c>
      <c r="N6" s="194">
        <v>26.188122499999999</v>
      </c>
      <c r="O6" s="194">
        <v>25.424992499999998</v>
      </c>
      <c r="P6" s="194">
        <v>24.746784999999999</v>
      </c>
      <c r="Q6" s="194">
        <v>24.148977500000001</v>
      </c>
      <c r="R6" s="194">
        <v>23.546647499999999</v>
      </c>
      <c r="S6" s="194">
        <v>23.0451525</v>
      </c>
      <c r="T6" s="194">
        <v>22.527744999999999</v>
      </c>
      <c r="U6" s="194">
        <v>22.07985</v>
      </c>
      <c r="V6" s="194">
        <v>21.658754999999999</v>
      </c>
      <c r="W6" s="194">
        <v>21.233137500000002</v>
      </c>
      <c r="X6" s="194">
        <v>20.8656425</v>
      </c>
      <c r="Y6" s="194">
        <v>20.498147500000002</v>
      </c>
      <c r="Z6" s="194">
        <v>20.146564999999999</v>
      </c>
      <c r="AA6" s="194">
        <v>19.8371925</v>
      </c>
      <c r="AB6" s="194">
        <v>19.539210000000001</v>
      </c>
      <c r="AC6" s="194">
        <v>19.241227500000001</v>
      </c>
      <c r="AD6" s="194">
        <v>18.943245000000001</v>
      </c>
      <c r="AE6" s="194">
        <v>18.645262500000001</v>
      </c>
      <c r="AG6" s="190">
        <f t="shared" si="0"/>
        <v>-4.9013849999999977</v>
      </c>
      <c r="AI6" s="190">
        <f t="shared" si="1"/>
        <v>-0.29798249999999982</v>
      </c>
      <c r="AK6" s="190">
        <f t="shared" si="2"/>
        <v>-36.911304999999999</v>
      </c>
    </row>
    <row r="7" spans="2:37" x14ac:dyDescent="0.25">
      <c r="B7" s="65" t="s">
        <v>112</v>
      </c>
      <c r="C7" s="194">
        <v>48.863244813846393</v>
      </c>
      <c r="D7" s="194">
        <v>50.072495786337079</v>
      </c>
      <c r="E7" s="194">
        <v>49.54877883662818</v>
      </c>
      <c r="F7" s="194">
        <v>56.239324451622551</v>
      </c>
      <c r="G7" s="194">
        <v>57.25528643179959</v>
      </c>
      <c r="H7" s="194">
        <v>59.538657398724659</v>
      </c>
      <c r="I7" s="194">
        <v>61.44732752319166</v>
      </c>
      <c r="J7" s="194">
        <v>60.589754736638888</v>
      </c>
      <c r="K7" s="194">
        <v>48.394349773907777</v>
      </c>
      <c r="L7" s="194">
        <v>88.67042897801916</v>
      </c>
      <c r="M7" s="194">
        <v>53.671366227636518</v>
      </c>
      <c r="N7" s="194">
        <v>123.80523838201769</v>
      </c>
      <c r="O7" s="194">
        <v>46.067915990589661</v>
      </c>
      <c r="P7" s="194">
        <v>714.27026278224048</v>
      </c>
      <c r="Q7" s="194">
        <v>55.510696741199553</v>
      </c>
      <c r="R7" s="194">
        <v>47.38446922955319</v>
      </c>
      <c r="S7" s="194">
        <v>59.367618135472391</v>
      </c>
      <c r="T7" s="194">
        <v>68.094223312249269</v>
      </c>
      <c r="U7" s="194">
        <v>62.995800757858412</v>
      </c>
      <c r="V7" s="194">
        <v>58.799995355054627</v>
      </c>
      <c r="W7" s="194">
        <v>65.730421011414194</v>
      </c>
      <c r="X7" s="194">
        <v>58.732922543566467</v>
      </c>
      <c r="Y7" s="194">
        <v>57.557967627234497</v>
      </c>
      <c r="Z7" s="194">
        <v>56.028744548978942</v>
      </c>
      <c r="AA7" s="194">
        <v>52.004575496337978</v>
      </c>
      <c r="AB7" s="194">
        <v>53.11157435561968</v>
      </c>
      <c r="AC7" s="194">
        <v>54.245985443162688</v>
      </c>
      <c r="AD7" s="194">
        <v>60.022134523052699</v>
      </c>
      <c r="AE7" s="194">
        <v>61.761565694453679</v>
      </c>
      <c r="AG7" s="190">
        <f t="shared" si="0"/>
        <v>14.37709646490049</v>
      </c>
      <c r="AI7" s="190">
        <f t="shared" si="1"/>
        <v>1.7394311714009802</v>
      </c>
      <c r="AK7" s="190">
        <f t="shared" si="2"/>
        <v>12.898320880607287</v>
      </c>
    </row>
    <row r="8" spans="2:37" x14ac:dyDescent="0.25">
      <c r="B8" s="65" t="s">
        <v>113</v>
      </c>
      <c r="C8" s="194">
        <v>1116.7254085014333</v>
      </c>
      <c r="D8" s="194">
        <v>992.38939661731524</v>
      </c>
      <c r="E8" s="194">
        <v>932.96808506651939</v>
      </c>
      <c r="F8" s="194">
        <v>951.12593750870883</v>
      </c>
      <c r="G8" s="194">
        <v>1081.7022655246876</v>
      </c>
      <c r="H8" s="194">
        <v>1084.1810327260132</v>
      </c>
      <c r="I8" s="194">
        <v>1198.387083175485</v>
      </c>
      <c r="J8" s="194">
        <v>1384.9248481927566</v>
      </c>
      <c r="K8" s="194">
        <v>1288.1260716317765</v>
      </c>
      <c r="L8" s="194">
        <v>1353.709634567598</v>
      </c>
      <c r="M8" s="194">
        <v>1908.7841314126661</v>
      </c>
      <c r="N8" s="194">
        <v>2061.4371933464076</v>
      </c>
      <c r="O8" s="194">
        <v>2063.3791229426015</v>
      </c>
      <c r="P8" s="194">
        <v>2342.3181160836975</v>
      </c>
      <c r="Q8" s="194">
        <v>2507.0626593013171</v>
      </c>
      <c r="R8" s="194">
        <v>2552.7953464691873</v>
      </c>
      <c r="S8" s="194">
        <v>2538.7434105910074</v>
      </c>
      <c r="T8" s="194">
        <v>2580.4341213620519</v>
      </c>
      <c r="U8" s="194">
        <v>2301.5837453875524</v>
      </c>
      <c r="V8" s="194">
        <v>1485.322669481403</v>
      </c>
      <c r="W8" s="194">
        <v>1299.0484147465629</v>
      </c>
      <c r="X8" s="194">
        <v>1167.2705389694756</v>
      </c>
      <c r="Y8" s="194">
        <v>1391.9677990924163</v>
      </c>
      <c r="Z8" s="194">
        <v>1301.6950015306572</v>
      </c>
      <c r="AA8" s="194">
        <v>1650.4531530457712</v>
      </c>
      <c r="AB8" s="194">
        <v>1830.3635214124336</v>
      </c>
      <c r="AC8" s="194">
        <v>1968.4013520332232</v>
      </c>
      <c r="AD8" s="194">
        <v>2039.8562560230894</v>
      </c>
      <c r="AE8" s="194">
        <v>2094.5489797619252</v>
      </c>
      <c r="AG8" s="190">
        <f t="shared" si="0"/>
        <v>-458.24636670726204</v>
      </c>
      <c r="AI8" s="190">
        <f t="shared" si="1"/>
        <v>54.692723738835866</v>
      </c>
      <c r="AK8" s="190">
        <f t="shared" si="2"/>
        <v>977.82357126049192</v>
      </c>
    </row>
    <row r="9" spans="2:37" x14ac:dyDescent="0.25">
      <c r="B9" s="65" t="s">
        <v>114</v>
      </c>
      <c r="C9" s="194">
        <v>1985.553497839195</v>
      </c>
      <c r="D9" s="194">
        <v>1811.31490092895</v>
      </c>
      <c r="E9" s="194">
        <v>1784.5598679642201</v>
      </c>
      <c r="F9" s="194">
        <v>1727.1851861620689</v>
      </c>
      <c r="G9" s="194">
        <v>1837.6240166776099</v>
      </c>
      <c r="H9" s="194">
        <v>1754.435682700223</v>
      </c>
      <c r="I9" s="194">
        <v>1703.84885185394</v>
      </c>
      <c r="J9" s="194">
        <v>1854.12295367253</v>
      </c>
      <c r="K9" s="194">
        <v>1839.8040564006599</v>
      </c>
      <c r="L9" s="194">
        <v>1723.8160338628061</v>
      </c>
      <c r="M9" s="194">
        <v>1663.2983634614229</v>
      </c>
      <c r="N9" s="194">
        <v>1602.9141868890499</v>
      </c>
      <c r="O9" s="194">
        <v>1091.7655638550139</v>
      </c>
      <c r="P9" s="194">
        <v>0.29746752765364998</v>
      </c>
      <c r="Q9" s="194" t="s">
        <v>188</v>
      </c>
      <c r="R9" s="194" t="s">
        <v>188</v>
      </c>
      <c r="S9" s="194" t="s">
        <v>188</v>
      </c>
      <c r="T9" s="194" t="s">
        <v>188</v>
      </c>
      <c r="U9" s="194" t="s">
        <v>188</v>
      </c>
      <c r="V9" s="194" t="s">
        <v>188</v>
      </c>
      <c r="W9" s="194" t="s">
        <v>188</v>
      </c>
      <c r="X9" s="194" t="s">
        <v>188</v>
      </c>
      <c r="Y9" s="194" t="s">
        <v>188</v>
      </c>
      <c r="Z9" s="194" t="s">
        <v>188</v>
      </c>
      <c r="AA9" s="194" t="s">
        <v>188</v>
      </c>
      <c r="AB9" s="194" t="s">
        <v>188</v>
      </c>
      <c r="AC9" s="194" t="s">
        <v>188</v>
      </c>
      <c r="AD9" s="194" t="s">
        <v>188</v>
      </c>
      <c r="AE9" s="194" t="s">
        <v>188</v>
      </c>
      <c r="AG9" s="190"/>
      <c r="AI9" s="190"/>
      <c r="AK9" s="190"/>
    </row>
    <row r="10" spans="2:37" x14ac:dyDescent="0.25">
      <c r="B10" s="65" t="s">
        <v>115</v>
      </c>
      <c r="C10" s="194">
        <v>26.08</v>
      </c>
      <c r="D10" s="194">
        <v>23.44</v>
      </c>
      <c r="E10" s="194">
        <v>20.56</v>
      </c>
      <c r="F10" s="194">
        <v>26.08</v>
      </c>
      <c r="G10" s="194">
        <v>21.28</v>
      </c>
      <c r="H10" s="194">
        <v>24.8</v>
      </c>
      <c r="I10" s="194">
        <v>27.28</v>
      </c>
      <c r="J10" s="194">
        <v>26.96</v>
      </c>
      <c r="K10" s="194">
        <v>28.64</v>
      </c>
      <c r="L10" s="194">
        <v>26.8</v>
      </c>
      <c r="M10" s="194">
        <v>28.8</v>
      </c>
      <c r="N10" s="194">
        <v>12</v>
      </c>
      <c r="O10" s="194" t="s">
        <v>188</v>
      </c>
      <c r="P10" s="194" t="s">
        <v>188</v>
      </c>
      <c r="Q10" s="194" t="s">
        <v>188</v>
      </c>
      <c r="R10" s="194" t="s">
        <v>188</v>
      </c>
      <c r="S10" s="194" t="s">
        <v>188</v>
      </c>
      <c r="T10" s="194" t="s">
        <v>188</v>
      </c>
      <c r="U10" s="194" t="s">
        <v>188</v>
      </c>
      <c r="V10" s="194" t="s">
        <v>188</v>
      </c>
      <c r="W10" s="194" t="s">
        <v>188</v>
      </c>
      <c r="X10" s="194" t="s">
        <v>188</v>
      </c>
      <c r="Y10" s="194" t="s">
        <v>188</v>
      </c>
      <c r="Z10" s="194" t="s">
        <v>188</v>
      </c>
      <c r="AA10" s="194" t="s">
        <v>188</v>
      </c>
      <c r="AB10" s="194" t="s">
        <v>188</v>
      </c>
      <c r="AC10" s="194" t="s">
        <v>188</v>
      </c>
      <c r="AD10" s="194" t="s">
        <v>188</v>
      </c>
      <c r="AE10" s="194" t="s">
        <v>188</v>
      </c>
      <c r="AG10" s="190"/>
      <c r="AI10" s="190"/>
      <c r="AK10" s="190"/>
    </row>
    <row r="11" spans="2:37" x14ac:dyDescent="0.25">
      <c r="B11" s="65" t="s">
        <v>116</v>
      </c>
      <c r="C11" s="194">
        <v>93.63703811807045</v>
      </c>
      <c r="D11" s="194">
        <v>81.69308162973671</v>
      </c>
      <c r="E11" s="194">
        <v>81.797005387051485</v>
      </c>
      <c r="F11" s="194">
        <v>80.484490995108786</v>
      </c>
      <c r="G11" s="194">
        <v>82.175854197385519</v>
      </c>
      <c r="H11" s="194">
        <v>72.778878506460728</v>
      </c>
      <c r="I11" s="194">
        <v>89.363103188352923</v>
      </c>
      <c r="J11" s="194">
        <v>83.174542342059169</v>
      </c>
      <c r="K11" s="194">
        <v>80.469787226496734</v>
      </c>
      <c r="L11" s="194">
        <v>80.987884162987285</v>
      </c>
      <c r="M11" s="194">
        <v>133.3504215744434</v>
      </c>
      <c r="N11" s="194">
        <v>90.223425109006854</v>
      </c>
      <c r="O11" s="194">
        <v>85.649031704247193</v>
      </c>
      <c r="P11" s="194">
        <v>86.176084151572127</v>
      </c>
      <c r="Q11" s="194">
        <v>94.578795657513638</v>
      </c>
      <c r="R11" s="194">
        <v>145.62049889312269</v>
      </c>
      <c r="S11" s="194">
        <v>104.5869630850023</v>
      </c>
      <c r="T11" s="194">
        <v>118.00754771953551</v>
      </c>
      <c r="U11" s="194">
        <v>98.971493894968248</v>
      </c>
      <c r="V11" s="194">
        <v>97.347152976911559</v>
      </c>
      <c r="W11" s="194">
        <v>84.357352508518929</v>
      </c>
      <c r="X11" s="194">
        <v>85.574691153895586</v>
      </c>
      <c r="Y11" s="194">
        <v>82.326301213643148</v>
      </c>
      <c r="Z11" s="194">
        <v>86.13761329830777</v>
      </c>
      <c r="AA11" s="194">
        <v>86.760501019198443</v>
      </c>
      <c r="AB11" s="194">
        <v>91.320145821671744</v>
      </c>
      <c r="AC11" s="194">
        <v>92.365711432121799</v>
      </c>
      <c r="AD11" s="194">
        <v>128.83008607055316</v>
      </c>
      <c r="AE11" s="194">
        <v>119.52287378736061</v>
      </c>
      <c r="AG11" s="190">
        <f t="shared" si="0"/>
        <v>-26.097625105762077</v>
      </c>
      <c r="AI11" s="190">
        <f t="shared" si="1"/>
        <v>-9.3072122831925554</v>
      </c>
      <c r="AK11" s="190">
        <f t="shared" si="2"/>
        <v>25.885835669290159</v>
      </c>
    </row>
    <row r="12" spans="2:37" x14ac:dyDescent="0.25">
      <c r="B12" s="65" t="s">
        <v>117</v>
      </c>
      <c r="C12" s="194">
        <v>1.16777</v>
      </c>
      <c r="D12" s="194">
        <v>15.146597</v>
      </c>
      <c r="E12" s="194">
        <v>29.125423999999999</v>
      </c>
      <c r="F12" s="194">
        <v>57.083078</v>
      </c>
      <c r="G12" s="194">
        <v>85.040732000000006</v>
      </c>
      <c r="H12" s="194">
        <v>145.3303733333334</v>
      </c>
      <c r="I12" s="194">
        <v>201.00266000000002</v>
      </c>
      <c r="J12" s="194">
        <v>258.20570666666669</v>
      </c>
      <c r="K12" s="194">
        <v>138.04508899999993</v>
      </c>
      <c r="L12" s="194">
        <v>286.00757666666658</v>
      </c>
      <c r="M12" s="194">
        <v>491.70421900000002</v>
      </c>
      <c r="N12" s="194">
        <v>424.70519000000002</v>
      </c>
      <c r="O12" s="194">
        <v>344.12409000000002</v>
      </c>
      <c r="P12" s="194">
        <v>393.08417279999998</v>
      </c>
      <c r="Q12" s="194">
        <v>285.75225999999998</v>
      </c>
      <c r="R12" s="194">
        <v>310.1170459999999</v>
      </c>
      <c r="S12" s="194">
        <v>249.4101845714286</v>
      </c>
      <c r="T12" s="194">
        <v>238.86941142857131</v>
      </c>
      <c r="U12" s="194">
        <v>179.8614371428572</v>
      </c>
      <c r="V12" s="194">
        <v>107.3003385714286</v>
      </c>
      <c r="W12" s="194">
        <v>68.18728285714279</v>
      </c>
      <c r="X12" s="194">
        <v>41.132805714285738</v>
      </c>
      <c r="Y12" s="194">
        <v>31.546020317460268</v>
      </c>
      <c r="Z12" s="194">
        <v>34.62541079365085</v>
      </c>
      <c r="AA12" s="194">
        <v>20.26955740259751</v>
      </c>
      <c r="AB12" s="194">
        <v>46.844311948052102</v>
      </c>
      <c r="AC12" s="194">
        <v>57.042272756132881</v>
      </c>
      <c r="AD12" s="194">
        <v>67.077574487734395</v>
      </c>
      <c r="AE12" s="194">
        <v>77.72192898989897</v>
      </c>
      <c r="AG12" s="190">
        <f t="shared" si="0"/>
        <v>-232.39511701010093</v>
      </c>
      <c r="AI12" s="190">
        <f t="shared" si="1"/>
        <v>10.644354502164575</v>
      </c>
      <c r="AK12" s="190">
        <f t="shared" si="2"/>
        <v>76.554158989898966</v>
      </c>
    </row>
    <row r="13" spans="2:37" x14ac:dyDescent="0.25">
      <c r="B13" s="65" t="s">
        <v>118</v>
      </c>
      <c r="C13" s="194" t="s">
        <v>188</v>
      </c>
      <c r="D13" s="194" t="s">
        <v>188</v>
      </c>
      <c r="E13" s="194" t="s">
        <v>188</v>
      </c>
      <c r="F13" s="194">
        <v>13.13669563161598</v>
      </c>
      <c r="G13" s="194">
        <v>27.394222652927471</v>
      </c>
      <c r="H13" s="194">
        <v>42.98442957724928</v>
      </c>
      <c r="I13" s="194">
        <v>87.112464359549875</v>
      </c>
      <c r="J13" s="194">
        <v>153.12294885454773</v>
      </c>
      <c r="K13" s="194">
        <v>196.99299039449753</v>
      </c>
      <c r="L13" s="194">
        <v>198.11408200794827</v>
      </c>
      <c r="M13" s="194">
        <v>255.20250558831219</v>
      </c>
      <c r="N13" s="194">
        <v>312.12449239051824</v>
      </c>
      <c r="O13" s="194">
        <v>392.02719047366946</v>
      </c>
      <c r="P13" s="194">
        <v>542.44898165693496</v>
      </c>
      <c r="Q13" s="194">
        <v>682.94067445634062</v>
      </c>
      <c r="R13" s="194">
        <v>858.32094799548611</v>
      </c>
      <c r="S13" s="194">
        <v>896.10494930920095</v>
      </c>
      <c r="T13" s="194">
        <v>901.49496730262456</v>
      </c>
      <c r="U13" s="194">
        <v>986.84123566911978</v>
      </c>
      <c r="V13" s="194">
        <v>1015.3209758764391</v>
      </c>
      <c r="W13" s="194">
        <v>1030.0381378537684</v>
      </c>
      <c r="X13" s="194">
        <v>1063.9324057106303</v>
      </c>
      <c r="Y13" s="194">
        <v>1057.7331928131955</v>
      </c>
      <c r="Z13" s="194">
        <v>1088.5800390932156</v>
      </c>
      <c r="AA13" s="194">
        <v>1174.3233494137451</v>
      </c>
      <c r="AB13" s="194">
        <v>1155.6785044724672</v>
      </c>
      <c r="AC13" s="194">
        <v>1237.6168933688994</v>
      </c>
      <c r="AD13" s="194">
        <v>1263.6261969362833</v>
      </c>
      <c r="AE13" s="194">
        <v>1095.3768898639432</v>
      </c>
      <c r="AG13" s="190">
        <f t="shared" si="0"/>
        <v>237.05594186845713</v>
      </c>
      <c r="AI13" s="190">
        <f t="shared" si="1"/>
        <v>-168.24930707234012</v>
      </c>
      <c r="AK13" s="190"/>
    </row>
    <row r="14" spans="2:37" x14ac:dyDescent="0.25">
      <c r="B14" s="65" t="s">
        <v>137</v>
      </c>
      <c r="C14" s="194">
        <v>64.839722865824797</v>
      </c>
      <c r="D14" s="194">
        <v>65.9540316013004</v>
      </c>
      <c r="E14" s="194">
        <v>67.138128795841993</v>
      </c>
      <c r="F14" s="194">
        <v>68.240380328281205</v>
      </c>
      <c r="G14" s="194">
        <v>69.278422113333207</v>
      </c>
      <c r="H14" s="194">
        <v>70.350951105670802</v>
      </c>
      <c r="I14" s="194">
        <v>70.678307079996003</v>
      </c>
      <c r="J14" s="194">
        <v>81.435828470333604</v>
      </c>
      <c r="K14" s="194">
        <v>71.762812246051595</v>
      </c>
      <c r="L14" s="194">
        <v>81.763920169605996</v>
      </c>
      <c r="M14" s="194">
        <v>56.081969219306401</v>
      </c>
      <c r="N14" s="194">
        <v>79.612868990280802</v>
      </c>
      <c r="O14" s="194">
        <v>72.321990322848805</v>
      </c>
      <c r="P14" s="194">
        <v>88.453857312163606</v>
      </c>
      <c r="Q14" s="194">
        <v>70.4288279268076</v>
      </c>
      <c r="R14" s="194">
        <v>71.270043878121598</v>
      </c>
      <c r="S14" s="194">
        <v>71.869536624436805</v>
      </c>
      <c r="T14" s="194">
        <v>73.317561897510402</v>
      </c>
      <c r="U14" s="194">
        <v>55.709974499828398</v>
      </c>
      <c r="V14" s="194">
        <v>59.796210958445279</v>
      </c>
      <c r="W14" s="194">
        <v>56.455039604098801</v>
      </c>
      <c r="X14" s="194">
        <v>64.291593205573193</v>
      </c>
      <c r="Y14" s="194">
        <v>60.046803378743917</v>
      </c>
      <c r="Z14" s="194">
        <v>62.645815392622879</v>
      </c>
      <c r="AA14" s="194">
        <v>63.488056627831682</v>
      </c>
      <c r="AB14" s="194">
        <v>64.419499175872474</v>
      </c>
      <c r="AC14" s="194">
        <v>64.909627985218407</v>
      </c>
      <c r="AD14" s="194">
        <v>65.930153712410075</v>
      </c>
      <c r="AE14" s="194">
        <v>62.365420069224001</v>
      </c>
      <c r="AG14" s="190">
        <f t="shared" si="0"/>
        <v>-8.9046238088975969</v>
      </c>
      <c r="AI14" s="190">
        <f t="shared" si="1"/>
        <v>-3.5647336431860737</v>
      </c>
      <c r="AK14" s="190">
        <f t="shared" si="2"/>
        <v>-2.4743027966007958</v>
      </c>
    </row>
    <row r="15" spans="2:37" x14ac:dyDescent="0.25">
      <c r="B15" s="65" t="s">
        <v>136</v>
      </c>
      <c r="C15" s="194">
        <v>21.15786479151668</v>
      </c>
      <c r="D15" s="194">
        <v>21.47615304634186</v>
      </c>
      <c r="E15" s="194">
        <v>21.79524462028472</v>
      </c>
      <c r="F15" s="194">
        <v>22.090169926290539</v>
      </c>
      <c r="G15" s="194">
        <v>22.39653328343989</v>
      </c>
      <c r="H15" s="194">
        <v>22.474619698001749</v>
      </c>
      <c r="I15" s="194">
        <v>21.73503047669892</v>
      </c>
      <c r="J15" s="194">
        <v>20.68620433663212</v>
      </c>
      <c r="K15" s="194">
        <v>22.4594237341907</v>
      </c>
      <c r="L15" s="194">
        <v>23.383249452690979</v>
      </c>
      <c r="M15" s="194">
        <v>21.303151601658179</v>
      </c>
      <c r="N15" s="194">
        <v>20.731262283472422</v>
      </c>
      <c r="O15" s="194">
        <v>27.568795861021549</v>
      </c>
      <c r="P15" s="194">
        <v>32.211870603335782</v>
      </c>
      <c r="Q15" s="194">
        <v>30.37284982558598</v>
      </c>
      <c r="R15" s="194">
        <v>29.25086858046669</v>
      </c>
      <c r="S15" s="194">
        <v>29.74754118737582</v>
      </c>
      <c r="T15" s="194">
        <v>29.725857884455898</v>
      </c>
      <c r="U15" s="194">
        <v>31.530614392883258</v>
      </c>
      <c r="V15" s="194">
        <v>34.188122889259667</v>
      </c>
      <c r="W15" s="194">
        <v>39.71471059252675</v>
      </c>
      <c r="X15" s="194">
        <v>40.005117225035129</v>
      </c>
      <c r="Y15" s="194">
        <v>44.906789216878131</v>
      </c>
      <c r="Z15" s="194">
        <v>49.481440813420001</v>
      </c>
      <c r="AA15" s="194">
        <v>41.869239089919994</v>
      </c>
      <c r="AB15" s="194">
        <v>44.089854892217168</v>
      </c>
      <c r="AC15" s="194">
        <v>46.729548357459059</v>
      </c>
      <c r="AD15" s="194">
        <v>58.463980733284522</v>
      </c>
      <c r="AE15" s="194">
        <v>58.963406941368298</v>
      </c>
      <c r="AG15" s="190">
        <f t="shared" si="0"/>
        <v>29.712538360901608</v>
      </c>
      <c r="AI15" s="190">
        <f t="shared" si="1"/>
        <v>0.49942620808377569</v>
      </c>
      <c r="AK15" s="190">
        <f t="shared" si="2"/>
        <v>37.805542149851618</v>
      </c>
    </row>
    <row r="16" spans="2:37" x14ac:dyDescent="0.25">
      <c r="B16" s="65" t="s">
        <v>120</v>
      </c>
      <c r="C16" s="194">
        <v>11356.972954755624</v>
      </c>
      <c r="D16" s="194">
        <v>11453.886888791221</v>
      </c>
      <c r="E16" s="194">
        <v>11556.06729973533</v>
      </c>
      <c r="F16" s="194">
        <v>11530.790865891855</v>
      </c>
      <c r="G16" s="194">
        <v>11464.941184620753</v>
      </c>
      <c r="H16" s="194">
        <v>11480.10123834202</v>
      </c>
      <c r="I16" s="194">
        <v>11789.699162181967</v>
      </c>
      <c r="J16" s="194">
        <v>12034.874759846449</v>
      </c>
      <c r="K16" s="194">
        <v>12179.564912683076</v>
      </c>
      <c r="L16" s="194">
        <v>11795.822210853648</v>
      </c>
      <c r="M16" s="194">
        <v>11260.822304284769</v>
      </c>
      <c r="N16" s="194">
        <v>11179.760739049216</v>
      </c>
      <c r="O16" s="194">
        <v>11048.4362232598</v>
      </c>
      <c r="P16" s="194">
        <v>11008.08752683795</v>
      </c>
      <c r="Q16" s="194">
        <v>10988.367103378709</v>
      </c>
      <c r="R16" s="194">
        <v>10843.141319828763</v>
      </c>
      <c r="S16" s="194">
        <v>10789.482068670179</v>
      </c>
      <c r="T16" s="194">
        <v>10586.985228687618</v>
      </c>
      <c r="U16" s="194">
        <v>10539.09116513148</v>
      </c>
      <c r="V16" s="194">
        <v>10376.704760257646</v>
      </c>
      <c r="W16" s="194">
        <v>10155.389518675511</v>
      </c>
      <c r="X16" s="194">
        <v>10045.178595153233</v>
      </c>
      <c r="Y16" s="194">
        <v>10379.267466077301</v>
      </c>
      <c r="Z16" s="194">
        <v>10532.736873213647</v>
      </c>
      <c r="AA16" s="194">
        <v>10655.911894613246</v>
      </c>
      <c r="AB16" s="194">
        <v>10880.287332770522</v>
      </c>
      <c r="AC16" s="194">
        <v>11212.113273769561</v>
      </c>
      <c r="AD16" s="194">
        <v>11537.814901739042</v>
      </c>
      <c r="AE16" s="194">
        <v>11543.207082197763</v>
      </c>
      <c r="AG16" s="190">
        <f t="shared" si="0"/>
        <v>700.06576236900037</v>
      </c>
      <c r="AI16" s="190">
        <f t="shared" si="1"/>
        <v>5.3921804587207589</v>
      </c>
      <c r="AK16" s="190">
        <f t="shared" si="2"/>
        <v>186.23412744213965</v>
      </c>
    </row>
    <row r="17" spans="2:37" x14ac:dyDescent="0.25">
      <c r="B17" s="65" t="s">
        <v>121</v>
      </c>
      <c r="C17" s="194">
        <v>1904.5280585953292</v>
      </c>
      <c r="D17" s="194">
        <v>1934.8556201407077</v>
      </c>
      <c r="E17" s="194">
        <v>1955.1833431473631</v>
      </c>
      <c r="F17" s="194">
        <v>1957.5179811723799</v>
      </c>
      <c r="G17" s="194">
        <v>1942.3058944708775</v>
      </c>
      <c r="H17" s="194">
        <v>1937.1225277216258</v>
      </c>
      <c r="I17" s="194">
        <v>2007.0280217553852</v>
      </c>
      <c r="J17" s="194">
        <v>2051.2208646295376</v>
      </c>
      <c r="K17" s="194">
        <v>2085.0784235204519</v>
      </c>
      <c r="L17" s="194">
        <v>2009.7910790966482</v>
      </c>
      <c r="M17" s="194">
        <v>1916.2206132769752</v>
      </c>
      <c r="N17" s="194">
        <v>1922.6341266797397</v>
      </c>
      <c r="O17" s="194">
        <v>1905.9582870193808</v>
      </c>
      <c r="P17" s="194">
        <v>1880.2618427316975</v>
      </c>
      <c r="Q17" s="194">
        <v>1873.2631582840977</v>
      </c>
      <c r="R17" s="194">
        <v>1881.7645280083564</v>
      </c>
      <c r="S17" s="194">
        <v>1845.9255983222847</v>
      </c>
      <c r="T17" s="194">
        <v>1809.5062264035043</v>
      </c>
      <c r="U17" s="194">
        <v>1797.3893087120782</v>
      </c>
      <c r="V17" s="194">
        <v>1775.2104943296627</v>
      </c>
      <c r="W17" s="194">
        <v>1739.5404187181859</v>
      </c>
      <c r="X17" s="194">
        <v>1736.1910016791605</v>
      </c>
      <c r="Y17" s="194">
        <v>1812.7883026602917</v>
      </c>
      <c r="Z17" s="194">
        <v>1832.2080706407514</v>
      </c>
      <c r="AA17" s="194">
        <v>1840.1987049095571</v>
      </c>
      <c r="AB17" s="194">
        <v>1872.409799038137</v>
      </c>
      <c r="AC17" s="194">
        <v>1936.8174887474386</v>
      </c>
      <c r="AD17" s="194">
        <v>1972.421928045638</v>
      </c>
      <c r="AE17" s="194">
        <v>1969.7332073996915</v>
      </c>
      <c r="AG17" s="190">
        <f t="shared" si="0"/>
        <v>87.968679391335172</v>
      </c>
      <c r="AI17" s="190">
        <f t="shared" si="1"/>
        <v>-2.6887206459464323</v>
      </c>
      <c r="AK17" s="190">
        <f t="shared" si="2"/>
        <v>65.205148804362352</v>
      </c>
    </row>
    <row r="18" spans="2:37" x14ac:dyDescent="0.25">
      <c r="B18" s="65" t="s">
        <v>122</v>
      </c>
      <c r="C18" s="194">
        <v>5871.7638341295778</v>
      </c>
      <c r="D18" s="194">
        <v>5826.1085548033261</v>
      </c>
      <c r="E18" s="194">
        <v>5727.6528663403924</v>
      </c>
      <c r="F18" s="194">
        <v>5833.9245975971508</v>
      </c>
      <c r="G18" s="194">
        <v>6053.1016746087325</v>
      </c>
      <c r="H18" s="194">
        <v>6294.7279793349808</v>
      </c>
      <c r="I18" s="194">
        <v>6318.8803819284267</v>
      </c>
      <c r="J18" s="194">
        <v>6127.1861721512732</v>
      </c>
      <c r="K18" s="194">
        <v>6460.4186743484979</v>
      </c>
      <c r="L18" s="194">
        <v>6449.5109855671426</v>
      </c>
      <c r="M18" s="194">
        <v>6141.9390740719018</v>
      </c>
      <c r="N18" s="194">
        <v>5847.1087848571988</v>
      </c>
      <c r="O18" s="194">
        <v>5772.8661102891538</v>
      </c>
      <c r="P18" s="194">
        <v>5937.1359705518444</v>
      </c>
      <c r="Q18" s="194">
        <v>5856.6868029971874</v>
      </c>
      <c r="R18" s="194">
        <v>5678.5748307405247</v>
      </c>
      <c r="S18" s="194">
        <v>5424.2478433911047</v>
      </c>
      <c r="T18" s="194">
        <v>5264.7328612548336</v>
      </c>
      <c r="U18" s="194">
        <v>5206.0520674586005</v>
      </c>
      <c r="V18" s="194">
        <v>5068.8891408584723</v>
      </c>
      <c r="W18" s="194">
        <v>5344.510502482206</v>
      </c>
      <c r="X18" s="194">
        <v>4964.0261765043879</v>
      </c>
      <c r="Y18" s="194">
        <v>5100.2362776436712</v>
      </c>
      <c r="Z18" s="194">
        <v>5549.4298849081324</v>
      </c>
      <c r="AA18" s="194">
        <v>5376.687612743036</v>
      </c>
      <c r="AB18" s="194">
        <v>5362.8928412543928</v>
      </c>
      <c r="AC18" s="194">
        <v>5423.0398744768463</v>
      </c>
      <c r="AD18" s="194">
        <v>5694.9478733213882</v>
      </c>
      <c r="AE18" s="194">
        <v>5893.9152840166398</v>
      </c>
      <c r="AG18" s="190">
        <f t="shared" si="0"/>
        <v>215.34045327611511</v>
      </c>
      <c r="AI18" s="190">
        <f t="shared" si="1"/>
        <v>198.9674106952516</v>
      </c>
      <c r="AK18" s="190">
        <f t="shared" si="2"/>
        <v>22.151449887061972</v>
      </c>
    </row>
    <row r="19" spans="2:37" x14ac:dyDescent="0.25">
      <c r="B19" s="65" t="s">
        <v>78</v>
      </c>
      <c r="C19" s="194">
        <v>355.036</v>
      </c>
      <c r="D19" s="194">
        <v>315.14515999999998</v>
      </c>
      <c r="E19" s="194">
        <v>255.60083999999998</v>
      </c>
      <c r="F19" s="194">
        <v>357.2998</v>
      </c>
      <c r="G19" s="194">
        <v>269.64124000000004</v>
      </c>
      <c r="H19" s="194">
        <v>494.59520000000003</v>
      </c>
      <c r="I19" s="194">
        <v>484.03343999999993</v>
      </c>
      <c r="J19" s="194">
        <v>423.48680000000002</v>
      </c>
      <c r="K19" s="194">
        <v>305.58044000000001</v>
      </c>
      <c r="L19" s="194">
        <v>383.22723999999999</v>
      </c>
      <c r="M19" s="194">
        <v>366.38315999999998</v>
      </c>
      <c r="N19" s="194">
        <v>385.28247999999996</v>
      </c>
      <c r="O19" s="194">
        <v>273.89956000000001</v>
      </c>
      <c r="P19" s="194">
        <v>386.76</v>
      </c>
      <c r="Q19" s="194">
        <v>240.79571999999996</v>
      </c>
      <c r="R19" s="194">
        <v>266.73371999999995</v>
      </c>
      <c r="S19" s="194">
        <v>254.85636</v>
      </c>
      <c r="T19" s="194">
        <v>376.76671999999996</v>
      </c>
      <c r="U19" s="194">
        <v>262.20744000000002</v>
      </c>
      <c r="V19" s="194">
        <v>307.32239999999996</v>
      </c>
      <c r="W19" s="194">
        <v>427.93387999999993</v>
      </c>
      <c r="X19" s="194">
        <v>360.67856</v>
      </c>
      <c r="Y19" s="194">
        <v>229.39619999999999</v>
      </c>
      <c r="Z19" s="194">
        <v>515.69275999999991</v>
      </c>
      <c r="AA19" s="194">
        <v>391.07495680000005</v>
      </c>
      <c r="AB19" s="194">
        <v>401.14668</v>
      </c>
      <c r="AC19" s="194">
        <v>433.59887999999995</v>
      </c>
      <c r="AD19" s="194">
        <v>332.74735999999996</v>
      </c>
      <c r="AE19" s="194">
        <v>457.45171999999997</v>
      </c>
      <c r="AG19" s="190">
        <f t="shared" si="0"/>
        <v>190.71800000000002</v>
      </c>
      <c r="AI19" s="190">
        <f t="shared" si="1"/>
        <v>124.70436000000001</v>
      </c>
      <c r="AK19" s="190">
        <f t="shared" si="2"/>
        <v>102.41571999999996</v>
      </c>
    </row>
    <row r="20" spans="2:37" x14ac:dyDescent="0.25">
      <c r="B20" s="65" t="s">
        <v>123</v>
      </c>
      <c r="C20" s="194">
        <v>96.677023188405784</v>
      </c>
      <c r="D20" s="194">
        <v>99.628382821946872</v>
      </c>
      <c r="E20" s="194">
        <v>118.08579710144927</v>
      </c>
      <c r="F20" s="194">
        <v>99.875217391304361</v>
      </c>
      <c r="G20" s="194">
        <v>98.719420289855051</v>
      </c>
      <c r="H20" s="194">
        <v>86.267101449275344</v>
      </c>
      <c r="I20" s="194">
        <v>87.18695652173912</v>
      </c>
      <c r="J20" s="194">
        <v>82.633913043478259</v>
      </c>
      <c r="K20" s="194">
        <v>95.371594202898564</v>
      </c>
      <c r="L20" s="194">
        <v>103.53391304347825</v>
      </c>
      <c r="M20" s="194">
        <v>91.8436231884058</v>
      </c>
      <c r="N20" s="194">
        <v>83.63666666666667</v>
      </c>
      <c r="O20" s="194">
        <v>80.805362318840594</v>
      </c>
      <c r="P20" s="194">
        <v>78.482608695652175</v>
      </c>
      <c r="Q20" s="194">
        <v>66.857681159420295</v>
      </c>
      <c r="R20" s="194">
        <v>60.814599999999999</v>
      </c>
      <c r="S20" s="194">
        <v>64.755533333333346</v>
      </c>
      <c r="T20" s="194">
        <v>50.899933333333337</v>
      </c>
      <c r="U20" s="194">
        <v>66.973133333333351</v>
      </c>
      <c r="V20" s="194">
        <v>89.020800000000008</v>
      </c>
      <c r="W20" s="194">
        <v>98.243200000000016</v>
      </c>
      <c r="X20" s="194">
        <v>70.265799999999999</v>
      </c>
      <c r="Y20" s="194">
        <v>46.351066666666682</v>
      </c>
      <c r="Z20" s="194">
        <v>47.090266666666672</v>
      </c>
      <c r="AA20" s="194">
        <v>54.549733333333343</v>
      </c>
      <c r="AB20" s="194">
        <v>64.265666666666661</v>
      </c>
      <c r="AC20" s="194">
        <v>79.107600000000019</v>
      </c>
      <c r="AD20" s="194">
        <v>83.988666666666674</v>
      </c>
      <c r="AE20" s="194">
        <v>88.762666666666675</v>
      </c>
      <c r="AG20" s="190">
        <f t="shared" si="0"/>
        <v>27.948066666666676</v>
      </c>
      <c r="AI20" s="190">
        <f t="shared" si="1"/>
        <v>4.7740000000000009</v>
      </c>
      <c r="AK20" s="190">
        <f t="shared" si="2"/>
        <v>-7.9143565217391085</v>
      </c>
    </row>
    <row r="21" spans="2:37" x14ac:dyDescent="0.25">
      <c r="B21" s="65" t="s">
        <v>124</v>
      </c>
      <c r="C21" s="194">
        <v>1318.0750046457995</v>
      </c>
      <c r="D21" s="194">
        <v>1398.5762396203297</v>
      </c>
      <c r="E21" s="194">
        <v>1461.4329391711983</v>
      </c>
      <c r="F21" s="194">
        <v>1510.5881268151277</v>
      </c>
      <c r="G21" s="194">
        <v>1556.0660070268184</v>
      </c>
      <c r="H21" s="194">
        <v>1592.759090270677</v>
      </c>
      <c r="I21" s="194">
        <v>1471.8696106900713</v>
      </c>
      <c r="J21" s="194">
        <v>1212.7245603159165</v>
      </c>
      <c r="K21" s="194">
        <v>1263.4259964598352</v>
      </c>
      <c r="L21" s="194">
        <v>1261.2873970377811</v>
      </c>
      <c r="M21" s="194">
        <v>1268.1637358600644</v>
      </c>
      <c r="N21" s="194">
        <v>1364.4710203505406</v>
      </c>
      <c r="O21" s="194">
        <v>1437.6433897413656</v>
      </c>
      <c r="P21" s="194">
        <v>1457.1351738766382</v>
      </c>
      <c r="Q21" s="194">
        <v>1190.8522842044661</v>
      </c>
      <c r="R21" s="194">
        <v>1006.9985553870778</v>
      </c>
      <c r="S21" s="194">
        <v>1049.295547050838</v>
      </c>
      <c r="T21" s="194">
        <v>615.99279973624346</v>
      </c>
      <c r="U21" s="194">
        <v>463.84204329766402</v>
      </c>
      <c r="V21" s="194">
        <v>284.80490812641051</v>
      </c>
      <c r="W21" s="194">
        <v>278.64650733286248</v>
      </c>
      <c r="X21" s="194">
        <v>381.56113356609899</v>
      </c>
      <c r="Y21" s="194">
        <v>302.79154765173922</v>
      </c>
      <c r="Z21" s="194">
        <v>460.96994317368149</v>
      </c>
      <c r="AA21" s="194">
        <v>648.10107072438575</v>
      </c>
      <c r="AB21" s="194">
        <v>726.92670538507696</v>
      </c>
      <c r="AC21" s="194">
        <v>749.56085926208698</v>
      </c>
      <c r="AD21" s="194">
        <v>717.90523816711902</v>
      </c>
      <c r="AE21" s="194">
        <v>692.70918628536106</v>
      </c>
      <c r="AG21" s="190">
        <f t="shared" si="0"/>
        <v>-314.28936910171672</v>
      </c>
      <c r="AI21" s="190">
        <f t="shared" si="1"/>
        <v>-25.196051881757967</v>
      </c>
      <c r="AK21" s="190">
        <f t="shared" si="2"/>
        <v>-625.36581836043842</v>
      </c>
    </row>
    <row r="22" spans="2:37" x14ac:dyDescent="0.25">
      <c r="B22" s="65" t="s">
        <v>125</v>
      </c>
      <c r="C22" s="194" t="s">
        <v>188</v>
      </c>
      <c r="D22" s="194" t="s">
        <v>188</v>
      </c>
      <c r="E22" s="194" t="s">
        <v>188</v>
      </c>
      <c r="F22" s="194" t="s">
        <v>188</v>
      </c>
      <c r="G22" s="194" t="s">
        <v>188</v>
      </c>
      <c r="H22" s="194" t="s">
        <v>188</v>
      </c>
      <c r="I22" s="194" t="s">
        <v>188</v>
      </c>
      <c r="J22" s="194" t="s">
        <v>188</v>
      </c>
      <c r="K22" s="194" t="s">
        <v>188</v>
      </c>
      <c r="L22" s="194" t="s">
        <v>188</v>
      </c>
      <c r="M22" s="194" t="s">
        <v>188</v>
      </c>
      <c r="N22" s="194">
        <v>3.8134041600000002</v>
      </c>
      <c r="O22" s="194">
        <v>5.8339097600000001</v>
      </c>
      <c r="P22" s="194">
        <v>8.11426816</v>
      </c>
      <c r="Q22" s="194">
        <v>8.5036185599999996</v>
      </c>
      <c r="R22" s="194">
        <v>13.7679104</v>
      </c>
      <c r="S22" s="194">
        <v>13.70170368</v>
      </c>
      <c r="T22" s="194">
        <v>12.484254719999999</v>
      </c>
      <c r="U22" s="194">
        <v>16.44053504</v>
      </c>
      <c r="V22" s="194">
        <v>21.072775679999999</v>
      </c>
      <c r="W22" s="194">
        <v>20.991303680000001</v>
      </c>
      <c r="X22" s="194">
        <v>22.911470080000001</v>
      </c>
      <c r="Y22" s="194">
        <v>22.413890559999999</v>
      </c>
      <c r="Z22" s="194">
        <v>22.730516479999999</v>
      </c>
      <c r="AA22" s="194">
        <v>19.298229760000002</v>
      </c>
      <c r="AB22" s="194">
        <v>20.662671360000001</v>
      </c>
      <c r="AC22" s="194">
        <v>19.890316800000001</v>
      </c>
      <c r="AD22" s="194">
        <v>25.636408320000001</v>
      </c>
      <c r="AE22" s="194">
        <v>25.636408320000001</v>
      </c>
      <c r="AG22" s="190">
        <f t="shared" si="0"/>
        <v>11.868497920000001</v>
      </c>
      <c r="AI22" s="190">
        <f t="shared" si="1"/>
        <v>0</v>
      </c>
      <c r="AK22" s="190"/>
    </row>
    <row r="23" spans="2:37" x14ac:dyDescent="0.25">
      <c r="B23" s="65" t="s">
        <v>126</v>
      </c>
      <c r="C23" s="194">
        <v>97.736151786128858</v>
      </c>
      <c r="D23" s="194">
        <v>97.882200732678115</v>
      </c>
      <c r="E23" s="194">
        <v>98.66194187066273</v>
      </c>
      <c r="F23" s="194">
        <v>99.468783822381468</v>
      </c>
      <c r="G23" s="194">
        <v>100.12485467596187</v>
      </c>
      <c r="H23" s="194">
        <v>100.58957019165533</v>
      </c>
      <c r="I23" s="194">
        <v>100.60733564856417</v>
      </c>
      <c r="J23" s="194">
        <v>84.715535539400264</v>
      </c>
      <c r="K23" s="194">
        <v>66.672424749708398</v>
      </c>
      <c r="L23" s="194">
        <v>74.517421147254737</v>
      </c>
      <c r="M23" s="194">
        <v>79.509677802036535</v>
      </c>
      <c r="N23" s="194">
        <v>88.680468027772207</v>
      </c>
      <c r="O23" s="194">
        <v>114.68022125461793</v>
      </c>
      <c r="P23" s="194">
        <v>161.65310805525445</v>
      </c>
      <c r="Q23" s="194">
        <v>149.25923145123917</v>
      </c>
      <c r="R23" s="194">
        <v>132.47789078977445</v>
      </c>
      <c r="S23" s="194">
        <v>130.08429556349836</v>
      </c>
      <c r="T23" s="194">
        <v>84.018016119657105</v>
      </c>
      <c r="U23" s="194">
        <v>69.062305825140953</v>
      </c>
      <c r="V23" s="194">
        <v>70.554009255616933</v>
      </c>
      <c r="W23" s="194">
        <v>62.094445437771242</v>
      </c>
      <c r="X23" s="194">
        <v>44.997079427956308</v>
      </c>
      <c r="Y23" s="194">
        <v>48.316555502890047</v>
      </c>
      <c r="Z23" s="194">
        <v>45.162599811443158</v>
      </c>
      <c r="AA23" s="194">
        <v>41.683204244451971</v>
      </c>
      <c r="AB23" s="194">
        <v>42.425007001546831</v>
      </c>
      <c r="AC23" s="194">
        <v>25.043533748889661</v>
      </c>
      <c r="AD23" s="194">
        <v>27.46590690404032</v>
      </c>
      <c r="AE23" s="194">
        <v>23.892274029887002</v>
      </c>
      <c r="AG23" s="190">
        <f t="shared" si="0"/>
        <v>-108.58561675988744</v>
      </c>
      <c r="AI23" s="190">
        <f t="shared" si="1"/>
        <v>-3.5736328741533185</v>
      </c>
      <c r="AK23" s="190">
        <f t="shared" si="2"/>
        <v>-73.843877756241852</v>
      </c>
    </row>
    <row r="24" spans="2:37" x14ac:dyDescent="0.25">
      <c r="B24" s="65" t="s">
        <v>127</v>
      </c>
      <c r="C24" s="194">
        <v>136.24246125903738</v>
      </c>
      <c r="D24" s="194">
        <v>136.35292487947666</v>
      </c>
      <c r="E24" s="194">
        <v>138.13504151556018</v>
      </c>
      <c r="F24" s="194">
        <v>138.22474652174898</v>
      </c>
      <c r="G24" s="194">
        <v>136.65847232478515</v>
      </c>
      <c r="H24" s="194">
        <v>135.82943480054854</v>
      </c>
      <c r="I24" s="194">
        <v>136.00608590157535</v>
      </c>
      <c r="J24" s="194">
        <v>135.18615464589246</v>
      </c>
      <c r="K24" s="194">
        <v>145.47812247761425</v>
      </c>
      <c r="L24" s="194">
        <v>144.89987634914635</v>
      </c>
      <c r="M24" s="194">
        <v>145.09695092840957</v>
      </c>
      <c r="N24" s="194">
        <v>148.38402742432575</v>
      </c>
      <c r="O24" s="194">
        <v>152.07503582110826</v>
      </c>
      <c r="P24" s="194">
        <v>138.56564836748112</v>
      </c>
      <c r="Q24" s="194">
        <v>136.48845362276262</v>
      </c>
      <c r="R24" s="194">
        <v>138.72403146157407</v>
      </c>
      <c r="S24" s="194">
        <v>135.09420579680676</v>
      </c>
      <c r="T24" s="194">
        <v>136.34045531548625</v>
      </c>
      <c r="U24" s="194">
        <v>144.45865873252868</v>
      </c>
      <c r="V24" s="194">
        <v>145.21538137198561</v>
      </c>
      <c r="W24" s="194">
        <v>144.45661811879157</v>
      </c>
      <c r="X24" s="194">
        <v>142.96181900393768</v>
      </c>
      <c r="Y24" s="194">
        <v>143.77209600435691</v>
      </c>
      <c r="Z24" s="194">
        <v>143.75840216139517</v>
      </c>
      <c r="AA24" s="194">
        <v>145.93023933647061</v>
      </c>
      <c r="AB24" s="194">
        <v>146.28633179638001</v>
      </c>
      <c r="AC24" s="194">
        <v>147.11925484995604</v>
      </c>
      <c r="AD24" s="194">
        <v>148.15282980474086</v>
      </c>
      <c r="AE24" s="194">
        <v>147.86617335703943</v>
      </c>
      <c r="AG24" s="190">
        <f t="shared" si="0"/>
        <v>9.1421418954653575</v>
      </c>
      <c r="AI24" s="190">
        <f t="shared" si="1"/>
        <v>-0.28665644770143217</v>
      </c>
      <c r="AK24" s="190">
        <f t="shared" si="2"/>
        <v>11.623712098002045</v>
      </c>
    </row>
    <row r="25" spans="2:37" x14ac:dyDescent="0.25">
      <c r="B25" s="191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</row>
    <row r="26" spans="2:37" x14ac:dyDescent="0.25">
      <c r="B26" s="191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  <c r="Z26" s="192"/>
      <c r="AA26" s="192"/>
      <c r="AB26" s="192"/>
      <c r="AC26" s="192"/>
      <c r="AD26" s="192"/>
      <c r="AE26" s="192"/>
      <c r="AF26" s="193"/>
    </row>
    <row r="54" spans="2:2" x14ac:dyDescent="0.25">
      <c r="B54" s="1" t="s">
        <v>14</v>
      </c>
    </row>
    <row r="78" spans="2:2" x14ac:dyDescent="0.25">
      <c r="B78" s="201" t="s">
        <v>129</v>
      </c>
    </row>
    <row r="80" spans="2:2" x14ac:dyDescent="0.25">
      <c r="B80" s="201" t="s">
        <v>130</v>
      </c>
    </row>
    <row r="83" spans="2:31" x14ac:dyDescent="0.25">
      <c r="B83" s="188" t="s">
        <v>7</v>
      </c>
      <c r="C83" s="189" t="s">
        <v>189</v>
      </c>
      <c r="D83" s="189" t="s">
        <v>190</v>
      </c>
      <c r="E83" s="189" t="s">
        <v>191</v>
      </c>
      <c r="F83" s="189" t="s">
        <v>192</v>
      </c>
      <c r="G83" s="189" t="s">
        <v>193</v>
      </c>
      <c r="H83" s="189" t="s">
        <v>194</v>
      </c>
      <c r="I83" s="189" t="s">
        <v>195</v>
      </c>
      <c r="J83" s="189" t="s">
        <v>196</v>
      </c>
      <c r="K83" s="189" t="s">
        <v>197</v>
      </c>
      <c r="L83" s="189" t="s">
        <v>198</v>
      </c>
      <c r="M83" s="189" t="s">
        <v>199</v>
      </c>
      <c r="N83" s="189" t="s">
        <v>200</v>
      </c>
      <c r="O83" s="189" t="s">
        <v>201</v>
      </c>
      <c r="P83" s="189" t="s">
        <v>202</v>
      </c>
      <c r="Q83" s="189" t="s">
        <v>203</v>
      </c>
      <c r="R83" s="189" t="s">
        <v>204</v>
      </c>
      <c r="S83" s="189" t="s">
        <v>205</v>
      </c>
      <c r="T83" s="189" t="s">
        <v>206</v>
      </c>
      <c r="U83" s="189" t="s">
        <v>207</v>
      </c>
      <c r="V83" s="189" t="s">
        <v>208</v>
      </c>
      <c r="W83" s="189" t="s">
        <v>209</v>
      </c>
      <c r="X83" s="189" t="s">
        <v>210</v>
      </c>
      <c r="Y83" s="189" t="s">
        <v>211</v>
      </c>
      <c r="Z83" s="189" t="s">
        <v>212</v>
      </c>
      <c r="AA83" s="189" t="s">
        <v>213</v>
      </c>
      <c r="AB83" s="189" t="s">
        <v>214</v>
      </c>
      <c r="AC83" s="189" t="s">
        <v>215</v>
      </c>
      <c r="AD83" s="189" t="s">
        <v>216</v>
      </c>
      <c r="AE83" s="189" t="s">
        <v>187</v>
      </c>
    </row>
    <row r="84" spans="2:31" x14ac:dyDescent="0.25">
      <c r="B84" s="65" t="s">
        <v>107</v>
      </c>
      <c r="C84" s="194">
        <v>0.26500379147863001</v>
      </c>
      <c r="D84" s="194">
        <v>0.26513826696418002</v>
      </c>
      <c r="E84" s="194">
        <v>0.26740007277416</v>
      </c>
      <c r="F84" s="194">
        <v>0.29075670116849001</v>
      </c>
      <c r="G84" s="194">
        <v>0.29370326193465002</v>
      </c>
      <c r="H84" s="194">
        <v>0.31332816358087001</v>
      </c>
      <c r="I84" s="194">
        <v>0.35748271170863999</v>
      </c>
      <c r="J84" s="194">
        <v>0.37135239434124001</v>
      </c>
      <c r="K84" s="194">
        <v>0.36851527478772</v>
      </c>
      <c r="L84" s="194">
        <v>0.39859855526679</v>
      </c>
      <c r="M84" s="194">
        <v>0.43758556466658</v>
      </c>
      <c r="N84" s="194">
        <v>0.45903459513643002</v>
      </c>
      <c r="O84" s="194">
        <v>0.43463924145783001</v>
      </c>
      <c r="P84" s="194">
        <v>0.40781045749924999</v>
      </c>
      <c r="Q84" s="194">
        <v>0.36124474897150999</v>
      </c>
      <c r="R84" s="194">
        <v>0.36871858012906999</v>
      </c>
      <c r="S84" s="194">
        <v>0.34968795814439002</v>
      </c>
      <c r="T84" s="194">
        <v>0.36008357262634</v>
      </c>
      <c r="U84" s="194">
        <v>0.29067932092604998</v>
      </c>
      <c r="V84" s="194">
        <v>0.28132224532207001</v>
      </c>
      <c r="W84" s="194">
        <v>0.27807867723176999</v>
      </c>
      <c r="X84" s="194">
        <v>0.23275818899926001</v>
      </c>
      <c r="Y84" s="194">
        <v>0.27718469102450999</v>
      </c>
      <c r="Z84" s="194">
        <v>0.26716957386322998</v>
      </c>
      <c r="AA84" s="194">
        <v>0.27357011209666998</v>
      </c>
      <c r="AB84" s="194">
        <v>0.26590324095663997</v>
      </c>
      <c r="AC84" s="194">
        <v>0.30069996471173999</v>
      </c>
      <c r="AD84" s="194">
        <v>0.36551703582179002</v>
      </c>
      <c r="AE84" s="194">
        <v>0.41253557045201</v>
      </c>
    </row>
    <row r="85" spans="2:31" x14ac:dyDescent="0.25">
      <c r="B85" s="65" t="s">
        <v>108</v>
      </c>
      <c r="C85" s="194">
        <v>0.26669846636465</v>
      </c>
      <c r="D85" s="194">
        <v>0.26952688019785997</v>
      </c>
      <c r="E85" s="194">
        <v>0.22602703891018</v>
      </c>
      <c r="F85" s="194">
        <v>0.23889882039092999</v>
      </c>
      <c r="G85" s="194">
        <v>0.23144623527295</v>
      </c>
      <c r="H85" s="194">
        <v>0.24024842887493</v>
      </c>
      <c r="I85" s="194">
        <v>0.25782561440376001</v>
      </c>
      <c r="J85" s="194">
        <v>0.26186926163332003</v>
      </c>
      <c r="K85" s="194">
        <v>0.28279136208591998</v>
      </c>
      <c r="L85" s="194">
        <v>0.28666607928962001</v>
      </c>
      <c r="M85" s="194">
        <v>0.33599164139559001</v>
      </c>
      <c r="N85" s="194">
        <v>0.35398950434484</v>
      </c>
      <c r="O85" s="194">
        <v>0.34215915138699998</v>
      </c>
      <c r="P85" s="194">
        <v>0.35727114971313001</v>
      </c>
      <c r="Q85" s="194">
        <v>0.39172973229741997</v>
      </c>
      <c r="R85" s="194">
        <v>0.44800678338569999</v>
      </c>
      <c r="S85" s="194">
        <v>0.42990056880977001</v>
      </c>
      <c r="T85" s="194">
        <v>0.41614178423964998</v>
      </c>
      <c r="U85" s="194">
        <v>0.38839507501463999</v>
      </c>
      <c r="V85" s="194">
        <v>0.33623069089745999</v>
      </c>
      <c r="W85" s="194">
        <v>0.34909834545509</v>
      </c>
      <c r="X85" s="194">
        <v>0.31256451520343997</v>
      </c>
      <c r="Y85" s="194">
        <v>0.30099692059251998</v>
      </c>
      <c r="Z85" s="194">
        <v>0.30784088542751997</v>
      </c>
      <c r="AA85" s="194">
        <v>0.35146043263393001</v>
      </c>
      <c r="AB85" s="194">
        <v>0.36095017061095003</v>
      </c>
      <c r="AC85" s="194">
        <v>0.35929405782795998</v>
      </c>
      <c r="AD85" s="194">
        <v>0.38169006930756999</v>
      </c>
      <c r="AE85" s="194">
        <v>0.39558021391706999</v>
      </c>
    </row>
    <row r="86" spans="2:31" x14ac:dyDescent="0.25">
      <c r="B86" s="65" t="s">
        <v>109</v>
      </c>
      <c r="C86" s="194">
        <v>1.95053285808568</v>
      </c>
      <c r="D86" s="194">
        <v>2.0092160096981102</v>
      </c>
      <c r="E86" s="194">
        <v>2.04962413674121</v>
      </c>
      <c r="F86" s="194">
        <v>1.9341803177643699</v>
      </c>
      <c r="G86" s="194">
        <v>1.88323995792739</v>
      </c>
      <c r="H86" s="194">
        <v>1.8625024715426399</v>
      </c>
      <c r="I86" s="194">
        <v>1.85161913758661</v>
      </c>
      <c r="J86" s="194">
        <v>1.745759988891</v>
      </c>
      <c r="K86" s="194">
        <v>1.8149497420962699</v>
      </c>
      <c r="L86" s="194">
        <v>1.77889448012747</v>
      </c>
      <c r="M86" s="194">
        <v>1.66506949750466</v>
      </c>
      <c r="N86" s="194">
        <v>1.64304053844743</v>
      </c>
      <c r="O86" s="194">
        <v>1.5207931864764099</v>
      </c>
      <c r="P86" s="194">
        <v>1.4485329398542801</v>
      </c>
      <c r="Q86" s="194">
        <v>1.4178230453434699</v>
      </c>
      <c r="R86" s="194">
        <v>1.4295899531626299</v>
      </c>
      <c r="S86" s="194">
        <v>1.3596022535450401</v>
      </c>
      <c r="T86" s="194">
        <v>1.2929490902821801</v>
      </c>
      <c r="U86" s="194">
        <v>1.1810849707750499</v>
      </c>
      <c r="V86" s="194">
        <v>1.0340667852941701</v>
      </c>
      <c r="W86" s="194">
        <v>0.90345031588417002</v>
      </c>
      <c r="X86" s="194">
        <v>0.82951007469085003</v>
      </c>
      <c r="Y86" s="194">
        <v>0.73895346972465004</v>
      </c>
      <c r="Z86" s="194">
        <v>0.69299143033166999</v>
      </c>
      <c r="AA86" s="194">
        <v>0.65495906005634996</v>
      </c>
      <c r="AB86" s="194">
        <v>0.60789456373508999</v>
      </c>
      <c r="AC86" s="194">
        <v>0.55382421416848004</v>
      </c>
      <c r="AD86" s="194">
        <v>0.47391015846869999</v>
      </c>
      <c r="AE86" s="194">
        <v>0.42198626585839</v>
      </c>
    </row>
    <row r="87" spans="2:31" x14ac:dyDescent="0.25">
      <c r="B87" s="65" t="s">
        <v>110</v>
      </c>
      <c r="C87" s="194">
        <v>18.038778575300459</v>
      </c>
      <c r="D87" s="194">
        <v>17.63045546844268</v>
      </c>
      <c r="E87" s="194">
        <v>15.017659708542389</v>
      </c>
      <c r="F87" s="194">
        <v>14.621754147477059</v>
      </c>
      <c r="G87" s="194">
        <v>12.951317909122739</v>
      </c>
      <c r="H87" s="194">
        <v>11.72442472793197</v>
      </c>
      <c r="I87" s="194">
        <v>11.69993775651918</v>
      </c>
      <c r="J87" s="194">
        <v>10.289763999486951</v>
      </c>
      <c r="K87" s="194">
        <v>10.881003688892489</v>
      </c>
      <c r="L87" s="194">
        <v>8.3963376688183704</v>
      </c>
      <c r="M87" s="194">
        <v>8.3786445191804102</v>
      </c>
      <c r="N87" s="194">
        <v>8.0010341269827894</v>
      </c>
      <c r="O87" s="194">
        <v>7.8785359892340896</v>
      </c>
      <c r="P87" s="194">
        <v>7.4898244740783104</v>
      </c>
      <c r="Q87" s="194">
        <v>7.3442553497028298</v>
      </c>
      <c r="R87" s="194">
        <v>7.6813384047278497</v>
      </c>
      <c r="S87" s="194">
        <v>7.4700893542497004</v>
      </c>
      <c r="T87" s="194">
        <v>7.3069394391812796</v>
      </c>
      <c r="U87" s="194">
        <v>7.8048854682908297</v>
      </c>
      <c r="V87" s="194">
        <v>8.22108614642781</v>
      </c>
      <c r="W87" s="194">
        <v>7.85065561459459</v>
      </c>
      <c r="X87" s="194">
        <v>7.2324667560889102</v>
      </c>
      <c r="Y87" s="194">
        <v>7.1077004977757996</v>
      </c>
      <c r="Z87" s="194">
        <v>7.6012009498325597</v>
      </c>
      <c r="AA87" s="194">
        <v>6.6285850709785503</v>
      </c>
      <c r="AB87" s="194">
        <v>6.4666248066024803</v>
      </c>
      <c r="AC87" s="194">
        <v>6.2024407996790503</v>
      </c>
      <c r="AD87" s="194">
        <v>5.6069959076157003</v>
      </c>
      <c r="AE87" s="194">
        <v>5.8347328679962498</v>
      </c>
    </row>
    <row r="88" spans="2:31" x14ac:dyDescent="0.25">
      <c r="B88" s="65" t="s">
        <v>111</v>
      </c>
      <c r="C88" s="194">
        <v>2.2222626999999999</v>
      </c>
      <c r="D88" s="194">
        <v>1.7973755</v>
      </c>
      <c r="E88" s="194">
        <v>1.6296879</v>
      </c>
      <c r="F88" s="194">
        <v>1.505062597222</v>
      </c>
      <c r="G88" s="194">
        <v>1.410015</v>
      </c>
      <c r="H88" s="194">
        <v>1.3331928</v>
      </c>
      <c r="I88" s="194">
        <v>1.2608596000000001</v>
      </c>
      <c r="J88" s="194">
        <v>1.2056583000000001</v>
      </c>
      <c r="K88" s="194">
        <v>1.1584166</v>
      </c>
      <c r="L88" s="194">
        <v>1.1165349</v>
      </c>
      <c r="M88" s="194">
        <v>1.0808306000000001</v>
      </c>
      <c r="N88" s="194">
        <v>1.0475249</v>
      </c>
      <c r="O88" s="194">
        <v>1.0169997</v>
      </c>
      <c r="P88" s="194">
        <v>0.98987139999999996</v>
      </c>
      <c r="Q88" s="194">
        <v>0.96595909999999996</v>
      </c>
      <c r="R88" s="194">
        <v>0.94186590000000003</v>
      </c>
      <c r="S88" s="194">
        <v>0.92180609999999996</v>
      </c>
      <c r="T88" s="194">
        <v>0.90110979999999996</v>
      </c>
      <c r="U88" s="194">
        <v>0.88319400000000003</v>
      </c>
      <c r="V88" s="194">
        <v>0.86635019999999996</v>
      </c>
      <c r="W88" s="194">
        <v>0.84932549999999996</v>
      </c>
      <c r="X88" s="194">
        <v>0.83462570000000003</v>
      </c>
      <c r="Y88" s="194">
        <v>0.81992589999999999</v>
      </c>
      <c r="Z88" s="194">
        <v>0.80586259999999998</v>
      </c>
      <c r="AA88" s="194">
        <v>0.79348770000000002</v>
      </c>
      <c r="AB88" s="194">
        <v>0.78156840000000005</v>
      </c>
      <c r="AC88" s="194">
        <v>0.76964909999999997</v>
      </c>
      <c r="AD88" s="194">
        <v>0.75772980000000001</v>
      </c>
      <c r="AE88" s="194">
        <v>0.74581050000000004</v>
      </c>
    </row>
    <row r="89" spans="2:31" x14ac:dyDescent="0.25">
      <c r="B89" s="65" t="s">
        <v>112</v>
      </c>
      <c r="C89" s="194">
        <v>1.95430499547868</v>
      </c>
      <c r="D89" s="194">
        <v>2.0026694381842698</v>
      </c>
      <c r="E89" s="194">
        <v>1.98172328345834</v>
      </c>
      <c r="F89" s="194">
        <v>2.2493124704423302</v>
      </c>
      <c r="G89" s="194">
        <v>2.2899471491377801</v>
      </c>
      <c r="H89" s="194">
        <v>2.3812338772244601</v>
      </c>
      <c r="I89" s="194">
        <v>2.4573903451815799</v>
      </c>
      <c r="J89" s="194">
        <v>2.4229244901743199</v>
      </c>
      <c r="K89" s="194">
        <v>1.93489214725368</v>
      </c>
      <c r="L89" s="194">
        <v>2.01430337258207</v>
      </c>
      <c r="M89" s="194">
        <v>2.1454597400037598</v>
      </c>
      <c r="N89" s="194">
        <v>2.7074946341973498</v>
      </c>
      <c r="O89" s="194">
        <v>1.8410658407129901</v>
      </c>
      <c r="P89" s="194">
        <v>28.56913268368876</v>
      </c>
      <c r="Q89" s="194">
        <v>2.2186315993128098</v>
      </c>
      <c r="R89" s="194">
        <v>1.89377370250065</v>
      </c>
      <c r="S89" s="194">
        <v>2.3728461174595901</v>
      </c>
      <c r="T89" s="194">
        <v>2.7214728809780402</v>
      </c>
      <c r="U89" s="194">
        <v>2.5175186423782199</v>
      </c>
      <c r="V89" s="194">
        <v>2.3495551017736198</v>
      </c>
      <c r="W89" s="194">
        <v>2.6262974962272998</v>
      </c>
      <c r="X89" s="194">
        <v>2.3468211772621101</v>
      </c>
      <c r="Y89" s="194">
        <v>2.3001073894284598</v>
      </c>
      <c r="Z89" s="194">
        <v>2.2390689572145601</v>
      </c>
      <c r="AA89" s="194">
        <v>2.07839750205533</v>
      </c>
      <c r="AB89" s="194">
        <v>2.1082530063269398</v>
      </c>
      <c r="AC89" s="194">
        <v>2.1151155372581898</v>
      </c>
      <c r="AD89" s="194">
        <v>2.2103774966779102</v>
      </c>
      <c r="AE89" s="194">
        <v>2.4622686941777299</v>
      </c>
    </row>
    <row r="90" spans="2:31" x14ac:dyDescent="0.25">
      <c r="B90" s="65" t="s">
        <v>113</v>
      </c>
      <c r="C90" s="194" t="s">
        <v>220</v>
      </c>
      <c r="D90" s="194" t="s">
        <v>220</v>
      </c>
      <c r="E90" s="194" t="s">
        <v>220</v>
      </c>
      <c r="F90" s="194" t="s">
        <v>220</v>
      </c>
      <c r="G90" s="194" t="s">
        <v>220</v>
      </c>
      <c r="H90" s="194" t="s">
        <v>220</v>
      </c>
      <c r="I90" s="194" t="s">
        <v>220</v>
      </c>
      <c r="J90" s="194" t="s">
        <v>220</v>
      </c>
      <c r="K90" s="194" t="s">
        <v>220</v>
      </c>
      <c r="L90" s="194" t="s">
        <v>220</v>
      </c>
      <c r="M90" s="194" t="s">
        <v>220</v>
      </c>
      <c r="N90" s="194" t="s">
        <v>220</v>
      </c>
      <c r="O90" s="194" t="s">
        <v>220</v>
      </c>
      <c r="P90" s="194" t="s">
        <v>220</v>
      </c>
      <c r="Q90" s="194" t="s">
        <v>220</v>
      </c>
      <c r="R90" s="194" t="s">
        <v>220</v>
      </c>
      <c r="S90" s="194" t="s">
        <v>220</v>
      </c>
      <c r="T90" s="194" t="s">
        <v>220</v>
      </c>
      <c r="U90" s="194" t="s">
        <v>220</v>
      </c>
      <c r="V90" s="194" t="s">
        <v>220</v>
      </c>
      <c r="W90" s="194" t="s">
        <v>220</v>
      </c>
      <c r="X90" s="194" t="s">
        <v>220</v>
      </c>
      <c r="Y90" s="194" t="s">
        <v>220</v>
      </c>
      <c r="Z90" s="194" t="s">
        <v>220</v>
      </c>
      <c r="AA90" s="194" t="s">
        <v>220</v>
      </c>
      <c r="AB90" s="194" t="s">
        <v>220</v>
      </c>
      <c r="AC90" s="194" t="s">
        <v>220</v>
      </c>
      <c r="AD90" s="194" t="s">
        <v>220</v>
      </c>
      <c r="AE90" s="194" t="s">
        <v>220</v>
      </c>
    </row>
    <row r="91" spans="2:31" x14ac:dyDescent="0.25">
      <c r="B91" s="65" t="s">
        <v>114</v>
      </c>
      <c r="C91" s="194" t="s">
        <v>188</v>
      </c>
      <c r="D91" s="194" t="s">
        <v>188</v>
      </c>
      <c r="E91" s="194" t="s">
        <v>188</v>
      </c>
      <c r="F91" s="194" t="s">
        <v>188</v>
      </c>
      <c r="G91" s="194" t="s">
        <v>188</v>
      </c>
      <c r="H91" s="194" t="s">
        <v>188</v>
      </c>
      <c r="I91" s="194" t="s">
        <v>188</v>
      </c>
      <c r="J91" s="194" t="s">
        <v>188</v>
      </c>
      <c r="K91" s="194" t="s">
        <v>188</v>
      </c>
      <c r="L91" s="194" t="s">
        <v>188</v>
      </c>
      <c r="M91" s="194" t="s">
        <v>188</v>
      </c>
      <c r="N91" s="194" t="s">
        <v>188</v>
      </c>
      <c r="O91" s="194" t="s">
        <v>188</v>
      </c>
      <c r="P91" s="194" t="s">
        <v>188</v>
      </c>
      <c r="Q91" s="194" t="s">
        <v>188</v>
      </c>
      <c r="R91" s="194" t="s">
        <v>188</v>
      </c>
      <c r="S91" s="194" t="s">
        <v>188</v>
      </c>
      <c r="T91" s="194" t="s">
        <v>188</v>
      </c>
      <c r="U91" s="194" t="s">
        <v>188</v>
      </c>
      <c r="V91" s="194" t="s">
        <v>188</v>
      </c>
      <c r="W91" s="194" t="s">
        <v>188</v>
      </c>
      <c r="X91" s="194" t="s">
        <v>188</v>
      </c>
      <c r="Y91" s="194" t="s">
        <v>188</v>
      </c>
      <c r="Z91" s="194" t="s">
        <v>188</v>
      </c>
      <c r="AA91" s="194" t="s">
        <v>188</v>
      </c>
      <c r="AB91" s="194" t="s">
        <v>188</v>
      </c>
      <c r="AC91" s="194" t="s">
        <v>188</v>
      </c>
      <c r="AD91" s="194" t="s">
        <v>188</v>
      </c>
      <c r="AE91" s="194" t="s">
        <v>188</v>
      </c>
    </row>
    <row r="92" spans="2:31" x14ac:dyDescent="0.25">
      <c r="B92" s="65" t="s">
        <v>115</v>
      </c>
      <c r="C92" s="194" t="s">
        <v>188</v>
      </c>
      <c r="D92" s="194" t="s">
        <v>188</v>
      </c>
      <c r="E92" s="194" t="s">
        <v>188</v>
      </c>
      <c r="F92" s="194" t="s">
        <v>188</v>
      </c>
      <c r="G92" s="194" t="s">
        <v>188</v>
      </c>
      <c r="H92" s="194" t="s">
        <v>188</v>
      </c>
      <c r="I92" s="194" t="s">
        <v>188</v>
      </c>
      <c r="J92" s="194" t="s">
        <v>188</v>
      </c>
      <c r="K92" s="194" t="s">
        <v>188</v>
      </c>
      <c r="L92" s="194" t="s">
        <v>188</v>
      </c>
      <c r="M92" s="194" t="s">
        <v>188</v>
      </c>
      <c r="N92" s="194" t="s">
        <v>188</v>
      </c>
      <c r="O92" s="194" t="s">
        <v>188</v>
      </c>
      <c r="P92" s="194" t="s">
        <v>188</v>
      </c>
      <c r="Q92" s="194" t="s">
        <v>188</v>
      </c>
      <c r="R92" s="194" t="s">
        <v>188</v>
      </c>
      <c r="S92" s="194" t="s">
        <v>188</v>
      </c>
      <c r="T92" s="194" t="s">
        <v>188</v>
      </c>
      <c r="U92" s="194" t="s">
        <v>188</v>
      </c>
      <c r="V92" s="194" t="s">
        <v>188</v>
      </c>
      <c r="W92" s="194" t="s">
        <v>188</v>
      </c>
      <c r="X92" s="194" t="s">
        <v>188</v>
      </c>
      <c r="Y92" s="194" t="s">
        <v>188</v>
      </c>
      <c r="Z92" s="194" t="s">
        <v>188</v>
      </c>
      <c r="AA92" s="194" t="s">
        <v>188</v>
      </c>
      <c r="AB92" s="194" t="s">
        <v>188</v>
      </c>
      <c r="AC92" s="194" t="s">
        <v>188</v>
      </c>
      <c r="AD92" s="194" t="s">
        <v>188</v>
      </c>
      <c r="AE92" s="194" t="s">
        <v>188</v>
      </c>
    </row>
    <row r="93" spans="2:31" x14ac:dyDescent="0.25">
      <c r="B93" s="65" t="s">
        <v>116</v>
      </c>
      <c r="C93" s="194" t="s">
        <v>188</v>
      </c>
      <c r="D93" s="194" t="s">
        <v>188</v>
      </c>
      <c r="E93" s="194" t="s">
        <v>188</v>
      </c>
      <c r="F93" s="194" t="s">
        <v>188</v>
      </c>
      <c r="G93" s="194" t="s">
        <v>188</v>
      </c>
      <c r="H93" s="194" t="s">
        <v>188</v>
      </c>
      <c r="I93" s="194" t="s">
        <v>188</v>
      </c>
      <c r="J93" s="194" t="s">
        <v>188</v>
      </c>
      <c r="K93" s="194" t="s">
        <v>188</v>
      </c>
      <c r="L93" s="194" t="s">
        <v>188</v>
      </c>
      <c r="M93" s="194" t="s">
        <v>188</v>
      </c>
      <c r="N93" s="194" t="s">
        <v>188</v>
      </c>
      <c r="O93" s="194" t="s">
        <v>188</v>
      </c>
      <c r="P93" s="194" t="s">
        <v>188</v>
      </c>
      <c r="Q93" s="194" t="s">
        <v>188</v>
      </c>
      <c r="R93" s="194" t="s">
        <v>188</v>
      </c>
      <c r="S93" s="194" t="s">
        <v>188</v>
      </c>
      <c r="T93" s="194" t="s">
        <v>188</v>
      </c>
      <c r="U93" s="194" t="s">
        <v>188</v>
      </c>
      <c r="V93" s="194" t="s">
        <v>188</v>
      </c>
      <c r="W93" s="194" t="s">
        <v>188</v>
      </c>
      <c r="X93" s="194" t="s">
        <v>188</v>
      </c>
      <c r="Y93" s="194" t="s">
        <v>188</v>
      </c>
      <c r="Z93" s="194" t="s">
        <v>188</v>
      </c>
      <c r="AA93" s="194" t="s">
        <v>188</v>
      </c>
      <c r="AB93" s="194" t="s">
        <v>188</v>
      </c>
      <c r="AC93" s="194" t="s">
        <v>188</v>
      </c>
      <c r="AD93" s="194" t="s">
        <v>188</v>
      </c>
      <c r="AE93" s="194" t="s">
        <v>188</v>
      </c>
    </row>
    <row r="94" spans="2:31" x14ac:dyDescent="0.25">
      <c r="B94" s="65" t="s">
        <v>117</v>
      </c>
      <c r="C94" s="194" t="s">
        <v>220</v>
      </c>
      <c r="D94" s="194" t="s">
        <v>220</v>
      </c>
      <c r="E94" s="194" t="s">
        <v>220</v>
      </c>
      <c r="F94" s="194" t="s">
        <v>220</v>
      </c>
      <c r="G94" s="194" t="s">
        <v>220</v>
      </c>
      <c r="H94" s="194" t="s">
        <v>220</v>
      </c>
      <c r="I94" s="194" t="s">
        <v>220</v>
      </c>
      <c r="J94" s="194" t="s">
        <v>220</v>
      </c>
      <c r="K94" s="194" t="s">
        <v>220</v>
      </c>
      <c r="L94" s="194" t="s">
        <v>220</v>
      </c>
      <c r="M94" s="194" t="s">
        <v>220</v>
      </c>
      <c r="N94" s="194" t="s">
        <v>220</v>
      </c>
      <c r="O94" s="194" t="s">
        <v>220</v>
      </c>
      <c r="P94" s="194" t="s">
        <v>220</v>
      </c>
      <c r="Q94" s="194" t="s">
        <v>220</v>
      </c>
      <c r="R94" s="194" t="s">
        <v>220</v>
      </c>
      <c r="S94" s="194" t="s">
        <v>220</v>
      </c>
      <c r="T94" s="194" t="s">
        <v>220</v>
      </c>
      <c r="U94" s="194" t="s">
        <v>220</v>
      </c>
      <c r="V94" s="194" t="s">
        <v>220</v>
      </c>
      <c r="W94" s="194" t="s">
        <v>220</v>
      </c>
      <c r="X94" s="194" t="s">
        <v>220</v>
      </c>
      <c r="Y94" s="194" t="s">
        <v>220</v>
      </c>
      <c r="Z94" s="194" t="s">
        <v>220</v>
      </c>
      <c r="AA94" s="194" t="s">
        <v>220</v>
      </c>
      <c r="AB94" s="194" t="s">
        <v>220</v>
      </c>
      <c r="AC94" s="194" t="s">
        <v>220</v>
      </c>
      <c r="AD94" s="194" t="s">
        <v>220</v>
      </c>
      <c r="AE94" s="194" t="s">
        <v>220</v>
      </c>
    </row>
    <row r="95" spans="2:31" x14ac:dyDescent="0.25">
      <c r="B95" s="65" t="s">
        <v>118</v>
      </c>
      <c r="C95" s="194" t="s">
        <v>220</v>
      </c>
      <c r="D95" s="194" t="s">
        <v>220</v>
      </c>
      <c r="E95" s="194" t="s">
        <v>220</v>
      </c>
      <c r="F95" s="194" t="s">
        <v>220</v>
      </c>
      <c r="G95" s="194" t="s">
        <v>220</v>
      </c>
      <c r="H95" s="194" t="s">
        <v>220</v>
      </c>
      <c r="I95" s="194" t="s">
        <v>220</v>
      </c>
      <c r="J95" s="194" t="s">
        <v>220</v>
      </c>
      <c r="K95" s="194" t="s">
        <v>220</v>
      </c>
      <c r="L95" s="194" t="s">
        <v>220</v>
      </c>
      <c r="M95" s="194" t="s">
        <v>220</v>
      </c>
      <c r="N95" s="194" t="s">
        <v>220</v>
      </c>
      <c r="O95" s="194" t="s">
        <v>220</v>
      </c>
      <c r="P95" s="194" t="s">
        <v>220</v>
      </c>
      <c r="Q95" s="194" t="s">
        <v>220</v>
      </c>
      <c r="R95" s="194" t="s">
        <v>220</v>
      </c>
      <c r="S95" s="194" t="s">
        <v>220</v>
      </c>
      <c r="T95" s="194" t="s">
        <v>220</v>
      </c>
      <c r="U95" s="194" t="s">
        <v>220</v>
      </c>
      <c r="V95" s="194" t="s">
        <v>220</v>
      </c>
      <c r="W95" s="194" t="s">
        <v>220</v>
      </c>
      <c r="X95" s="194" t="s">
        <v>220</v>
      </c>
      <c r="Y95" s="194" t="s">
        <v>220</v>
      </c>
      <c r="Z95" s="194" t="s">
        <v>220</v>
      </c>
      <c r="AA95" s="194" t="s">
        <v>220</v>
      </c>
      <c r="AB95" s="194" t="s">
        <v>220</v>
      </c>
      <c r="AC95" s="194" t="s">
        <v>220</v>
      </c>
      <c r="AD95" s="194" t="s">
        <v>220</v>
      </c>
      <c r="AE95" s="194" t="s">
        <v>220</v>
      </c>
    </row>
    <row r="96" spans="2:31" x14ac:dyDescent="0.25">
      <c r="B96" s="65" t="s">
        <v>119</v>
      </c>
      <c r="C96" s="194" t="s">
        <v>188</v>
      </c>
      <c r="D96" s="194" t="s">
        <v>188</v>
      </c>
      <c r="E96" s="194" t="s">
        <v>188</v>
      </c>
      <c r="F96" s="194" t="s">
        <v>188</v>
      </c>
      <c r="G96" s="194" t="s">
        <v>188</v>
      </c>
      <c r="H96" s="194" t="s">
        <v>188</v>
      </c>
      <c r="I96" s="194" t="s">
        <v>188</v>
      </c>
      <c r="J96" s="194" t="s">
        <v>188</v>
      </c>
      <c r="K96" s="194" t="s">
        <v>188</v>
      </c>
      <c r="L96" s="194" t="s">
        <v>188</v>
      </c>
      <c r="M96" s="194" t="s">
        <v>188</v>
      </c>
      <c r="N96" s="194" t="s">
        <v>188</v>
      </c>
      <c r="O96" s="194" t="s">
        <v>188</v>
      </c>
      <c r="P96" s="194" t="s">
        <v>188</v>
      </c>
      <c r="Q96" s="194" t="s">
        <v>188</v>
      </c>
      <c r="R96" s="194" t="s">
        <v>188</v>
      </c>
      <c r="S96" s="194" t="s">
        <v>188</v>
      </c>
      <c r="T96" s="194" t="s">
        <v>188</v>
      </c>
      <c r="U96" s="194" t="s">
        <v>188</v>
      </c>
      <c r="V96" s="194" t="s">
        <v>188</v>
      </c>
      <c r="W96" s="194" t="s">
        <v>188</v>
      </c>
      <c r="X96" s="194" t="s">
        <v>188</v>
      </c>
      <c r="Y96" s="194" t="s">
        <v>188</v>
      </c>
      <c r="Z96" s="194" t="s">
        <v>188</v>
      </c>
      <c r="AA96" s="194" t="s">
        <v>188</v>
      </c>
      <c r="AB96" s="194" t="s">
        <v>188</v>
      </c>
      <c r="AC96" s="194" t="s">
        <v>188</v>
      </c>
      <c r="AD96" s="194" t="s">
        <v>188</v>
      </c>
      <c r="AE96" s="194" t="s">
        <v>188</v>
      </c>
    </row>
    <row r="97" spans="2:31" x14ac:dyDescent="0.25">
      <c r="B97" s="65" t="s">
        <v>120</v>
      </c>
      <c r="C97" s="194">
        <v>454.27891819022494</v>
      </c>
      <c r="D97" s="194">
        <v>458.15547555164886</v>
      </c>
      <c r="E97" s="194">
        <v>462.24269198941323</v>
      </c>
      <c r="F97" s="194">
        <v>461.2316346356742</v>
      </c>
      <c r="G97" s="194">
        <v>458.59764738483017</v>
      </c>
      <c r="H97" s="194">
        <v>459.2040495336808</v>
      </c>
      <c r="I97" s="194">
        <v>471.58796648727866</v>
      </c>
      <c r="J97" s="194">
        <v>481.39499039385794</v>
      </c>
      <c r="K97" s="194">
        <v>487.18259650732301</v>
      </c>
      <c r="L97" s="194">
        <v>471.8328884341459</v>
      </c>
      <c r="M97" s="194">
        <v>450.43289217139079</v>
      </c>
      <c r="N97" s="194">
        <v>447.19042956196859</v>
      </c>
      <c r="O97" s="194">
        <v>441.93744893039195</v>
      </c>
      <c r="P97" s="194">
        <v>440.323501073518</v>
      </c>
      <c r="Q97" s="194">
        <v>439.53468413514838</v>
      </c>
      <c r="R97" s="194">
        <v>433.72565279315052</v>
      </c>
      <c r="S97" s="194">
        <v>431.57928274680711</v>
      </c>
      <c r="T97" s="194">
        <v>423.47940914750467</v>
      </c>
      <c r="U97" s="194">
        <v>421.56364660525918</v>
      </c>
      <c r="V97" s="194">
        <v>415.06819041030582</v>
      </c>
      <c r="W97" s="194">
        <v>406.21558074702045</v>
      </c>
      <c r="X97" s="194">
        <v>401.80714380612937</v>
      </c>
      <c r="Y97" s="194">
        <v>415.17069864309201</v>
      </c>
      <c r="Z97" s="194">
        <v>421.30947492854591</v>
      </c>
      <c r="AA97" s="194">
        <v>426.23647578452983</v>
      </c>
      <c r="AB97" s="194">
        <v>435.21149331082086</v>
      </c>
      <c r="AC97" s="194">
        <v>448.48453095078241</v>
      </c>
      <c r="AD97" s="194">
        <v>461.51259606956165</v>
      </c>
      <c r="AE97" s="194">
        <v>461.72828328791047</v>
      </c>
    </row>
    <row r="98" spans="2:31" x14ac:dyDescent="0.25">
      <c r="B98" s="65" t="s">
        <v>121</v>
      </c>
      <c r="C98" s="194">
        <v>56.242039016674099</v>
      </c>
      <c r="D98" s="194">
        <v>57.044013709318321</v>
      </c>
      <c r="E98" s="194">
        <v>57.728918447716289</v>
      </c>
      <c r="F98" s="194">
        <v>57.727972596088748</v>
      </c>
      <c r="G98" s="194">
        <v>57.067363051086502</v>
      </c>
      <c r="H98" s="194">
        <v>56.690501501720959</v>
      </c>
      <c r="I98" s="194">
        <v>58.67545954601232</v>
      </c>
      <c r="J98" s="194">
        <v>59.683443625472258</v>
      </c>
      <c r="K98" s="194">
        <v>60.548525511453391</v>
      </c>
      <c r="L98" s="194">
        <v>58.429357881612169</v>
      </c>
      <c r="M98" s="194">
        <v>55.757284852096561</v>
      </c>
      <c r="N98" s="194">
        <v>55.873991734620049</v>
      </c>
      <c r="O98" s="194">
        <v>55.192977342013741</v>
      </c>
      <c r="P98" s="194">
        <v>54.319328513552342</v>
      </c>
      <c r="Q98" s="194">
        <v>54.04689647707513</v>
      </c>
      <c r="R98" s="194">
        <v>54.118196601208993</v>
      </c>
      <c r="S98" s="194">
        <v>53.131774445255118</v>
      </c>
      <c r="T98" s="194">
        <v>52.00272896917717</v>
      </c>
      <c r="U98" s="194">
        <v>51.441865689247841</v>
      </c>
      <c r="V98" s="194">
        <v>50.7910046654913</v>
      </c>
      <c r="W98" s="194">
        <v>50.06992012965005</v>
      </c>
      <c r="X98" s="194">
        <v>50.081727362607118</v>
      </c>
      <c r="Y98" s="194">
        <v>52.090567664211719</v>
      </c>
      <c r="Z98" s="194">
        <v>52.696846692541662</v>
      </c>
      <c r="AA98" s="194">
        <v>53.184374655729648</v>
      </c>
      <c r="AB98" s="194">
        <v>54.152025610151242</v>
      </c>
      <c r="AC98" s="194">
        <v>55.899523249563387</v>
      </c>
      <c r="AD98" s="194">
        <v>57.007880878039998</v>
      </c>
      <c r="AE98" s="194">
        <v>57.075257821873649</v>
      </c>
    </row>
    <row r="99" spans="2:31" x14ac:dyDescent="0.25">
      <c r="B99" s="65" t="s">
        <v>122</v>
      </c>
      <c r="C99" s="194" t="s">
        <v>221</v>
      </c>
      <c r="D99" s="194" t="s">
        <v>221</v>
      </c>
      <c r="E99" s="194" t="s">
        <v>221</v>
      </c>
      <c r="F99" s="194" t="s">
        <v>221</v>
      </c>
      <c r="G99" s="194" t="s">
        <v>221</v>
      </c>
      <c r="H99" s="194" t="s">
        <v>221</v>
      </c>
      <c r="I99" s="194" t="s">
        <v>221</v>
      </c>
      <c r="J99" s="194" t="s">
        <v>221</v>
      </c>
      <c r="K99" s="194" t="s">
        <v>221</v>
      </c>
      <c r="L99" s="194" t="s">
        <v>221</v>
      </c>
      <c r="M99" s="194" t="s">
        <v>221</v>
      </c>
      <c r="N99" s="194" t="s">
        <v>221</v>
      </c>
      <c r="O99" s="194" t="s">
        <v>221</v>
      </c>
      <c r="P99" s="194" t="s">
        <v>221</v>
      </c>
      <c r="Q99" s="194" t="s">
        <v>221</v>
      </c>
      <c r="R99" s="194" t="s">
        <v>221</v>
      </c>
      <c r="S99" s="194" t="s">
        <v>221</v>
      </c>
      <c r="T99" s="194" t="s">
        <v>221</v>
      </c>
      <c r="U99" s="194" t="s">
        <v>221</v>
      </c>
      <c r="V99" s="194" t="s">
        <v>221</v>
      </c>
      <c r="W99" s="194" t="s">
        <v>221</v>
      </c>
      <c r="X99" s="194" t="s">
        <v>221</v>
      </c>
      <c r="Y99" s="194" t="s">
        <v>221</v>
      </c>
      <c r="Z99" s="194" t="s">
        <v>221</v>
      </c>
      <c r="AA99" s="194" t="s">
        <v>221</v>
      </c>
      <c r="AB99" s="194" t="s">
        <v>221</v>
      </c>
      <c r="AC99" s="194" t="s">
        <v>221</v>
      </c>
      <c r="AD99" s="194" t="s">
        <v>221</v>
      </c>
      <c r="AE99" s="194" t="s">
        <v>221</v>
      </c>
    </row>
    <row r="100" spans="2:31" x14ac:dyDescent="0.25">
      <c r="B100" s="65" t="s">
        <v>78</v>
      </c>
      <c r="C100" s="194" t="s">
        <v>220</v>
      </c>
      <c r="D100" s="194" t="s">
        <v>220</v>
      </c>
      <c r="E100" s="194" t="s">
        <v>220</v>
      </c>
      <c r="F100" s="194" t="s">
        <v>220</v>
      </c>
      <c r="G100" s="194" t="s">
        <v>220</v>
      </c>
      <c r="H100" s="194" t="s">
        <v>220</v>
      </c>
      <c r="I100" s="194" t="s">
        <v>220</v>
      </c>
      <c r="J100" s="194" t="s">
        <v>220</v>
      </c>
      <c r="K100" s="194" t="s">
        <v>220</v>
      </c>
      <c r="L100" s="194" t="s">
        <v>220</v>
      </c>
      <c r="M100" s="194" t="s">
        <v>220</v>
      </c>
      <c r="N100" s="194" t="s">
        <v>220</v>
      </c>
      <c r="O100" s="194" t="s">
        <v>220</v>
      </c>
      <c r="P100" s="194" t="s">
        <v>220</v>
      </c>
      <c r="Q100" s="194" t="s">
        <v>220</v>
      </c>
      <c r="R100" s="194" t="s">
        <v>220</v>
      </c>
      <c r="S100" s="194" t="s">
        <v>220</v>
      </c>
      <c r="T100" s="194" t="s">
        <v>220</v>
      </c>
      <c r="U100" s="194" t="s">
        <v>220</v>
      </c>
      <c r="V100" s="194" t="s">
        <v>220</v>
      </c>
      <c r="W100" s="194" t="s">
        <v>220</v>
      </c>
      <c r="X100" s="194" t="s">
        <v>220</v>
      </c>
      <c r="Y100" s="194" t="s">
        <v>220</v>
      </c>
      <c r="Z100" s="194" t="s">
        <v>220</v>
      </c>
      <c r="AA100" s="194" t="s">
        <v>220</v>
      </c>
      <c r="AB100" s="194" t="s">
        <v>220</v>
      </c>
      <c r="AC100" s="194" t="s">
        <v>220</v>
      </c>
      <c r="AD100" s="194" t="s">
        <v>220</v>
      </c>
      <c r="AE100" s="194" t="s">
        <v>220</v>
      </c>
    </row>
    <row r="101" spans="2:31" x14ac:dyDescent="0.25">
      <c r="B101" s="65" t="s">
        <v>123</v>
      </c>
      <c r="C101" s="194" t="s">
        <v>220</v>
      </c>
      <c r="D101" s="194" t="s">
        <v>220</v>
      </c>
      <c r="E101" s="194" t="s">
        <v>220</v>
      </c>
      <c r="F101" s="194" t="s">
        <v>220</v>
      </c>
      <c r="G101" s="194" t="s">
        <v>220</v>
      </c>
      <c r="H101" s="194" t="s">
        <v>220</v>
      </c>
      <c r="I101" s="194" t="s">
        <v>220</v>
      </c>
      <c r="J101" s="194" t="s">
        <v>220</v>
      </c>
      <c r="K101" s="194" t="s">
        <v>220</v>
      </c>
      <c r="L101" s="194" t="s">
        <v>220</v>
      </c>
      <c r="M101" s="194" t="s">
        <v>220</v>
      </c>
      <c r="N101" s="194" t="s">
        <v>220</v>
      </c>
      <c r="O101" s="194" t="s">
        <v>220</v>
      </c>
      <c r="P101" s="194" t="s">
        <v>220</v>
      </c>
      <c r="Q101" s="194" t="s">
        <v>220</v>
      </c>
      <c r="R101" s="194" t="s">
        <v>220</v>
      </c>
      <c r="S101" s="194" t="s">
        <v>220</v>
      </c>
      <c r="T101" s="194" t="s">
        <v>220</v>
      </c>
      <c r="U101" s="194" t="s">
        <v>220</v>
      </c>
      <c r="V101" s="194" t="s">
        <v>220</v>
      </c>
      <c r="W101" s="194" t="s">
        <v>220</v>
      </c>
      <c r="X101" s="194" t="s">
        <v>220</v>
      </c>
      <c r="Y101" s="194" t="s">
        <v>220</v>
      </c>
      <c r="Z101" s="194" t="s">
        <v>220</v>
      </c>
      <c r="AA101" s="194" t="s">
        <v>220</v>
      </c>
      <c r="AB101" s="194" t="s">
        <v>220</v>
      </c>
      <c r="AC101" s="194" t="s">
        <v>220</v>
      </c>
      <c r="AD101" s="194" t="s">
        <v>220</v>
      </c>
      <c r="AE101" s="194" t="s">
        <v>220</v>
      </c>
    </row>
    <row r="102" spans="2:31" x14ac:dyDescent="0.25">
      <c r="B102" s="65" t="s">
        <v>124</v>
      </c>
      <c r="C102" s="194">
        <v>52.723000185831978</v>
      </c>
      <c r="D102" s="194">
        <v>55.943049584813188</v>
      </c>
      <c r="E102" s="194">
        <v>58.457317566847927</v>
      </c>
      <c r="F102" s="194">
        <v>60.423525072605109</v>
      </c>
      <c r="G102" s="194">
        <v>62.242640281072738</v>
      </c>
      <c r="H102" s="194">
        <v>63.710363610827081</v>
      </c>
      <c r="I102" s="194">
        <v>58.874784427602847</v>
      </c>
      <c r="J102" s="194">
        <v>48.508982412636662</v>
      </c>
      <c r="K102" s="194">
        <v>50.537039858393413</v>
      </c>
      <c r="L102" s="194">
        <v>50.451495881511249</v>
      </c>
      <c r="M102" s="194">
        <v>50.726549434402578</v>
      </c>
      <c r="N102" s="194">
        <v>54.578840814021618</v>
      </c>
      <c r="O102" s="194">
        <v>57.50573558965462</v>
      </c>
      <c r="P102" s="194">
        <v>58.285406955065532</v>
      </c>
      <c r="Q102" s="194">
        <v>47.634091368178638</v>
      </c>
      <c r="R102" s="194">
        <v>40.279942215483111</v>
      </c>
      <c r="S102" s="194">
        <v>41.971821882033517</v>
      </c>
      <c r="T102" s="194">
        <v>24.63971198944974</v>
      </c>
      <c r="U102" s="194">
        <v>18.553681731906561</v>
      </c>
      <c r="V102" s="194">
        <v>11.392196325056419</v>
      </c>
      <c r="W102" s="194">
        <v>11.145860293314501</v>
      </c>
      <c r="X102" s="194">
        <v>15.262445342643961</v>
      </c>
      <c r="Y102" s="194">
        <v>12.111661906069569</v>
      </c>
      <c r="Z102" s="194">
        <v>18.438797726947261</v>
      </c>
      <c r="AA102" s="194">
        <v>25.924042828975431</v>
      </c>
      <c r="AB102" s="194">
        <v>29.077068215403081</v>
      </c>
      <c r="AC102" s="194">
        <v>29.982434370483482</v>
      </c>
      <c r="AD102" s="194">
        <v>28.716209526684761</v>
      </c>
      <c r="AE102" s="194">
        <v>27.708367451414439</v>
      </c>
    </row>
    <row r="103" spans="2:31" x14ac:dyDescent="0.25">
      <c r="B103" s="65" t="s">
        <v>125</v>
      </c>
      <c r="C103" s="194" t="s">
        <v>188</v>
      </c>
      <c r="D103" s="194" t="s">
        <v>188</v>
      </c>
      <c r="E103" s="194" t="s">
        <v>188</v>
      </c>
      <c r="F103" s="194" t="s">
        <v>188</v>
      </c>
      <c r="G103" s="194" t="s">
        <v>188</v>
      </c>
      <c r="H103" s="194" t="s">
        <v>188</v>
      </c>
      <c r="I103" s="194" t="s">
        <v>188</v>
      </c>
      <c r="J103" s="194" t="s">
        <v>188</v>
      </c>
      <c r="K103" s="194" t="s">
        <v>188</v>
      </c>
      <c r="L103" s="194" t="s">
        <v>188</v>
      </c>
      <c r="M103" s="194" t="s">
        <v>188</v>
      </c>
      <c r="N103" s="194">
        <v>8.8931999999999997E-2</v>
      </c>
      <c r="O103" s="194">
        <v>0.13605200000000001</v>
      </c>
      <c r="P103" s="194">
        <v>0.18923200000000001</v>
      </c>
      <c r="Q103" s="194">
        <v>0.19831199999999999</v>
      </c>
      <c r="R103" s="194">
        <v>0.32107999999999998</v>
      </c>
      <c r="S103" s="194">
        <v>0.31953599999999999</v>
      </c>
      <c r="T103" s="194">
        <v>0.29114400000000001</v>
      </c>
      <c r="U103" s="194">
        <v>0.38340800000000003</v>
      </c>
      <c r="V103" s="194">
        <v>0.49143599999999998</v>
      </c>
      <c r="W103" s="194">
        <v>0.48953600000000003</v>
      </c>
      <c r="X103" s="194">
        <v>0.53431600000000001</v>
      </c>
      <c r="Y103" s="194">
        <v>0.52271199999999995</v>
      </c>
      <c r="Z103" s="194">
        <v>0.53009600000000001</v>
      </c>
      <c r="AA103" s="194">
        <v>0.45005200000000001</v>
      </c>
      <c r="AB103" s="194">
        <v>0.48187200000000002</v>
      </c>
      <c r="AC103" s="194">
        <v>0.46385999999999999</v>
      </c>
      <c r="AD103" s="194">
        <v>0.59786399999999995</v>
      </c>
      <c r="AE103" s="194">
        <v>0.59786399999999995</v>
      </c>
    </row>
    <row r="104" spans="2:31" x14ac:dyDescent="0.25">
      <c r="B104" s="65" t="s">
        <v>126</v>
      </c>
      <c r="C104" s="194">
        <v>4.2069105756910002E-2</v>
      </c>
      <c r="D104" s="194">
        <v>4.3063723356090003E-2</v>
      </c>
      <c r="E104" s="194">
        <v>4.5341508799240003E-2</v>
      </c>
      <c r="F104" s="194">
        <v>4.7587766245530003E-2</v>
      </c>
      <c r="G104" s="194">
        <v>4.9450019329490003E-2</v>
      </c>
      <c r="H104" s="194">
        <v>5.0989829743099999E-2</v>
      </c>
      <c r="I104" s="194">
        <v>5.0741973283910002E-2</v>
      </c>
      <c r="J104" s="194">
        <v>4.7669177936370002E-2</v>
      </c>
      <c r="K104" s="194">
        <v>4.4536711050820001E-2</v>
      </c>
      <c r="L104" s="194">
        <v>6.2683796954610002E-2</v>
      </c>
      <c r="M104" s="194">
        <v>6.918076035048E-2</v>
      </c>
      <c r="N104" s="194">
        <v>8.7613014225750005E-2</v>
      </c>
      <c r="O104" s="194">
        <v>0.18451007886309001</v>
      </c>
      <c r="P104" s="194">
        <v>0.23984150769057</v>
      </c>
      <c r="Q104" s="194">
        <v>0.14408585046000999</v>
      </c>
      <c r="R104" s="194">
        <v>9.2817689803630005E-2</v>
      </c>
      <c r="S104" s="194">
        <v>9.6046589946039998E-2</v>
      </c>
      <c r="T104" s="194">
        <v>3.6511484755400001E-3</v>
      </c>
      <c r="U104" s="194">
        <v>1.352063082266E-2</v>
      </c>
      <c r="V104" s="194">
        <v>1.3733193729189999E-2</v>
      </c>
      <c r="W104" s="194">
        <v>1.6904765088400001E-2</v>
      </c>
      <c r="X104" s="194">
        <v>2.5440510872440002E-2</v>
      </c>
      <c r="Y104" s="194">
        <v>8.5823705414899993E-3</v>
      </c>
      <c r="Z104" s="194">
        <v>5.60769935038E-3</v>
      </c>
      <c r="AA104" s="194">
        <v>5.26862359927E-3</v>
      </c>
      <c r="AB104" s="194">
        <v>5.66158928644E-3</v>
      </c>
      <c r="AC104" s="194">
        <v>5.3657941587699999E-3</v>
      </c>
      <c r="AD104" s="194">
        <v>5.6911290427699998E-3</v>
      </c>
      <c r="AE104" s="194">
        <v>6.62070947877E-3</v>
      </c>
    </row>
    <row r="105" spans="2:31" x14ac:dyDescent="0.25">
      <c r="B105" s="65" t="s">
        <v>127</v>
      </c>
      <c r="C105" s="194">
        <v>2.4439790243020498</v>
      </c>
      <c r="D105" s="194">
        <v>2.45785180158073</v>
      </c>
      <c r="E105" s="194">
        <v>2.4779289867880698</v>
      </c>
      <c r="F105" s="194">
        <v>2.4915926267208501</v>
      </c>
      <c r="G105" s="194">
        <v>2.4998186956599602</v>
      </c>
      <c r="H105" s="194">
        <v>2.5080855495830501</v>
      </c>
      <c r="I105" s="194">
        <v>2.49500823492246</v>
      </c>
      <c r="J105" s="194">
        <v>2.40362572859059</v>
      </c>
      <c r="K105" s="194">
        <v>2.69994866697657</v>
      </c>
      <c r="L105" s="194">
        <v>2.5599716983773</v>
      </c>
      <c r="M105" s="194">
        <v>2.4979275051707202</v>
      </c>
      <c r="N105" s="194">
        <v>2.52120619386903</v>
      </c>
      <c r="O105" s="194">
        <v>2.6067258073403301</v>
      </c>
      <c r="P105" s="194">
        <v>2.0107078907026898</v>
      </c>
      <c r="Q105" s="194">
        <v>1.9305155583139499</v>
      </c>
      <c r="R105" s="194">
        <v>1.9737331882972999</v>
      </c>
      <c r="S105" s="194">
        <v>1.7746651003282701</v>
      </c>
      <c r="T105" s="194">
        <v>1.76781676071545</v>
      </c>
      <c r="U105" s="194">
        <v>2.03421083162281</v>
      </c>
      <c r="V105" s="194">
        <v>2.0582533756908701</v>
      </c>
      <c r="W105" s="194">
        <v>2.010199191746</v>
      </c>
      <c r="X105" s="194">
        <v>2.0025916422351702</v>
      </c>
      <c r="Y105" s="194">
        <v>2.0264742840919401</v>
      </c>
      <c r="Z105" s="194">
        <v>2.01967234238947</v>
      </c>
      <c r="AA105" s="194">
        <v>2.0931439979982698</v>
      </c>
      <c r="AB105" s="194">
        <v>2.0864321054872002</v>
      </c>
      <c r="AC105" s="194">
        <v>2.0170300817345499</v>
      </c>
      <c r="AD105" s="194">
        <v>2.03992972323084</v>
      </c>
      <c r="AE105" s="194">
        <v>2.0100201086275602</v>
      </c>
    </row>
    <row r="106" spans="2:31" x14ac:dyDescent="0.25">
      <c r="B106" s="191"/>
      <c r="C106" s="192"/>
      <c r="D106" s="192"/>
      <c r="E106" s="192"/>
      <c r="F106" s="192"/>
      <c r="G106" s="192"/>
      <c r="H106" s="192"/>
      <c r="I106" s="192"/>
      <c r="J106" s="192"/>
      <c r="K106" s="192"/>
      <c r="L106" s="192"/>
      <c r="M106" s="192"/>
      <c r="N106" s="192"/>
      <c r="O106" s="192"/>
      <c r="P106" s="192"/>
      <c r="Q106" s="192"/>
      <c r="R106" s="192"/>
      <c r="S106" s="192"/>
      <c r="T106" s="192"/>
      <c r="U106" s="192"/>
      <c r="V106" s="192"/>
      <c r="W106" s="192"/>
      <c r="X106" s="192"/>
      <c r="Y106" s="192"/>
      <c r="Z106" s="192"/>
      <c r="AA106" s="192"/>
      <c r="AB106" s="192"/>
      <c r="AC106" s="192"/>
      <c r="AD106" s="192"/>
      <c r="AE106" s="192"/>
    </row>
    <row r="107" spans="2:31" x14ac:dyDescent="0.25">
      <c r="B107" s="191"/>
      <c r="C107" s="192"/>
      <c r="D107" s="192"/>
      <c r="E107" s="192"/>
      <c r="F107" s="192"/>
      <c r="G107" s="192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E107" s="192"/>
    </row>
    <row r="108" spans="2:31" x14ac:dyDescent="0.25">
      <c r="C108" s="195"/>
    </row>
    <row r="143" spans="2:2" x14ac:dyDescent="0.25">
      <c r="B143" s="201" t="s">
        <v>131</v>
      </c>
    </row>
    <row r="145" spans="2:31" x14ac:dyDescent="0.25">
      <c r="B145" s="188" t="s">
        <v>7</v>
      </c>
      <c r="C145" s="189" t="s">
        <v>189</v>
      </c>
      <c r="D145" s="189" t="s">
        <v>190</v>
      </c>
      <c r="E145" s="189" t="s">
        <v>191</v>
      </c>
      <c r="F145" s="189" t="s">
        <v>192</v>
      </c>
      <c r="G145" s="189" t="s">
        <v>193</v>
      </c>
      <c r="H145" s="189" t="s">
        <v>194</v>
      </c>
      <c r="I145" s="189" t="s">
        <v>195</v>
      </c>
      <c r="J145" s="189" t="s">
        <v>196</v>
      </c>
      <c r="K145" s="189" t="s">
        <v>197</v>
      </c>
      <c r="L145" s="189" t="s">
        <v>198</v>
      </c>
      <c r="M145" s="189" t="s">
        <v>199</v>
      </c>
      <c r="N145" s="189" t="s">
        <v>200</v>
      </c>
      <c r="O145" s="189" t="s">
        <v>201</v>
      </c>
      <c r="P145" s="189" t="s">
        <v>202</v>
      </c>
      <c r="Q145" s="189" t="s">
        <v>203</v>
      </c>
      <c r="R145" s="189" t="s">
        <v>204</v>
      </c>
      <c r="S145" s="189" t="s">
        <v>205</v>
      </c>
      <c r="T145" s="189" t="s">
        <v>206</v>
      </c>
      <c r="U145" s="189" t="s">
        <v>207</v>
      </c>
      <c r="V145" s="189" t="s">
        <v>208</v>
      </c>
      <c r="W145" s="189" t="s">
        <v>209</v>
      </c>
      <c r="X145" s="189" t="s">
        <v>210</v>
      </c>
      <c r="Y145" s="189" t="s">
        <v>211</v>
      </c>
      <c r="Z145" s="189" t="s">
        <v>212</v>
      </c>
      <c r="AA145" s="189" t="s">
        <v>213</v>
      </c>
      <c r="AB145" s="189" t="s">
        <v>214</v>
      </c>
      <c r="AC145" s="189" t="s">
        <v>215</v>
      </c>
      <c r="AD145" s="189" t="s">
        <v>216</v>
      </c>
      <c r="AE145" s="189" t="s">
        <v>187</v>
      </c>
    </row>
    <row r="146" spans="2:31" x14ac:dyDescent="0.25">
      <c r="B146" s="65" t="s">
        <v>107</v>
      </c>
      <c r="C146" s="194">
        <v>0.23991894803354999</v>
      </c>
      <c r="D146" s="194">
        <v>0.24549277585977</v>
      </c>
      <c r="E146" s="194">
        <v>0.25254790073313998</v>
      </c>
      <c r="F146" s="194">
        <v>0.24160392006230999</v>
      </c>
      <c r="G146" s="194">
        <v>0.24630056698922001</v>
      </c>
      <c r="H146" s="194">
        <v>0.24958657512367</v>
      </c>
      <c r="I146" s="194">
        <v>0.26117908234567</v>
      </c>
      <c r="J146" s="194">
        <v>0.26074201220181997</v>
      </c>
      <c r="K146" s="194">
        <v>0.25227405774516998</v>
      </c>
      <c r="L146" s="194">
        <v>0.25837186305547</v>
      </c>
      <c r="M146" s="194">
        <v>0.25827788007767</v>
      </c>
      <c r="N146" s="194">
        <v>0.28103737327456002</v>
      </c>
      <c r="O146" s="194">
        <v>0.31653102585971998</v>
      </c>
      <c r="P146" s="194">
        <v>0.35072919449433998</v>
      </c>
      <c r="Q146" s="194">
        <v>0.30715625578573003</v>
      </c>
      <c r="R146" s="194">
        <v>0.33648519558505002</v>
      </c>
      <c r="S146" s="194">
        <v>0.36486641747683002</v>
      </c>
      <c r="T146" s="194">
        <v>0.38626906326645999</v>
      </c>
      <c r="U146" s="194">
        <v>0.48350705511093001</v>
      </c>
      <c r="V146" s="194">
        <v>0.46463085972787999</v>
      </c>
      <c r="W146" s="194">
        <v>0.48322412817424998</v>
      </c>
      <c r="X146" s="194">
        <v>0.44098841401469002</v>
      </c>
      <c r="Y146" s="194">
        <v>0.45029343469437</v>
      </c>
      <c r="Z146" s="194">
        <v>0.41709251433854999</v>
      </c>
      <c r="AA146" s="194">
        <v>0.41698012767041998</v>
      </c>
      <c r="AB146" s="194">
        <v>0.40981941707198999</v>
      </c>
      <c r="AC146" s="194">
        <v>0.46815761658734001</v>
      </c>
      <c r="AD146" s="194">
        <v>0.47106515823571998</v>
      </c>
      <c r="AE146" s="194">
        <v>0.47530053526281002</v>
      </c>
    </row>
    <row r="147" spans="2:31" x14ac:dyDescent="0.25">
      <c r="B147" s="65" t="s">
        <v>108</v>
      </c>
      <c r="C147" s="194">
        <v>4.1788697542739998E-2</v>
      </c>
      <c r="D147" s="194">
        <v>4.2232441943710002E-2</v>
      </c>
      <c r="E147" s="194">
        <v>3.6262584288760003E-2</v>
      </c>
      <c r="F147" s="194">
        <v>3.8121766400890003E-2</v>
      </c>
      <c r="G147" s="194">
        <v>3.8238877318999998E-2</v>
      </c>
      <c r="H147" s="194">
        <v>3.9537459184690003E-2</v>
      </c>
      <c r="I147" s="194">
        <v>4.1305118220380001E-2</v>
      </c>
      <c r="J147" s="194">
        <v>4.2662580952989998E-2</v>
      </c>
      <c r="K147" s="194">
        <v>4.5270785918389997E-2</v>
      </c>
      <c r="L147" s="194">
        <v>4.6320972417820003E-2</v>
      </c>
      <c r="M147" s="194">
        <v>5.4053371963800001E-2</v>
      </c>
      <c r="N147" s="194">
        <v>5.6310885330779999E-2</v>
      </c>
      <c r="O147" s="194">
        <v>5.4110614597170002E-2</v>
      </c>
      <c r="P147" s="194">
        <v>5.6490249912579997E-2</v>
      </c>
      <c r="Q147" s="194">
        <v>6.1119164838950003E-2</v>
      </c>
      <c r="R147" s="194">
        <v>6.9028847536130006E-2</v>
      </c>
      <c r="S147" s="194">
        <v>6.5207765255919994E-2</v>
      </c>
      <c r="T147" s="194">
        <v>6.3225063013339994E-2</v>
      </c>
      <c r="U147" s="194">
        <v>5.9206656046349997E-2</v>
      </c>
      <c r="V147" s="194">
        <v>5.0491335147169997E-2</v>
      </c>
      <c r="W147" s="194">
        <v>5.1816014551870002E-2</v>
      </c>
      <c r="X147" s="194">
        <v>4.523370627507E-2</v>
      </c>
      <c r="Y147" s="194">
        <v>4.3216106223630001E-2</v>
      </c>
      <c r="Z147" s="194">
        <v>4.4182867858399998E-2</v>
      </c>
      <c r="AA147" s="194">
        <v>4.9680639344310003E-2</v>
      </c>
      <c r="AB147" s="194">
        <v>5.0744882852629999E-2</v>
      </c>
      <c r="AC147" s="194">
        <v>5.0579831531219997E-2</v>
      </c>
      <c r="AD147" s="194">
        <v>5.3572215025250003E-2</v>
      </c>
      <c r="AE147" s="194">
        <v>5.5596335112660003E-2</v>
      </c>
    </row>
    <row r="148" spans="2:31" x14ac:dyDescent="0.25">
      <c r="B148" s="65" t="s">
        <v>109</v>
      </c>
      <c r="C148" s="194">
        <v>0.22560971754278</v>
      </c>
      <c r="D148" s="194">
        <v>0.22547586984532</v>
      </c>
      <c r="E148" s="194">
        <v>0.27521214040529002</v>
      </c>
      <c r="F148" s="194">
        <v>0.33537165423801002</v>
      </c>
      <c r="G148" s="194">
        <v>0.44150673534061002</v>
      </c>
      <c r="H148" s="194">
        <v>0.58364650161788001</v>
      </c>
      <c r="I148" s="194">
        <v>0.86546429481366005</v>
      </c>
      <c r="J148" s="194">
        <v>1.07397699365848</v>
      </c>
      <c r="K148" s="194">
        <v>1.3215140195805799</v>
      </c>
      <c r="L148" s="194">
        <v>0.59074266180680002</v>
      </c>
      <c r="M148" s="194">
        <v>0.64510462135771995</v>
      </c>
      <c r="N148" s="194">
        <v>0.66829275431863999</v>
      </c>
      <c r="O148" s="194">
        <v>0.65873716375695002</v>
      </c>
      <c r="P148" s="194">
        <v>0.63581360022819999</v>
      </c>
      <c r="Q148" s="194">
        <v>0.63429714471719001</v>
      </c>
      <c r="R148" s="194">
        <v>0.61956647133470999</v>
      </c>
      <c r="S148" s="194">
        <v>0.60728839477267005</v>
      </c>
      <c r="T148" s="194">
        <v>0.57399147920483995</v>
      </c>
      <c r="U148" s="194">
        <v>0.43779753744712002</v>
      </c>
      <c r="V148" s="194">
        <v>0.40198095695630998</v>
      </c>
      <c r="W148" s="194">
        <v>0.37842697236533002</v>
      </c>
      <c r="X148" s="194">
        <v>0.37181372959413</v>
      </c>
      <c r="Y148" s="194">
        <v>0.36667717927993998</v>
      </c>
      <c r="Z148" s="194">
        <v>0.37588152240279998</v>
      </c>
      <c r="AA148" s="194">
        <v>0.38920817774562</v>
      </c>
      <c r="AB148" s="194">
        <v>0.41128384895963999</v>
      </c>
      <c r="AC148" s="194">
        <v>0.43405619092844999</v>
      </c>
      <c r="AD148" s="194">
        <v>0.42678650157283998</v>
      </c>
      <c r="AE148" s="194">
        <v>0.43737161526670998</v>
      </c>
    </row>
    <row r="149" spans="2:31" x14ac:dyDescent="0.25">
      <c r="B149" s="65" t="s">
        <v>110</v>
      </c>
      <c r="C149" s="194">
        <v>0.35021233376605998</v>
      </c>
      <c r="D149" s="194">
        <v>0.35784677727873998</v>
      </c>
      <c r="E149" s="194">
        <v>0.34612415704237998</v>
      </c>
      <c r="F149" s="194">
        <v>0.34589285958719002</v>
      </c>
      <c r="G149" s="194">
        <v>0.37492176866887</v>
      </c>
      <c r="H149" s="194">
        <v>0.41132316991064999</v>
      </c>
      <c r="I149" s="194">
        <v>0.34969339608249</v>
      </c>
      <c r="J149" s="194">
        <v>0.35221882416648997</v>
      </c>
      <c r="K149" s="194">
        <v>0.35412327943653998</v>
      </c>
      <c r="L149" s="194">
        <v>0.35968602192685001</v>
      </c>
      <c r="M149" s="194">
        <v>0.36902847343780998</v>
      </c>
      <c r="N149" s="194">
        <v>0.37296556287440003</v>
      </c>
      <c r="O149" s="194">
        <v>0.37295447657894998</v>
      </c>
      <c r="P149" s="194">
        <v>0.37576148566931</v>
      </c>
      <c r="Q149" s="194">
        <v>0.36304908356968002</v>
      </c>
      <c r="R149" s="194">
        <v>0.3873285382335</v>
      </c>
      <c r="S149" s="194">
        <v>0.37183334927807998</v>
      </c>
      <c r="T149" s="194">
        <v>0.35682574779731002</v>
      </c>
      <c r="U149" s="194">
        <v>0.38549454335344002</v>
      </c>
      <c r="V149" s="194">
        <v>0.33910132955233002</v>
      </c>
      <c r="W149" s="194">
        <v>0.32462703874943999</v>
      </c>
      <c r="X149" s="194">
        <v>0.30509325008907001</v>
      </c>
      <c r="Y149" s="194">
        <v>0.29156340733911001</v>
      </c>
      <c r="Z149" s="194">
        <v>0.26461922092496998</v>
      </c>
      <c r="AA149" s="194">
        <v>0.23726623391939999</v>
      </c>
      <c r="AB149" s="194">
        <v>0.23176086545548</v>
      </c>
      <c r="AC149" s="194">
        <v>0.24053230230082001</v>
      </c>
      <c r="AD149" s="194">
        <v>0.24281858495238001</v>
      </c>
      <c r="AE149" s="194">
        <v>0.25791552466196999</v>
      </c>
    </row>
    <row r="150" spans="2:31" x14ac:dyDescent="0.25">
      <c r="B150" s="65" t="s">
        <v>111</v>
      </c>
      <c r="C150" s="194" t="s">
        <v>188</v>
      </c>
      <c r="D150" s="194" t="s">
        <v>188</v>
      </c>
      <c r="E150" s="194" t="s">
        <v>188</v>
      </c>
      <c r="F150" s="194" t="s">
        <v>188</v>
      </c>
      <c r="G150" s="194" t="s">
        <v>188</v>
      </c>
      <c r="H150" s="194" t="s">
        <v>188</v>
      </c>
      <c r="I150" s="194" t="s">
        <v>188</v>
      </c>
      <c r="J150" s="194" t="s">
        <v>188</v>
      </c>
      <c r="K150" s="194" t="s">
        <v>188</v>
      </c>
      <c r="L150" s="194" t="s">
        <v>188</v>
      </c>
      <c r="M150" s="194" t="s">
        <v>188</v>
      </c>
      <c r="N150" s="194" t="s">
        <v>188</v>
      </c>
      <c r="O150" s="194" t="s">
        <v>188</v>
      </c>
      <c r="P150" s="194" t="s">
        <v>188</v>
      </c>
      <c r="Q150" s="194" t="s">
        <v>188</v>
      </c>
      <c r="R150" s="194" t="s">
        <v>188</v>
      </c>
      <c r="S150" s="194" t="s">
        <v>188</v>
      </c>
      <c r="T150" s="194" t="s">
        <v>188</v>
      </c>
      <c r="U150" s="194" t="s">
        <v>188</v>
      </c>
      <c r="V150" s="194" t="s">
        <v>188</v>
      </c>
      <c r="W150" s="194" t="s">
        <v>188</v>
      </c>
      <c r="X150" s="194" t="s">
        <v>188</v>
      </c>
      <c r="Y150" s="194" t="s">
        <v>188</v>
      </c>
      <c r="Z150" s="194" t="s">
        <v>188</v>
      </c>
      <c r="AA150" s="194" t="s">
        <v>188</v>
      </c>
      <c r="AB150" s="194" t="s">
        <v>188</v>
      </c>
      <c r="AC150" s="194" t="s">
        <v>188</v>
      </c>
      <c r="AD150" s="194" t="s">
        <v>188</v>
      </c>
      <c r="AE150" s="194" t="s">
        <v>188</v>
      </c>
    </row>
    <row r="151" spans="2:31" x14ac:dyDescent="0.25">
      <c r="B151" s="65" t="s">
        <v>112</v>
      </c>
      <c r="C151" s="194" t="s">
        <v>188</v>
      </c>
      <c r="D151" s="194" t="s">
        <v>188</v>
      </c>
      <c r="E151" s="194" t="s">
        <v>188</v>
      </c>
      <c r="F151" s="194" t="s">
        <v>188</v>
      </c>
      <c r="G151" s="194" t="s">
        <v>188</v>
      </c>
      <c r="H151" s="194" t="s">
        <v>188</v>
      </c>
      <c r="I151" s="194" t="s">
        <v>188</v>
      </c>
      <c r="J151" s="194" t="s">
        <v>188</v>
      </c>
      <c r="K151" s="194" t="s">
        <v>188</v>
      </c>
      <c r="L151" s="194">
        <v>6.7634856599999994E-5</v>
      </c>
      <c r="M151" s="194" t="s">
        <v>188</v>
      </c>
      <c r="N151" s="194">
        <v>9.8007796479999994E-5</v>
      </c>
      <c r="O151" s="194" t="s">
        <v>188</v>
      </c>
      <c r="P151" s="194" t="s">
        <v>188</v>
      </c>
      <c r="Q151" s="194" t="s">
        <v>188</v>
      </c>
      <c r="R151" s="194" t="s">
        <v>188</v>
      </c>
      <c r="S151" s="194" t="s">
        <v>188</v>
      </c>
      <c r="T151" s="194" t="s">
        <v>188</v>
      </c>
      <c r="U151" s="194" t="s">
        <v>188</v>
      </c>
      <c r="V151" s="194" t="s">
        <v>188</v>
      </c>
      <c r="W151" s="194" t="s">
        <v>188</v>
      </c>
      <c r="X151" s="194" t="s">
        <v>188</v>
      </c>
      <c r="Y151" s="194" t="s">
        <v>188</v>
      </c>
      <c r="Z151" s="194" t="s">
        <v>188</v>
      </c>
      <c r="AA151" s="194" t="s">
        <v>188</v>
      </c>
      <c r="AB151" s="194">
        <v>6.3493695999999998E-7</v>
      </c>
      <c r="AC151" s="194">
        <v>2.4189431999999998E-6</v>
      </c>
      <c r="AD151" s="194">
        <v>8.5026020099999992E-6</v>
      </c>
      <c r="AE151" s="194">
        <v>3.2436916000000001E-7</v>
      </c>
    </row>
    <row r="152" spans="2:31" x14ac:dyDescent="0.25">
      <c r="B152" s="65" t="s">
        <v>113</v>
      </c>
      <c r="C152" s="194" t="s">
        <v>220</v>
      </c>
      <c r="D152" s="194" t="s">
        <v>220</v>
      </c>
      <c r="E152" s="194" t="s">
        <v>220</v>
      </c>
      <c r="F152" s="194" t="s">
        <v>220</v>
      </c>
      <c r="G152" s="194" t="s">
        <v>220</v>
      </c>
      <c r="H152" s="194" t="s">
        <v>220</v>
      </c>
      <c r="I152" s="194" t="s">
        <v>220</v>
      </c>
      <c r="J152" s="194" t="s">
        <v>220</v>
      </c>
      <c r="K152" s="194" t="s">
        <v>220</v>
      </c>
      <c r="L152" s="194" t="s">
        <v>220</v>
      </c>
      <c r="M152" s="194" t="s">
        <v>220</v>
      </c>
      <c r="N152" s="194" t="s">
        <v>220</v>
      </c>
      <c r="O152" s="194" t="s">
        <v>220</v>
      </c>
      <c r="P152" s="194" t="s">
        <v>220</v>
      </c>
      <c r="Q152" s="194" t="s">
        <v>220</v>
      </c>
      <c r="R152" s="194" t="s">
        <v>220</v>
      </c>
      <c r="S152" s="194" t="s">
        <v>220</v>
      </c>
      <c r="T152" s="194" t="s">
        <v>220</v>
      </c>
      <c r="U152" s="194" t="s">
        <v>220</v>
      </c>
      <c r="V152" s="194" t="s">
        <v>220</v>
      </c>
      <c r="W152" s="194" t="s">
        <v>220</v>
      </c>
      <c r="X152" s="194" t="s">
        <v>220</v>
      </c>
      <c r="Y152" s="194" t="s">
        <v>220</v>
      </c>
      <c r="Z152" s="194" t="s">
        <v>220</v>
      </c>
      <c r="AA152" s="194" t="s">
        <v>220</v>
      </c>
      <c r="AB152" s="194" t="s">
        <v>220</v>
      </c>
      <c r="AC152" s="194" t="s">
        <v>220</v>
      </c>
      <c r="AD152" s="194" t="s">
        <v>220</v>
      </c>
      <c r="AE152" s="194" t="s">
        <v>220</v>
      </c>
    </row>
    <row r="153" spans="2:31" x14ac:dyDescent="0.25">
      <c r="B153" s="65" t="s">
        <v>114</v>
      </c>
      <c r="C153" s="194">
        <v>3.34</v>
      </c>
      <c r="D153" s="194">
        <v>2.6208</v>
      </c>
      <c r="E153" s="194">
        <v>2.6208</v>
      </c>
      <c r="F153" s="194">
        <v>2.6208</v>
      </c>
      <c r="G153" s="194">
        <v>2.6208</v>
      </c>
      <c r="H153" s="194">
        <v>2.6208</v>
      </c>
      <c r="I153" s="194">
        <v>2.6208</v>
      </c>
      <c r="J153" s="194">
        <v>2.6208</v>
      </c>
      <c r="K153" s="194">
        <v>2.6208</v>
      </c>
      <c r="L153" s="194">
        <v>2.6208</v>
      </c>
      <c r="M153" s="194">
        <v>2.6208</v>
      </c>
      <c r="N153" s="194">
        <v>1.885</v>
      </c>
      <c r="O153" s="194">
        <v>0.9425</v>
      </c>
      <c r="P153" s="194" t="s">
        <v>188</v>
      </c>
      <c r="Q153" s="194" t="s">
        <v>188</v>
      </c>
      <c r="R153" s="194" t="s">
        <v>188</v>
      </c>
      <c r="S153" s="194" t="s">
        <v>188</v>
      </c>
      <c r="T153" s="194" t="s">
        <v>188</v>
      </c>
      <c r="U153" s="194" t="s">
        <v>188</v>
      </c>
      <c r="V153" s="194" t="s">
        <v>188</v>
      </c>
      <c r="W153" s="194" t="s">
        <v>188</v>
      </c>
      <c r="X153" s="194" t="s">
        <v>188</v>
      </c>
      <c r="Y153" s="194" t="s">
        <v>188</v>
      </c>
      <c r="Z153" s="194" t="s">
        <v>188</v>
      </c>
      <c r="AA153" s="194" t="s">
        <v>188</v>
      </c>
      <c r="AB153" s="194" t="s">
        <v>188</v>
      </c>
      <c r="AC153" s="194" t="s">
        <v>188</v>
      </c>
      <c r="AD153" s="194" t="s">
        <v>188</v>
      </c>
      <c r="AE153" s="194" t="s">
        <v>188</v>
      </c>
    </row>
    <row r="154" spans="2:31" x14ac:dyDescent="0.25">
      <c r="B154" s="65" t="s">
        <v>115</v>
      </c>
      <c r="C154" s="194" t="s">
        <v>188</v>
      </c>
      <c r="D154" s="194" t="s">
        <v>188</v>
      </c>
      <c r="E154" s="194" t="s">
        <v>188</v>
      </c>
      <c r="F154" s="194" t="s">
        <v>188</v>
      </c>
      <c r="G154" s="194" t="s">
        <v>188</v>
      </c>
      <c r="H154" s="194" t="s">
        <v>188</v>
      </c>
      <c r="I154" s="194" t="s">
        <v>188</v>
      </c>
      <c r="J154" s="194" t="s">
        <v>188</v>
      </c>
      <c r="K154" s="194" t="s">
        <v>188</v>
      </c>
      <c r="L154" s="194" t="s">
        <v>188</v>
      </c>
      <c r="M154" s="194" t="s">
        <v>188</v>
      </c>
      <c r="N154" s="194" t="s">
        <v>188</v>
      </c>
      <c r="O154" s="194" t="s">
        <v>188</v>
      </c>
      <c r="P154" s="194" t="s">
        <v>188</v>
      </c>
      <c r="Q154" s="194" t="s">
        <v>188</v>
      </c>
      <c r="R154" s="194" t="s">
        <v>188</v>
      </c>
      <c r="S154" s="194" t="s">
        <v>188</v>
      </c>
      <c r="T154" s="194" t="s">
        <v>188</v>
      </c>
      <c r="U154" s="194" t="s">
        <v>188</v>
      </c>
      <c r="V154" s="194" t="s">
        <v>188</v>
      </c>
      <c r="W154" s="194" t="s">
        <v>188</v>
      </c>
      <c r="X154" s="194" t="s">
        <v>188</v>
      </c>
      <c r="Y154" s="194" t="s">
        <v>188</v>
      </c>
      <c r="Z154" s="194" t="s">
        <v>188</v>
      </c>
      <c r="AA154" s="194" t="s">
        <v>188</v>
      </c>
      <c r="AB154" s="194" t="s">
        <v>188</v>
      </c>
      <c r="AC154" s="194" t="s">
        <v>188</v>
      </c>
      <c r="AD154" s="194" t="s">
        <v>188</v>
      </c>
      <c r="AE154" s="194" t="s">
        <v>188</v>
      </c>
    </row>
    <row r="155" spans="2:31" x14ac:dyDescent="0.25">
      <c r="B155" s="65" t="s">
        <v>116</v>
      </c>
      <c r="C155" s="194" t="s">
        <v>188</v>
      </c>
      <c r="D155" s="194" t="s">
        <v>188</v>
      </c>
      <c r="E155" s="194" t="s">
        <v>188</v>
      </c>
      <c r="F155" s="194" t="s">
        <v>188</v>
      </c>
      <c r="G155" s="194" t="s">
        <v>188</v>
      </c>
      <c r="H155" s="194" t="s">
        <v>188</v>
      </c>
      <c r="I155" s="194" t="s">
        <v>188</v>
      </c>
      <c r="J155" s="194" t="s">
        <v>188</v>
      </c>
      <c r="K155" s="194" t="s">
        <v>188</v>
      </c>
      <c r="L155" s="194" t="s">
        <v>188</v>
      </c>
      <c r="M155" s="194" t="s">
        <v>188</v>
      </c>
      <c r="N155" s="194" t="s">
        <v>188</v>
      </c>
      <c r="O155" s="194" t="s">
        <v>188</v>
      </c>
      <c r="P155" s="194" t="s">
        <v>188</v>
      </c>
      <c r="Q155" s="194" t="s">
        <v>188</v>
      </c>
      <c r="R155" s="194" t="s">
        <v>188</v>
      </c>
      <c r="S155" s="194" t="s">
        <v>188</v>
      </c>
      <c r="T155" s="194" t="s">
        <v>188</v>
      </c>
      <c r="U155" s="194" t="s">
        <v>188</v>
      </c>
      <c r="V155" s="194" t="s">
        <v>188</v>
      </c>
      <c r="W155" s="194" t="s">
        <v>188</v>
      </c>
      <c r="X155" s="194" t="s">
        <v>188</v>
      </c>
      <c r="Y155" s="194" t="s">
        <v>188</v>
      </c>
      <c r="Z155" s="194" t="s">
        <v>188</v>
      </c>
      <c r="AA155" s="194" t="s">
        <v>188</v>
      </c>
      <c r="AB155" s="194" t="s">
        <v>188</v>
      </c>
      <c r="AC155" s="194" t="s">
        <v>188</v>
      </c>
      <c r="AD155" s="194" t="s">
        <v>188</v>
      </c>
      <c r="AE155" s="194" t="s">
        <v>188</v>
      </c>
    </row>
    <row r="156" spans="2:31" x14ac:dyDescent="0.25">
      <c r="B156" s="65" t="s">
        <v>117</v>
      </c>
      <c r="C156" s="194" t="s">
        <v>220</v>
      </c>
      <c r="D156" s="194" t="s">
        <v>220</v>
      </c>
      <c r="E156" s="194" t="s">
        <v>220</v>
      </c>
      <c r="F156" s="194" t="s">
        <v>220</v>
      </c>
      <c r="G156" s="194" t="s">
        <v>220</v>
      </c>
      <c r="H156" s="194" t="s">
        <v>220</v>
      </c>
      <c r="I156" s="194" t="s">
        <v>220</v>
      </c>
      <c r="J156" s="194" t="s">
        <v>220</v>
      </c>
      <c r="K156" s="194" t="s">
        <v>220</v>
      </c>
      <c r="L156" s="194" t="s">
        <v>220</v>
      </c>
      <c r="M156" s="194" t="s">
        <v>220</v>
      </c>
      <c r="N156" s="194" t="s">
        <v>220</v>
      </c>
      <c r="O156" s="194" t="s">
        <v>220</v>
      </c>
      <c r="P156" s="194" t="s">
        <v>220</v>
      </c>
      <c r="Q156" s="194" t="s">
        <v>220</v>
      </c>
      <c r="R156" s="194" t="s">
        <v>220</v>
      </c>
      <c r="S156" s="194" t="s">
        <v>220</v>
      </c>
      <c r="T156" s="194" t="s">
        <v>220</v>
      </c>
      <c r="U156" s="194" t="s">
        <v>220</v>
      </c>
      <c r="V156" s="194" t="s">
        <v>220</v>
      </c>
      <c r="W156" s="194" t="s">
        <v>220</v>
      </c>
      <c r="X156" s="194" t="s">
        <v>220</v>
      </c>
      <c r="Y156" s="194" t="s">
        <v>220</v>
      </c>
      <c r="Z156" s="194" t="s">
        <v>220</v>
      </c>
      <c r="AA156" s="194" t="s">
        <v>220</v>
      </c>
      <c r="AB156" s="194" t="s">
        <v>220</v>
      </c>
      <c r="AC156" s="194" t="s">
        <v>220</v>
      </c>
      <c r="AD156" s="194" t="s">
        <v>220</v>
      </c>
      <c r="AE156" s="194" t="s">
        <v>220</v>
      </c>
    </row>
    <row r="157" spans="2:31" x14ac:dyDescent="0.25">
      <c r="B157" s="65" t="s">
        <v>118</v>
      </c>
      <c r="C157" s="194" t="s">
        <v>220</v>
      </c>
      <c r="D157" s="194" t="s">
        <v>220</v>
      </c>
      <c r="E157" s="194" t="s">
        <v>220</v>
      </c>
      <c r="F157" s="194" t="s">
        <v>220</v>
      </c>
      <c r="G157" s="194" t="s">
        <v>220</v>
      </c>
      <c r="H157" s="194" t="s">
        <v>220</v>
      </c>
      <c r="I157" s="194" t="s">
        <v>220</v>
      </c>
      <c r="J157" s="194" t="s">
        <v>220</v>
      </c>
      <c r="K157" s="194" t="s">
        <v>220</v>
      </c>
      <c r="L157" s="194" t="s">
        <v>220</v>
      </c>
      <c r="M157" s="194" t="s">
        <v>220</v>
      </c>
      <c r="N157" s="194" t="s">
        <v>220</v>
      </c>
      <c r="O157" s="194" t="s">
        <v>220</v>
      </c>
      <c r="P157" s="194" t="s">
        <v>220</v>
      </c>
      <c r="Q157" s="194" t="s">
        <v>220</v>
      </c>
      <c r="R157" s="194" t="s">
        <v>220</v>
      </c>
      <c r="S157" s="194" t="s">
        <v>220</v>
      </c>
      <c r="T157" s="194" t="s">
        <v>220</v>
      </c>
      <c r="U157" s="194" t="s">
        <v>220</v>
      </c>
      <c r="V157" s="194" t="s">
        <v>220</v>
      </c>
      <c r="W157" s="194" t="s">
        <v>220</v>
      </c>
      <c r="X157" s="194" t="s">
        <v>220</v>
      </c>
      <c r="Y157" s="194" t="s">
        <v>220</v>
      </c>
      <c r="Z157" s="194" t="s">
        <v>220</v>
      </c>
      <c r="AA157" s="194" t="s">
        <v>220</v>
      </c>
      <c r="AB157" s="194" t="s">
        <v>220</v>
      </c>
      <c r="AC157" s="194" t="s">
        <v>220</v>
      </c>
      <c r="AD157" s="194" t="s">
        <v>220</v>
      </c>
      <c r="AE157" s="194" t="s">
        <v>220</v>
      </c>
    </row>
    <row r="158" spans="2:31" x14ac:dyDescent="0.25">
      <c r="B158" s="65" t="s">
        <v>119</v>
      </c>
      <c r="C158" s="194">
        <v>0.105174</v>
      </c>
      <c r="D158" s="194">
        <v>0.105771</v>
      </c>
      <c r="E158" s="194">
        <v>0.10663499999999999</v>
      </c>
      <c r="F158" s="194">
        <v>0.107223</v>
      </c>
      <c r="G158" s="194">
        <v>0.10757700000000001</v>
      </c>
      <c r="H158" s="194">
        <v>0.108039</v>
      </c>
      <c r="I158" s="194">
        <v>0.108783</v>
      </c>
      <c r="J158" s="194">
        <v>0.109929</v>
      </c>
      <c r="K158" s="194">
        <v>0.111093</v>
      </c>
      <c r="L158" s="194">
        <v>0.112248</v>
      </c>
      <c r="M158" s="194">
        <v>0.11368499999999999</v>
      </c>
      <c r="N158" s="194">
        <v>0.115416</v>
      </c>
      <c r="O158" s="194">
        <v>0.117516</v>
      </c>
      <c r="P158" s="194">
        <v>0.119397</v>
      </c>
      <c r="Q158" s="194">
        <v>0.12135600000000001</v>
      </c>
      <c r="R158" s="194">
        <v>0.124014</v>
      </c>
      <c r="S158" s="194">
        <v>0.12698699999999999</v>
      </c>
      <c r="T158" s="194">
        <v>0.131274</v>
      </c>
      <c r="U158" s="194">
        <v>0.13455300000000001</v>
      </c>
      <c r="V158" s="194">
        <v>0.13600200000000001</v>
      </c>
      <c r="W158" s="194">
        <v>0.13664399999999999</v>
      </c>
      <c r="X158" s="194">
        <v>0.13724700000000001</v>
      </c>
      <c r="Y158" s="194">
        <v>0.13756199999999999</v>
      </c>
      <c r="Z158" s="194">
        <v>0.137793</v>
      </c>
      <c r="AA158" s="194">
        <v>0.13828799999999999</v>
      </c>
      <c r="AB158" s="194">
        <v>0.13906199999999999</v>
      </c>
      <c r="AC158" s="194">
        <v>0.14285595000000001</v>
      </c>
      <c r="AD158" s="194">
        <v>0.14353716</v>
      </c>
      <c r="AE158" s="194">
        <v>0.14421837000000001</v>
      </c>
    </row>
    <row r="159" spans="2:31" x14ac:dyDescent="0.25">
      <c r="B159" s="65" t="s">
        <v>120</v>
      </c>
      <c r="C159" s="194" t="s">
        <v>220</v>
      </c>
      <c r="D159" s="194" t="s">
        <v>220</v>
      </c>
      <c r="E159" s="194" t="s">
        <v>220</v>
      </c>
      <c r="F159" s="194" t="s">
        <v>220</v>
      </c>
      <c r="G159" s="194" t="s">
        <v>220</v>
      </c>
      <c r="H159" s="194" t="s">
        <v>220</v>
      </c>
      <c r="I159" s="194" t="s">
        <v>220</v>
      </c>
      <c r="J159" s="194" t="s">
        <v>220</v>
      </c>
      <c r="K159" s="194" t="s">
        <v>220</v>
      </c>
      <c r="L159" s="194" t="s">
        <v>220</v>
      </c>
      <c r="M159" s="194" t="s">
        <v>220</v>
      </c>
      <c r="N159" s="194" t="s">
        <v>220</v>
      </c>
      <c r="O159" s="194" t="s">
        <v>220</v>
      </c>
      <c r="P159" s="194" t="s">
        <v>220</v>
      </c>
      <c r="Q159" s="194" t="s">
        <v>220</v>
      </c>
      <c r="R159" s="194" t="s">
        <v>220</v>
      </c>
      <c r="S159" s="194" t="s">
        <v>220</v>
      </c>
      <c r="T159" s="194" t="s">
        <v>220</v>
      </c>
      <c r="U159" s="194" t="s">
        <v>220</v>
      </c>
      <c r="V159" s="194" t="s">
        <v>220</v>
      </c>
      <c r="W159" s="194" t="s">
        <v>220</v>
      </c>
      <c r="X159" s="194" t="s">
        <v>220</v>
      </c>
      <c r="Y159" s="194" t="s">
        <v>220</v>
      </c>
      <c r="Z159" s="194" t="s">
        <v>220</v>
      </c>
      <c r="AA159" s="194" t="s">
        <v>220</v>
      </c>
      <c r="AB159" s="194" t="s">
        <v>220</v>
      </c>
      <c r="AC159" s="194" t="s">
        <v>220</v>
      </c>
      <c r="AD159" s="194" t="s">
        <v>220</v>
      </c>
      <c r="AE159" s="194" t="s">
        <v>220</v>
      </c>
    </row>
    <row r="160" spans="2:31" x14ac:dyDescent="0.25">
      <c r="B160" s="65" t="s">
        <v>121</v>
      </c>
      <c r="C160" s="194">
        <v>1.6727418898606601</v>
      </c>
      <c r="D160" s="194">
        <v>1.7072324745226499</v>
      </c>
      <c r="E160" s="194">
        <v>1.7179878589075701</v>
      </c>
      <c r="F160" s="194">
        <v>1.72590156466497</v>
      </c>
      <c r="G160" s="194">
        <v>1.73027455769703</v>
      </c>
      <c r="H160" s="194">
        <v>1.7444966113375899</v>
      </c>
      <c r="I160" s="194">
        <v>1.8125554802183801</v>
      </c>
      <c r="J160" s="194">
        <v>1.8762911878950701</v>
      </c>
      <c r="K160" s="194">
        <v>1.9173331736044199</v>
      </c>
      <c r="L160" s="194">
        <v>1.8424735975045099</v>
      </c>
      <c r="M160" s="194">
        <v>1.7526459462233599</v>
      </c>
      <c r="N160" s="194">
        <v>1.7643769574303301</v>
      </c>
      <c r="O160" s="194">
        <v>1.7655498438558299</v>
      </c>
      <c r="P160" s="194">
        <v>1.7526128519895601</v>
      </c>
      <c r="Q160" s="194">
        <v>1.75198237032624</v>
      </c>
      <c r="R160" s="194">
        <v>1.7745289026111799</v>
      </c>
      <c r="S160" s="194">
        <v>1.73701757446613</v>
      </c>
      <c r="T160" s="194">
        <v>1.7095234972284401</v>
      </c>
      <c r="U160" s="194">
        <v>1.71591498819088</v>
      </c>
      <c r="V160" s="194">
        <v>1.6960918714509401</v>
      </c>
      <c r="W160" s="194">
        <v>1.6368873002581701</v>
      </c>
      <c r="X160" s="194">
        <v>1.6246571060871899</v>
      </c>
      <c r="Y160" s="194">
        <v>1.7131681579026801</v>
      </c>
      <c r="Z160" s="194">
        <v>1.7274728299570801</v>
      </c>
      <c r="AA160" s="194">
        <v>1.71338704200106</v>
      </c>
      <c r="AB160" s="194">
        <v>1.7402991905515299</v>
      </c>
      <c r="AC160" s="194">
        <v>1.8098302265381001</v>
      </c>
      <c r="AD160" s="194">
        <v>1.8363251882370399</v>
      </c>
      <c r="AE160" s="194">
        <v>1.8216502075598999</v>
      </c>
    </row>
    <row r="161" spans="2:31" x14ac:dyDescent="0.25">
      <c r="B161" s="65" t="s">
        <v>122</v>
      </c>
      <c r="C161" s="194">
        <v>19.7039054836563</v>
      </c>
      <c r="D161" s="194">
        <v>19.550699848333309</v>
      </c>
      <c r="E161" s="194">
        <v>19.220311632014742</v>
      </c>
      <c r="F161" s="194">
        <v>19.57692817985621</v>
      </c>
      <c r="G161" s="194">
        <v>20.312421726874941</v>
      </c>
      <c r="H161" s="194">
        <v>21.12324825280195</v>
      </c>
      <c r="I161" s="194">
        <v>21.20429658365244</v>
      </c>
      <c r="J161" s="194">
        <v>20.561027423326419</v>
      </c>
      <c r="K161" s="194">
        <v>21.679257296471469</v>
      </c>
      <c r="L161" s="194">
        <v>21.642654313983702</v>
      </c>
      <c r="M161" s="194">
        <v>20.610533805610409</v>
      </c>
      <c r="N161" s="194">
        <v>19.62117041898389</v>
      </c>
      <c r="O161" s="194">
        <v>19.372033927144809</v>
      </c>
      <c r="P161" s="194">
        <v>19.923275068965921</v>
      </c>
      <c r="Q161" s="194">
        <v>19.653311419453651</v>
      </c>
      <c r="R161" s="194">
        <v>19.055620237384311</v>
      </c>
      <c r="S161" s="194">
        <v>18.20217397111109</v>
      </c>
      <c r="T161" s="194">
        <v>17.66688879615716</v>
      </c>
      <c r="U161" s="194">
        <v>17.46997338073356</v>
      </c>
      <c r="V161" s="194">
        <v>17.00969510355192</v>
      </c>
      <c r="W161" s="194">
        <v>17.934599001618139</v>
      </c>
      <c r="X161" s="194">
        <v>16.657805961424121</v>
      </c>
      <c r="Y161" s="194">
        <v>17.114886837730442</v>
      </c>
      <c r="Z161" s="194">
        <v>18.622247935933331</v>
      </c>
      <c r="AA161" s="194">
        <v>18.042575881688041</v>
      </c>
      <c r="AB161" s="194">
        <v>17.99628470219595</v>
      </c>
      <c r="AC161" s="194">
        <v>18.198120384150489</v>
      </c>
      <c r="AD161" s="194">
        <v>19.11056333329325</v>
      </c>
      <c r="AE161" s="194">
        <v>19.778239208109529</v>
      </c>
    </row>
    <row r="162" spans="2:31" x14ac:dyDescent="0.25">
      <c r="B162" s="65" t="s">
        <v>78</v>
      </c>
      <c r="C162" s="194" t="s">
        <v>220</v>
      </c>
      <c r="D162" s="194" t="s">
        <v>220</v>
      </c>
      <c r="E162" s="194" t="s">
        <v>220</v>
      </c>
      <c r="F162" s="194" t="s">
        <v>220</v>
      </c>
      <c r="G162" s="194" t="s">
        <v>220</v>
      </c>
      <c r="H162" s="194" t="s">
        <v>220</v>
      </c>
      <c r="I162" s="194" t="s">
        <v>220</v>
      </c>
      <c r="J162" s="194" t="s">
        <v>220</v>
      </c>
      <c r="K162" s="194" t="s">
        <v>220</v>
      </c>
      <c r="L162" s="194" t="s">
        <v>220</v>
      </c>
      <c r="M162" s="194" t="s">
        <v>220</v>
      </c>
      <c r="N162" s="194" t="s">
        <v>220</v>
      </c>
      <c r="O162" s="194" t="s">
        <v>220</v>
      </c>
      <c r="P162" s="194" t="s">
        <v>220</v>
      </c>
      <c r="Q162" s="194" t="s">
        <v>220</v>
      </c>
      <c r="R162" s="194" t="s">
        <v>220</v>
      </c>
      <c r="S162" s="194" t="s">
        <v>220</v>
      </c>
      <c r="T162" s="194" t="s">
        <v>220</v>
      </c>
      <c r="U162" s="194" t="s">
        <v>220</v>
      </c>
      <c r="V162" s="194" t="s">
        <v>220</v>
      </c>
      <c r="W162" s="194" t="s">
        <v>220</v>
      </c>
      <c r="X162" s="194" t="s">
        <v>220</v>
      </c>
      <c r="Y162" s="194" t="s">
        <v>220</v>
      </c>
      <c r="Z162" s="194" t="s">
        <v>220</v>
      </c>
      <c r="AA162" s="194" t="s">
        <v>220</v>
      </c>
      <c r="AB162" s="194" t="s">
        <v>220</v>
      </c>
      <c r="AC162" s="194" t="s">
        <v>220</v>
      </c>
      <c r="AD162" s="194" t="s">
        <v>220</v>
      </c>
      <c r="AE162" s="194" t="s">
        <v>220</v>
      </c>
    </row>
    <row r="163" spans="2:31" x14ac:dyDescent="0.25">
      <c r="B163" s="65" t="s">
        <v>123</v>
      </c>
      <c r="C163" s="194" t="s">
        <v>220</v>
      </c>
      <c r="D163" s="194" t="s">
        <v>220</v>
      </c>
      <c r="E163" s="194" t="s">
        <v>220</v>
      </c>
      <c r="F163" s="194" t="s">
        <v>220</v>
      </c>
      <c r="G163" s="194" t="s">
        <v>220</v>
      </c>
      <c r="H163" s="194" t="s">
        <v>220</v>
      </c>
      <c r="I163" s="194" t="s">
        <v>220</v>
      </c>
      <c r="J163" s="194" t="s">
        <v>220</v>
      </c>
      <c r="K163" s="194" t="s">
        <v>220</v>
      </c>
      <c r="L163" s="194" t="s">
        <v>220</v>
      </c>
      <c r="M163" s="194" t="s">
        <v>220</v>
      </c>
      <c r="N163" s="194" t="s">
        <v>220</v>
      </c>
      <c r="O163" s="194" t="s">
        <v>220</v>
      </c>
      <c r="P163" s="194" t="s">
        <v>220</v>
      </c>
      <c r="Q163" s="194" t="s">
        <v>220</v>
      </c>
      <c r="R163" s="194" t="s">
        <v>220</v>
      </c>
      <c r="S163" s="194" t="s">
        <v>220</v>
      </c>
      <c r="T163" s="194" t="s">
        <v>220</v>
      </c>
      <c r="U163" s="194" t="s">
        <v>220</v>
      </c>
      <c r="V163" s="194" t="s">
        <v>220</v>
      </c>
      <c r="W163" s="194" t="s">
        <v>220</v>
      </c>
      <c r="X163" s="194" t="s">
        <v>220</v>
      </c>
      <c r="Y163" s="194" t="s">
        <v>220</v>
      </c>
      <c r="Z163" s="194" t="s">
        <v>220</v>
      </c>
      <c r="AA163" s="194" t="s">
        <v>220</v>
      </c>
      <c r="AB163" s="194" t="s">
        <v>220</v>
      </c>
      <c r="AC163" s="194" t="s">
        <v>220</v>
      </c>
      <c r="AD163" s="194" t="s">
        <v>220</v>
      </c>
      <c r="AE163" s="194" t="s">
        <v>220</v>
      </c>
    </row>
    <row r="164" spans="2:31" x14ac:dyDescent="0.25">
      <c r="B164" s="65" t="s">
        <v>124</v>
      </c>
      <c r="C164" s="194" t="s">
        <v>220</v>
      </c>
      <c r="D164" s="194" t="s">
        <v>220</v>
      </c>
      <c r="E164" s="194" t="s">
        <v>220</v>
      </c>
      <c r="F164" s="194" t="s">
        <v>220</v>
      </c>
      <c r="G164" s="194" t="s">
        <v>220</v>
      </c>
      <c r="H164" s="194" t="s">
        <v>220</v>
      </c>
      <c r="I164" s="194" t="s">
        <v>220</v>
      </c>
      <c r="J164" s="194" t="s">
        <v>220</v>
      </c>
      <c r="K164" s="194" t="s">
        <v>220</v>
      </c>
      <c r="L164" s="194" t="s">
        <v>220</v>
      </c>
      <c r="M164" s="194" t="s">
        <v>220</v>
      </c>
      <c r="N164" s="194" t="s">
        <v>220</v>
      </c>
      <c r="O164" s="194" t="s">
        <v>220</v>
      </c>
      <c r="P164" s="194" t="s">
        <v>220</v>
      </c>
      <c r="Q164" s="194" t="s">
        <v>220</v>
      </c>
      <c r="R164" s="194" t="s">
        <v>220</v>
      </c>
      <c r="S164" s="194" t="s">
        <v>220</v>
      </c>
      <c r="T164" s="194" t="s">
        <v>220</v>
      </c>
      <c r="U164" s="194" t="s">
        <v>220</v>
      </c>
      <c r="V164" s="194" t="s">
        <v>220</v>
      </c>
      <c r="W164" s="194" t="s">
        <v>220</v>
      </c>
      <c r="X164" s="194" t="s">
        <v>220</v>
      </c>
      <c r="Y164" s="194" t="s">
        <v>220</v>
      </c>
      <c r="Z164" s="194" t="s">
        <v>220</v>
      </c>
      <c r="AA164" s="194" t="s">
        <v>220</v>
      </c>
      <c r="AB164" s="194" t="s">
        <v>220</v>
      </c>
      <c r="AC164" s="194" t="s">
        <v>220</v>
      </c>
      <c r="AD164" s="194" t="s">
        <v>220</v>
      </c>
      <c r="AE164" s="194" t="s">
        <v>220</v>
      </c>
    </row>
    <row r="165" spans="2:31" x14ac:dyDescent="0.25">
      <c r="B165" s="65" t="s">
        <v>125</v>
      </c>
      <c r="C165" s="194" t="s">
        <v>188</v>
      </c>
      <c r="D165" s="194" t="s">
        <v>188</v>
      </c>
      <c r="E165" s="194" t="s">
        <v>188</v>
      </c>
      <c r="F165" s="194" t="s">
        <v>188</v>
      </c>
      <c r="G165" s="194" t="s">
        <v>188</v>
      </c>
      <c r="H165" s="194" t="s">
        <v>188</v>
      </c>
      <c r="I165" s="194" t="s">
        <v>188</v>
      </c>
      <c r="J165" s="194" t="s">
        <v>188</v>
      </c>
      <c r="K165" s="194" t="s">
        <v>188</v>
      </c>
      <c r="L165" s="194" t="s">
        <v>188</v>
      </c>
      <c r="M165" s="194" t="s">
        <v>188</v>
      </c>
      <c r="N165" s="194">
        <v>5.3359200000000001E-3</v>
      </c>
      <c r="O165" s="194">
        <v>8.1631199999999994E-3</v>
      </c>
      <c r="P165" s="194">
        <v>1.135392E-2</v>
      </c>
      <c r="Q165" s="194">
        <v>1.189872E-2</v>
      </c>
      <c r="R165" s="194">
        <v>1.9264799999999999E-2</v>
      </c>
      <c r="S165" s="194">
        <v>1.9172160000000001E-2</v>
      </c>
      <c r="T165" s="194">
        <v>1.7468640000000001E-2</v>
      </c>
      <c r="U165" s="194">
        <v>2.3004480000000001E-2</v>
      </c>
      <c r="V165" s="194">
        <v>2.9486160000000001E-2</v>
      </c>
      <c r="W165" s="194">
        <v>2.9372160000000001E-2</v>
      </c>
      <c r="X165" s="194">
        <v>3.2058959999999997E-2</v>
      </c>
      <c r="Y165" s="194">
        <v>3.1362719999999997E-2</v>
      </c>
      <c r="Z165" s="194">
        <v>3.1805760000000002E-2</v>
      </c>
      <c r="AA165" s="194">
        <v>2.7003119999999999E-2</v>
      </c>
      <c r="AB165" s="194">
        <v>2.8912319999999998E-2</v>
      </c>
      <c r="AC165" s="194">
        <v>2.7831600000000001E-2</v>
      </c>
      <c r="AD165" s="194">
        <v>3.5871840000000002E-2</v>
      </c>
      <c r="AE165" s="194">
        <v>3.5871840000000002E-2</v>
      </c>
    </row>
    <row r="166" spans="2:31" x14ac:dyDescent="0.25">
      <c r="B166" s="65" t="s">
        <v>126</v>
      </c>
      <c r="C166" s="194">
        <v>3.6846679248E-3</v>
      </c>
      <c r="D166" s="194">
        <v>3.70482881482E-3</v>
      </c>
      <c r="E166" s="194">
        <v>3.7537822676399998E-3</v>
      </c>
      <c r="F166" s="194">
        <v>3.8022949492899998E-3</v>
      </c>
      <c r="G166" s="194">
        <v>3.8424340056700001E-3</v>
      </c>
      <c r="H166" s="194">
        <v>3.8751371637400001E-3</v>
      </c>
      <c r="I166" s="194">
        <v>3.87045159534E-3</v>
      </c>
      <c r="J166" s="194">
        <v>3.3367405334100001E-3</v>
      </c>
      <c r="K166" s="194">
        <v>2.73525944671E-3</v>
      </c>
      <c r="L166" s="194">
        <v>3.2218343170500002E-3</v>
      </c>
      <c r="M166" s="194">
        <v>3.46512402576E-3</v>
      </c>
      <c r="N166" s="194">
        <v>4.0006170962099998E-3</v>
      </c>
      <c r="O166" s="194">
        <v>6.0659048485999997E-3</v>
      </c>
      <c r="P166" s="194">
        <v>8.3257012606900004E-3</v>
      </c>
      <c r="Q166" s="194">
        <v>6.7694285472499997E-3</v>
      </c>
      <c r="R166" s="194">
        <v>5.5757300604900003E-3</v>
      </c>
      <c r="S166" s="194">
        <v>5.5265927264799997E-3</v>
      </c>
      <c r="T166" s="194">
        <v>2.8744719498100002E-3</v>
      </c>
      <c r="U166" s="194">
        <v>2.3958411915400001E-3</v>
      </c>
      <c r="V166" s="194">
        <v>2.4483832471300002E-3</v>
      </c>
      <c r="W166" s="194">
        <v>2.2009785849000001E-3</v>
      </c>
      <c r="X166" s="194">
        <v>1.8012987223400001E-3</v>
      </c>
      <c r="Y166" s="194">
        <v>1.7006175936800001E-3</v>
      </c>
      <c r="Z166" s="194">
        <v>1.56761396933E-3</v>
      </c>
      <c r="AA166" s="194">
        <v>1.4314400489699999E-3</v>
      </c>
      <c r="AB166" s="194">
        <v>1.4576122910599999E-3</v>
      </c>
      <c r="AC166" s="194">
        <v>8.7040491297999995E-4</v>
      </c>
      <c r="AD166" s="194">
        <v>9.5311792098000002E-4</v>
      </c>
      <c r="AE166" s="194">
        <v>8.3527278098000004E-4</v>
      </c>
    </row>
    <row r="167" spans="2:31" x14ac:dyDescent="0.25">
      <c r="B167" s="65" t="s">
        <v>127</v>
      </c>
      <c r="C167" s="194">
        <v>0.25215766997143002</v>
      </c>
      <c r="D167" s="194">
        <v>0.25136452966429002</v>
      </c>
      <c r="E167" s="194">
        <v>0.25566045921428998</v>
      </c>
      <c r="F167" s="194">
        <v>0.25481520420713999</v>
      </c>
      <c r="G167" s="194">
        <v>0.24886914407142999</v>
      </c>
      <c r="H167" s="194">
        <v>0.24539361094286</v>
      </c>
      <c r="I167" s="194">
        <v>0.24708349002857</v>
      </c>
      <c r="J167" s="194">
        <v>0.25199836050713997</v>
      </c>
      <c r="K167" s="194">
        <v>0.26167585840000002</v>
      </c>
      <c r="L167" s="194">
        <v>0.27147846942857001</v>
      </c>
      <c r="M167" s="194">
        <v>0.27734484328571002</v>
      </c>
      <c r="N167" s="194">
        <v>0.28642239120000001</v>
      </c>
      <c r="O167" s="194">
        <v>0.29163386120000001</v>
      </c>
      <c r="P167" s="194">
        <v>0.29630184932857001</v>
      </c>
      <c r="Q167" s="194">
        <v>0.29605894182857001</v>
      </c>
      <c r="R167" s="194">
        <v>0.29993524078570999</v>
      </c>
      <c r="S167" s="194">
        <v>0.3044549607</v>
      </c>
      <c r="T167" s="194">
        <v>0.3092115312</v>
      </c>
      <c r="U167" s="194">
        <v>0.31410532866428997</v>
      </c>
      <c r="V167" s="194">
        <v>0.31462767442856998</v>
      </c>
      <c r="W167" s="194">
        <v>0.31611288028571</v>
      </c>
      <c r="X167" s="194">
        <v>0.31173499311428998</v>
      </c>
      <c r="Y167" s="194">
        <v>0.31245046611429</v>
      </c>
      <c r="Z167" s="194">
        <v>0.31297514631429002</v>
      </c>
      <c r="AA167" s="194">
        <v>0.31409946102857</v>
      </c>
      <c r="AB167" s="194">
        <v>0.3158574804</v>
      </c>
      <c r="AC167" s="194">
        <v>0.32447484163286</v>
      </c>
      <c r="AD167" s="194">
        <v>0.32602210310057</v>
      </c>
      <c r="AE167" s="194">
        <v>0.32756936456829</v>
      </c>
    </row>
    <row r="168" spans="2:31" x14ac:dyDescent="0.25">
      <c r="C168" s="194" t="s">
        <v>188</v>
      </c>
      <c r="D168" s="194" t="s">
        <v>188</v>
      </c>
      <c r="E168" s="194" t="s">
        <v>188</v>
      </c>
      <c r="F168" s="194" t="s">
        <v>188</v>
      </c>
      <c r="G168" s="194" t="s">
        <v>188</v>
      </c>
      <c r="H168" s="194" t="s">
        <v>188</v>
      </c>
      <c r="I168" s="194" t="s">
        <v>188</v>
      </c>
      <c r="J168" s="194" t="s">
        <v>188</v>
      </c>
      <c r="K168" s="194" t="s">
        <v>188</v>
      </c>
      <c r="L168" s="194" t="s">
        <v>188</v>
      </c>
      <c r="M168" s="194" t="s">
        <v>188</v>
      </c>
      <c r="N168" s="194" t="s">
        <v>188</v>
      </c>
      <c r="O168" s="194" t="s">
        <v>188</v>
      </c>
      <c r="P168" s="194" t="s">
        <v>188</v>
      </c>
      <c r="Q168" s="194" t="s">
        <v>188</v>
      </c>
      <c r="R168" s="194" t="s">
        <v>188</v>
      </c>
      <c r="S168" s="194" t="s">
        <v>188</v>
      </c>
      <c r="T168" s="194" t="s">
        <v>188</v>
      </c>
      <c r="U168" s="194" t="s">
        <v>188</v>
      </c>
      <c r="V168" s="194" t="s">
        <v>188</v>
      </c>
      <c r="W168" s="194" t="s">
        <v>188</v>
      </c>
      <c r="X168" s="194" t="s">
        <v>188</v>
      </c>
      <c r="Y168" s="194" t="s">
        <v>188</v>
      </c>
      <c r="Z168" s="194" t="s">
        <v>188</v>
      </c>
      <c r="AA168" s="194" t="s">
        <v>188</v>
      </c>
      <c r="AB168" s="194" t="s">
        <v>188</v>
      </c>
      <c r="AC168" s="194" t="s">
        <v>188</v>
      </c>
      <c r="AD168" s="194" t="s">
        <v>188</v>
      </c>
      <c r="AE168" s="194" t="s">
        <v>188</v>
      </c>
    </row>
    <row r="169" spans="2:31" x14ac:dyDescent="0.25">
      <c r="B169" s="191"/>
      <c r="C169" s="192"/>
      <c r="D169" s="192"/>
      <c r="E169" s="192"/>
      <c r="F169" s="192"/>
      <c r="G169" s="192"/>
      <c r="H169" s="192"/>
      <c r="I169" s="192"/>
      <c r="J169" s="192"/>
      <c r="K169" s="192"/>
      <c r="L169" s="192"/>
      <c r="M169" s="192"/>
      <c r="N169" s="192"/>
      <c r="O169" s="192"/>
      <c r="P169" s="192"/>
      <c r="Q169" s="192"/>
      <c r="R169" s="192"/>
      <c r="S169" s="192"/>
      <c r="T169" s="192"/>
      <c r="U169" s="192"/>
      <c r="V169" s="192"/>
      <c r="W169" s="192"/>
      <c r="X169" s="192"/>
      <c r="Y169" s="192"/>
      <c r="Z169" s="192"/>
      <c r="AA169" s="192"/>
      <c r="AB169" s="192"/>
      <c r="AC169" s="192"/>
      <c r="AD169" s="192"/>
      <c r="AE169" s="192"/>
    </row>
    <row r="170" spans="2:31" x14ac:dyDescent="0.25">
      <c r="B170" s="191"/>
      <c r="C170" s="192"/>
      <c r="D170" s="192"/>
      <c r="E170" s="192"/>
      <c r="F170" s="192"/>
      <c r="G170" s="192"/>
      <c r="H170" s="192"/>
      <c r="I170" s="192"/>
      <c r="J170" s="192"/>
      <c r="K170" s="192"/>
      <c r="L170" s="192"/>
      <c r="M170" s="192"/>
      <c r="N170" s="192"/>
      <c r="O170" s="192"/>
      <c r="P170" s="192"/>
      <c r="Q170" s="192"/>
      <c r="R170" s="192"/>
      <c r="S170" s="192"/>
      <c r="T170" s="192"/>
      <c r="U170" s="192"/>
      <c r="V170" s="192"/>
      <c r="W170" s="192"/>
      <c r="X170" s="192"/>
      <c r="Y170" s="192"/>
      <c r="Z170" s="192"/>
      <c r="AA170" s="192"/>
      <c r="AB170" s="192"/>
      <c r="AC170" s="192"/>
      <c r="AD170" s="192"/>
      <c r="AE170" s="192"/>
    </row>
    <row r="195" spans="2:32" x14ac:dyDescent="0.25">
      <c r="B195" s="201" t="s">
        <v>17</v>
      </c>
    </row>
    <row r="196" spans="2:32" x14ac:dyDescent="0.25">
      <c r="AB196" s="193"/>
      <c r="AC196" s="193"/>
      <c r="AD196" s="193"/>
      <c r="AE196" s="193"/>
    </row>
    <row r="197" spans="2:32" x14ac:dyDescent="0.25">
      <c r="B197" s="195" t="s">
        <v>222</v>
      </c>
      <c r="C197" s="196">
        <v>0.11977</v>
      </c>
      <c r="D197" s="196">
        <v>9.8685170000000006</v>
      </c>
      <c r="E197" s="196">
        <v>19.617263999999999</v>
      </c>
      <c r="F197" s="196">
        <v>39.114758000000002</v>
      </c>
      <c r="G197" s="196">
        <v>58.612251999999998</v>
      </c>
      <c r="H197" s="196">
        <v>97.607240000000004</v>
      </c>
      <c r="I197" s="196">
        <v>133.28886</v>
      </c>
      <c r="J197" s="196">
        <v>169.01223999999999</v>
      </c>
      <c r="K197" s="196">
        <v>79.216999999999999</v>
      </c>
      <c r="L197" s="196">
        <v>254.82238100000001</v>
      </c>
      <c r="M197" s="196">
        <v>397.75632999999999</v>
      </c>
      <c r="N197" s="196">
        <v>379.51398999999998</v>
      </c>
      <c r="O197" s="196">
        <v>267.89488999999998</v>
      </c>
      <c r="P197" s="196">
        <v>285.95057279999997</v>
      </c>
      <c r="Q197" s="196">
        <v>234.81345999999999</v>
      </c>
      <c r="R197" s="196">
        <v>216.38503</v>
      </c>
      <c r="S197" s="196">
        <v>190.95674</v>
      </c>
      <c r="T197" s="196">
        <v>168.1002</v>
      </c>
      <c r="U197" s="196">
        <v>136.13625999999999</v>
      </c>
      <c r="V197" s="196">
        <v>83.632750000000001</v>
      </c>
      <c r="W197" s="196">
        <v>46.583799999999997</v>
      </c>
      <c r="X197" s="196">
        <v>15.8758</v>
      </c>
      <c r="Y197" s="196">
        <v>9.5590577777777295</v>
      </c>
      <c r="Z197" s="196">
        <v>8.3243555555555702</v>
      </c>
      <c r="AA197" s="196">
        <v>3.5626101010101001</v>
      </c>
      <c r="AB197" s="196">
        <v>20.497364646464689</v>
      </c>
      <c r="AC197" s="196">
        <v>37.356925454545468</v>
      </c>
      <c r="AD197" s="196">
        <v>47.195406868686852</v>
      </c>
      <c r="AE197" s="196">
        <v>49.858897878787829</v>
      </c>
      <c r="AF197" s="197"/>
    </row>
    <row r="198" spans="2:32" x14ac:dyDescent="0.25">
      <c r="B198" s="191"/>
      <c r="C198" s="198"/>
      <c r="D198" s="198"/>
      <c r="E198" s="198"/>
      <c r="F198" s="198"/>
      <c r="G198" s="198"/>
      <c r="H198" s="198"/>
      <c r="I198" s="198"/>
      <c r="J198" s="198"/>
      <c r="K198" s="198"/>
      <c r="L198" s="198"/>
      <c r="M198" s="198"/>
      <c r="N198" s="198"/>
      <c r="O198" s="198"/>
      <c r="P198" s="198"/>
      <c r="Q198" s="198"/>
      <c r="R198" s="198"/>
      <c r="S198" s="198"/>
      <c r="T198" s="198"/>
      <c r="U198" s="198"/>
      <c r="V198" s="198"/>
      <c r="W198" s="198"/>
      <c r="X198" s="198"/>
      <c r="Y198" s="198"/>
      <c r="Z198" s="198"/>
      <c r="AA198" s="198"/>
      <c r="AB198" s="198"/>
      <c r="AC198" s="198"/>
      <c r="AD198" s="198"/>
      <c r="AE198" s="198"/>
    </row>
    <row r="219" spans="2:32" x14ac:dyDescent="0.25">
      <c r="B219" s="201" t="s">
        <v>132</v>
      </c>
    </row>
    <row r="220" spans="2:32" x14ac:dyDescent="0.25">
      <c r="AB220" s="193"/>
      <c r="AC220" s="193"/>
      <c r="AD220" s="193"/>
      <c r="AE220" s="193"/>
    </row>
    <row r="221" spans="2:32" x14ac:dyDescent="0.25">
      <c r="B221" s="195" t="s">
        <v>223</v>
      </c>
      <c r="C221" s="196">
        <v>33.879341871144</v>
      </c>
      <c r="D221" s="196">
        <v>38.868300452352003</v>
      </c>
      <c r="E221" s="196">
        <v>43.857073447944003</v>
      </c>
      <c r="F221" s="196">
        <v>52.904062713384</v>
      </c>
      <c r="G221" s="196">
        <v>61.950870086123999</v>
      </c>
      <c r="H221" s="196">
        <v>79.114297385376005</v>
      </c>
      <c r="I221" s="196">
        <v>97.463146411427999</v>
      </c>
      <c r="J221" s="196">
        <v>126.117418947468</v>
      </c>
      <c r="K221" s="196">
        <v>88.735625857212</v>
      </c>
      <c r="L221" s="196">
        <v>64.187018088480002</v>
      </c>
      <c r="M221" s="196">
        <v>51.757147576439998</v>
      </c>
      <c r="N221" s="196">
        <v>64.626887557931994</v>
      </c>
      <c r="O221" s="196">
        <v>64.482268015439999</v>
      </c>
      <c r="P221" s="196">
        <v>109.954627098972</v>
      </c>
      <c r="Q221" s="196">
        <v>65.342058738443995</v>
      </c>
      <c r="R221" s="196">
        <v>96.781420372620005</v>
      </c>
      <c r="S221" s="196">
        <v>60.206194326732003</v>
      </c>
      <c r="T221" s="196">
        <v>62.938827020723998</v>
      </c>
      <c r="U221" s="196">
        <v>54.687742983168</v>
      </c>
      <c r="V221" s="196">
        <v>39.175254860088003</v>
      </c>
      <c r="W221" s="196">
        <v>33.092865865523997</v>
      </c>
      <c r="X221" s="196">
        <v>45.486826563611999</v>
      </c>
      <c r="Y221" s="196">
        <v>37.412572091388</v>
      </c>
      <c r="Z221" s="196">
        <v>43.551097219943998</v>
      </c>
      <c r="AA221" s="196">
        <v>37.405771159415998</v>
      </c>
      <c r="AB221" s="196">
        <v>44.487313113395999</v>
      </c>
      <c r="AC221" s="196">
        <v>39.293819762772003</v>
      </c>
      <c r="AD221" s="196">
        <v>39.212510672039997</v>
      </c>
      <c r="AE221" s="196">
        <v>40.917835052784</v>
      </c>
      <c r="AF221" s="197"/>
    </row>
    <row r="222" spans="2:32" x14ac:dyDescent="0.25">
      <c r="B222" s="191"/>
      <c r="C222" s="198"/>
      <c r="D222" s="198"/>
      <c r="E222" s="198"/>
      <c r="F222" s="198"/>
      <c r="G222" s="198"/>
      <c r="H222" s="198"/>
      <c r="I222" s="198"/>
      <c r="J222" s="198"/>
      <c r="K222" s="198"/>
      <c r="L222" s="198"/>
      <c r="M222" s="198"/>
      <c r="N222" s="198"/>
      <c r="O222" s="198"/>
      <c r="P222" s="198"/>
      <c r="Q222" s="198"/>
      <c r="R222" s="198"/>
      <c r="S222" s="198"/>
      <c r="T222" s="198"/>
      <c r="U222" s="198"/>
      <c r="V222" s="198"/>
      <c r="W222" s="198"/>
      <c r="X222" s="198"/>
      <c r="Y222" s="198"/>
      <c r="Z222" s="198"/>
      <c r="AA222" s="198"/>
      <c r="AB222" s="198"/>
      <c r="AC222" s="198"/>
      <c r="AD222" s="198"/>
      <c r="AE222" s="198"/>
    </row>
    <row r="243" spans="2:32" x14ac:dyDescent="0.25">
      <c r="B243" s="201" t="s">
        <v>133</v>
      </c>
    </row>
    <row r="244" spans="2:32" x14ac:dyDescent="0.25">
      <c r="AB244" s="193"/>
      <c r="AC244" s="193"/>
      <c r="AD244" s="193"/>
      <c r="AE244" s="193"/>
    </row>
    <row r="245" spans="2:32" x14ac:dyDescent="0.25">
      <c r="B245" s="195" t="s">
        <v>224</v>
      </c>
      <c r="C245" s="195" t="s">
        <v>188</v>
      </c>
      <c r="D245" s="195" t="s">
        <v>188</v>
      </c>
      <c r="E245" s="195" t="s">
        <v>188</v>
      </c>
      <c r="F245" s="195" t="s">
        <v>188</v>
      </c>
      <c r="G245" s="195" t="s">
        <v>188</v>
      </c>
      <c r="H245" s="195">
        <v>4.3743333333959997</v>
      </c>
      <c r="I245" s="195">
        <v>4.7190000000639998</v>
      </c>
      <c r="J245" s="195">
        <v>6.1086666666719998</v>
      </c>
      <c r="K245" s="195">
        <v>4.1910000000399998</v>
      </c>
      <c r="L245" s="195">
        <v>3.7876666665880001</v>
      </c>
      <c r="M245" s="195">
        <v>49.174799999999998</v>
      </c>
      <c r="N245" s="195">
        <v>21.775200000000002</v>
      </c>
      <c r="O245" s="195">
        <v>46.577599999999997</v>
      </c>
      <c r="P245" s="195">
        <v>46.629199999999997</v>
      </c>
      <c r="Q245" s="195">
        <v>18.077200000000001</v>
      </c>
      <c r="R245" s="195">
        <v>28.38</v>
      </c>
      <c r="S245" s="195">
        <v>28.207999999999998</v>
      </c>
      <c r="T245" s="195">
        <v>37.667999999999999</v>
      </c>
      <c r="U245" s="195" t="s">
        <v>188</v>
      </c>
      <c r="V245" s="195" t="s">
        <v>188</v>
      </c>
      <c r="W245" s="195" t="s">
        <v>188</v>
      </c>
      <c r="X245" s="195" t="s">
        <v>188</v>
      </c>
      <c r="Y245" s="195">
        <v>0.78082539687999997</v>
      </c>
      <c r="Z245" s="195">
        <v>0.90095238093600005</v>
      </c>
      <c r="AA245" s="195">
        <v>0.96101587296400004</v>
      </c>
      <c r="AB245" s="195">
        <v>0.96101587296400004</v>
      </c>
      <c r="AC245" s="195">
        <v>0.96101587296400004</v>
      </c>
      <c r="AD245" s="195">
        <v>1.2613333332759999</v>
      </c>
      <c r="AE245" s="195">
        <v>1.321396825476</v>
      </c>
      <c r="AF245" s="197"/>
    </row>
    <row r="246" spans="2:32" x14ac:dyDescent="0.25">
      <c r="B246" s="191"/>
      <c r="C246" s="191"/>
      <c r="D246" s="191"/>
      <c r="E246" s="191"/>
      <c r="F246" s="191"/>
      <c r="G246" s="191"/>
      <c r="H246" s="191"/>
      <c r="I246" s="191"/>
      <c r="J246" s="191"/>
      <c r="K246" s="191"/>
      <c r="L246" s="191"/>
      <c r="M246" s="191"/>
      <c r="N246" s="191"/>
      <c r="O246" s="191"/>
      <c r="P246" s="191"/>
      <c r="Q246" s="191"/>
      <c r="R246" s="191"/>
      <c r="S246" s="191"/>
      <c r="T246" s="191"/>
      <c r="U246" s="191"/>
      <c r="V246" s="191"/>
      <c r="W246" s="191"/>
      <c r="X246" s="191"/>
      <c r="Y246" s="191"/>
      <c r="Z246" s="191"/>
      <c r="AA246" s="191"/>
      <c r="AB246" s="191"/>
      <c r="AC246" s="191"/>
      <c r="AD246" s="191"/>
      <c r="AE246" s="19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5">
    <tabColor rgb="FFFF0000"/>
  </sheetPr>
  <dimension ref="B1:AE5"/>
  <sheetViews>
    <sheetView zoomScale="75" zoomScaleNormal="75" workbookViewId="0">
      <selection activeCell="M41" sqref="M41"/>
    </sheetView>
  </sheetViews>
  <sheetFormatPr defaultRowHeight="15" x14ac:dyDescent="0.25"/>
  <cols>
    <col min="1" max="1" width="9.140625" style="18"/>
    <col min="2" max="2" width="34.5703125" style="18" customWidth="1"/>
    <col min="3" max="3" width="7.5703125" style="18" bestFit="1" customWidth="1"/>
    <col min="4" max="32" width="8.5703125" style="18" customWidth="1"/>
    <col min="33" max="33" width="9.140625" style="18"/>
    <col min="34" max="35" width="8.5703125" style="18" customWidth="1"/>
    <col min="36" max="16384" width="9.140625" style="18"/>
  </cols>
  <sheetData>
    <row r="1" spans="2:31" x14ac:dyDescent="0.25">
      <c r="B1" s="19" t="s">
        <v>106</v>
      </c>
    </row>
    <row r="3" spans="2:31" s="21" customFormat="1" x14ac:dyDescent="0.25">
      <c r="B3" s="20"/>
      <c r="C3" s="20">
        <v>1990</v>
      </c>
      <c r="D3" s="20">
        <v>1991</v>
      </c>
      <c r="E3" s="20">
        <v>1992</v>
      </c>
      <c r="F3" s="20">
        <v>1993</v>
      </c>
      <c r="G3" s="20">
        <v>1994</v>
      </c>
      <c r="H3" s="20">
        <v>1995</v>
      </c>
      <c r="I3" s="20">
        <v>1996</v>
      </c>
      <c r="J3" s="20">
        <v>1997</v>
      </c>
      <c r="K3" s="20">
        <v>1998</v>
      </c>
      <c r="L3" s="20">
        <v>1999</v>
      </c>
      <c r="M3" s="20">
        <v>2000</v>
      </c>
      <c r="N3" s="20">
        <v>2001</v>
      </c>
      <c r="O3" s="20">
        <v>2002</v>
      </c>
      <c r="P3" s="20">
        <v>2003</v>
      </c>
      <c r="Q3" s="20">
        <v>2004</v>
      </c>
      <c r="R3" s="20">
        <v>2005</v>
      </c>
      <c r="S3" s="20">
        <v>2006</v>
      </c>
      <c r="T3" s="20">
        <v>2007</v>
      </c>
      <c r="U3" s="20">
        <v>2008</v>
      </c>
      <c r="V3" s="20">
        <v>2009</v>
      </c>
      <c r="W3" s="20">
        <v>2010</v>
      </c>
      <c r="X3" s="20">
        <v>2011</v>
      </c>
      <c r="Y3" s="20">
        <v>2012</v>
      </c>
      <c r="Z3" s="20">
        <v>2013</v>
      </c>
      <c r="AA3" s="20">
        <v>2014</v>
      </c>
      <c r="AB3" s="20">
        <v>2015</v>
      </c>
      <c r="AC3" s="20">
        <v>2016</v>
      </c>
      <c r="AD3" s="20">
        <v>2017</v>
      </c>
      <c r="AE3" s="20">
        <v>2018</v>
      </c>
    </row>
    <row r="4" spans="2:31" s="22" customFormat="1" x14ac:dyDescent="0.25">
      <c r="B4" s="22" t="s">
        <v>22</v>
      </c>
      <c r="C4" s="23">
        <v>55468.296195961004</v>
      </c>
      <c r="D4" s="23">
        <v>56146.920563706037</v>
      </c>
      <c r="E4" s="23">
        <v>56013.363944017619</v>
      </c>
      <c r="F4" s="23">
        <v>56416.307407171531</v>
      </c>
      <c r="G4" s="23">
        <v>57760.8227980179</v>
      </c>
      <c r="H4" s="23">
        <v>59164.253234879427</v>
      </c>
      <c r="I4" s="23">
        <v>61234.153130611499</v>
      </c>
      <c r="J4" s="23">
        <v>62565.155152238956</v>
      </c>
      <c r="K4" s="23">
        <v>65031.484825131425</v>
      </c>
      <c r="L4" s="23">
        <v>66174.541460074703</v>
      </c>
      <c r="M4" s="23">
        <v>68314.276296371259</v>
      </c>
      <c r="N4" s="23">
        <v>70221.214594089135</v>
      </c>
      <c r="O4" s="23">
        <v>68244.217142292604</v>
      </c>
      <c r="P4" s="23">
        <v>68550.017306458525</v>
      </c>
      <c r="Q4" s="23">
        <v>67990.207029686921</v>
      </c>
      <c r="R4" s="23">
        <v>69702.107088342585</v>
      </c>
      <c r="S4" s="23">
        <v>68825.585575940728</v>
      </c>
      <c r="T4" s="23">
        <v>68042.033204433057</v>
      </c>
      <c r="U4" s="23">
        <v>67490.635549747501</v>
      </c>
      <c r="V4" s="23">
        <v>61736.430569646553</v>
      </c>
      <c r="W4" s="23">
        <v>61277.543499692612</v>
      </c>
      <c r="X4" s="23">
        <v>57156.8593624559</v>
      </c>
      <c r="Y4" s="23">
        <v>57752.701657318808</v>
      </c>
      <c r="Z4" s="23">
        <v>57589.734589045409</v>
      </c>
      <c r="AA4" s="23">
        <v>57325.318108072439</v>
      </c>
      <c r="AB4" s="23">
        <v>59415.925271146807</v>
      </c>
      <c r="AC4" s="23">
        <v>61491.439948036183</v>
      </c>
      <c r="AD4" s="23">
        <v>61004.876023788711</v>
      </c>
      <c r="AE4" s="23">
        <v>60934.541021479563</v>
      </c>
    </row>
    <row r="5" spans="2:31" x14ac:dyDescent="0.25">
      <c r="B5" s="24" t="s">
        <v>21</v>
      </c>
      <c r="C5" s="25"/>
      <c r="D5" s="26">
        <f>(D4-C4)</f>
        <v>678.62436774503294</v>
      </c>
      <c r="E5" s="26">
        <f t="shared" ref="E5:AB5" si="0">(E4-D4)</f>
        <v>-133.55661968841741</v>
      </c>
      <c r="F5" s="26">
        <f t="shared" si="0"/>
        <v>402.94346315391158</v>
      </c>
      <c r="G5" s="26">
        <f t="shared" si="0"/>
        <v>1344.515390846369</v>
      </c>
      <c r="H5" s="26">
        <f t="shared" si="0"/>
        <v>1403.4304368615267</v>
      </c>
      <c r="I5" s="26">
        <f t="shared" si="0"/>
        <v>2069.8998957320728</v>
      </c>
      <c r="J5" s="26">
        <f t="shared" si="0"/>
        <v>1331.002021627457</v>
      </c>
      <c r="K5" s="26">
        <f t="shared" si="0"/>
        <v>2466.3296728924688</v>
      </c>
      <c r="L5" s="26">
        <f t="shared" si="0"/>
        <v>1143.0566349432775</v>
      </c>
      <c r="M5" s="26">
        <f t="shared" si="0"/>
        <v>2139.7348362965568</v>
      </c>
      <c r="N5" s="26">
        <f t="shared" si="0"/>
        <v>1906.9382977178757</v>
      </c>
      <c r="O5" s="26">
        <f t="shared" si="0"/>
        <v>-1976.9974517965311</v>
      </c>
      <c r="P5" s="26">
        <f t="shared" si="0"/>
        <v>305.80016416592116</v>
      </c>
      <c r="Q5" s="26">
        <f t="shared" si="0"/>
        <v>-559.81027677160455</v>
      </c>
      <c r="R5" s="26">
        <f t="shared" si="0"/>
        <v>1711.9000586556649</v>
      </c>
      <c r="S5" s="26">
        <f t="shared" si="0"/>
        <v>-876.52151240185776</v>
      </c>
      <c r="T5" s="26">
        <f t="shared" si="0"/>
        <v>-783.55237150767061</v>
      </c>
      <c r="U5" s="26">
        <f t="shared" si="0"/>
        <v>-551.39765468555561</v>
      </c>
      <c r="V5" s="26">
        <f t="shared" si="0"/>
        <v>-5754.2049801009489</v>
      </c>
      <c r="W5" s="26">
        <f t="shared" si="0"/>
        <v>-458.88706995394023</v>
      </c>
      <c r="X5" s="26">
        <f t="shared" si="0"/>
        <v>-4120.6841372367126</v>
      </c>
      <c r="Y5" s="26">
        <f t="shared" si="0"/>
        <v>595.8422948629086</v>
      </c>
      <c r="Z5" s="26">
        <f t="shared" si="0"/>
        <v>-162.96706827339949</v>
      </c>
      <c r="AA5" s="26">
        <f t="shared" si="0"/>
        <v>-264.41648097297002</v>
      </c>
      <c r="AB5" s="26">
        <f t="shared" si="0"/>
        <v>2090.6071630743681</v>
      </c>
      <c r="AC5" s="26">
        <f>(AC4-AB4)</f>
        <v>2075.5146768893756</v>
      </c>
      <c r="AD5" s="26">
        <f t="shared" ref="AD5:AE5" si="1">(AD4-AC4)</f>
        <v>-486.56392424747173</v>
      </c>
      <c r="AE5" s="26">
        <f t="shared" si="1"/>
        <v>-70.335002309147967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FF0000"/>
  </sheetPr>
  <dimension ref="B1:AI49"/>
  <sheetViews>
    <sheetView zoomScale="75" zoomScaleNormal="75" workbookViewId="0">
      <selection activeCell="AG31" sqref="AG31"/>
    </sheetView>
  </sheetViews>
  <sheetFormatPr defaultRowHeight="15" x14ac:dyDescent="0.2"/>
  <cols>
    <col min="1" max="1" width="3.28515625" style="28" customWidth="1"/>
    <col min="2" max="2" width="35.28515625" style="28" customWidth="1"/>
    <col min="3" max="31" width="9.28515625" style="28" bestFit="1" customWidth="1"/>
    <col min="32" max="32" width="13.85546875" style="28" customWidth="1"/>
    <col min="33" max="33" width="9.140625" style="28"/>
    <col min="34" max="35" width="8.5703125" style="28" customWidth="1"/>
    <col min="36" max="16384" width="9.140625" style="28"/>
  </cols>
  <sheetData>
    <row r="1" spans="2:35" x14ac:dyDescent="0.2">
      <c r="B1" s="27" t="s">
        <v>138</v>
      </c>
    </row>
    <row r="2" spans="2:35" x14ac:dyDescent="0.2">
      <c r="B2" s="27" t="s">
        <v>93</v>
      </c>
    </row>
    <row r="4" spans="2:35" ht="45" x14ac:dyDescent="0.2">
      <c r="B4" s="29" t="s">
        <v>104</v>
      </c>
      <c r="C4" s="30">
        <v>1990</v>
      </c>
      <c r="D4" s="30">
        <v>1991</v>
      </c>
      <c r="E4" s="30">
        <v>1992</v>
      </c>
      <c r="F4" s="30">
        <v>1993</v>
      </c>
      <c r="G4" s="30">
        <v>1994</v>
      </c>
      <c r="H4" s="30">
        <v>1995</v>
      </c>
      <c r="I4" s="30">
        <v>1996</v>
      </c>
      <c r="J4" s="30">
        <v>1997</v>
      </c>
      <c r="K4" s="30">
        <v>1998</v>
      </c>
      <c r="L4" s="30">
        <v>1999</v>
      </c>
      <c r="M4" s="30">
        <v>2000</v>
      </c>
      <c r="N4" s="30">
        <v>2001</v>
      </c>
      <c r="O4" s="30">
        <v>2002</v>
      </c>
      <c r="P4" s="30">
        <v>2003</v>
      </c>
      <c r="Q4" s="30">
        <v>2004</v>
      </c>
      <c r="R4" s="30">
        <v>2005</v>
      </c>
      <c r="S4" s="30">
        <v>2006</v>
      </c>
      <c r="T4" s="30">
        <v>2007</v>
      </c>
      <c r="U4" s="30">
        <v>2008</v>
      </c>
      <c r="V4" s="30">
        <v>2009</v>
      </c>
      <c r="W4" s="30">
        <v>2010</v>
      </c>
      <c r="X4" s="30">
        <v>2011</v>
      </c>
      <c r="Y4" s="30">
        <v>2012</v>
      </c>
      <c r="Z4" s="30">
        <v>2013</v>
      </c>
      <c r="AA4" s="30">
        <v>2014</v>
      </c>
      <c r="AB4" s="30">
        <v>2015</v>
      </c>
      <c r="AC4" s="30">
        <v>2016</v>
      </c>
      <c r="AD4" s="30">
        <v>2017</v>
      </c>
      <c r="AE4" s="30">
        <v>2018</v>
      </c>
      <c r="AF4" s="31" t="s">
        <v>139</v>
      </c>
    </row>
    <row r="5" spans="2:35" ht="30" x14ac:dyDescent="0.2">
      <c r="B5" s="32" t="s">
        <v>140</v>
      </c>
      <c r="C5" s="33">
        <v>32944.327775679507</v>
      </c>
      <c r="D5" s="33">
        <v>33674.00924511232</v>
      </c>
      <c r="E5" s="33">
        <v>33494.928167137499</v>
      </c>
      <c r="F5" s="33">
        <v>33716.179014729671</v>
      </c>
      <c r="G5" s="33">
        <v>34838.152311976395</v>
      </c>
      <c r="H5" s="33">
        <v>35852.667119426915</v>
      </c>
      <c r="I5" s="33">
        <v>37469.148756684794</v>
      </c>
      <c r="J5" s="33">
        <v>38805.239112718693</v>
      </c>
      <c r="K5" s="33">
        <v>40708.849852402069</v>
      </c>
      <c r="L5" s="33">
        <v>42440.075984543924</v>
      </c>
      <c r="M5" s="33">
        <v>45248.99517538974</v>
      </c>
      <c r="N5" s="33">
        <v>47607.416520980361</v>
      </c>
      <c r="O5" s="33">
        <v>46081.984132888269</v>
      </c>
      <c r="P5" s="33">
        <v>45683.969444057497</v>
      </c>
      <c r="Q5" s="33">
        <v>46166.925550709995</v>
      </c>
      <c r="R5" s="33">
        <v>48155.535141545981</v>
      </c>
      <c r="S5" s="33">
        <v>47603.937815025747</v>
      </c>
      <c r="T5" s="33">
        <v>47665.129663178377</v>
      </c>
      <c r="U5" s="33">
        <v>47366.246099339158</v>
      </c>
      <c r="V5" s="33">
        <v>42179.538369539754</v>
      </c>
      <c r="W5" s="33">
        <v>41747.928597640843</v>
      </c>
      <c r="X5" s="33">
        <v>38052.222596305714</v>
      </c>
      <c r="Y5" s="33">
        <v>38209.591149616062</v>
      </c>
      <c r="Z5" s="33">
        <v>37235.302953448423</v>
      </c>
      <c r="AA5" s="33">
        <v>36785.32652052195</v>
      </c>
      <c r="AB5" s="33">
        <v>38545.330277051849</v>
      </c>
      <c r="AC5" s="33">
        <v>40029.836583845216</v>
      </c>
      <c r="AD5" s="33">
        <v>38910.192717045</v>
      </c>
      <c r="AE5" s="33">
        <v>38803.393772453695</v>
      </c>
      <c r="AF5" s="34">
        <f>IFERROR((AE5-C5)/C5,"-")</f>
        <v>0.17784748976118211</v>
      </c>
      <c r="AG5" s="35"/>
    </row>
    <row r="6" spans="2:35" ht="30" x14ac:dyDescent="0.2">
      <c r="B6" s="32" t="s">
        <v>101</v>
      </c>
      <c r="C6" s="33">
        <v>37271.18052706452</v>
      </c>
      <c r="D6" s="33">
        <v>37784.562980172435</v>
      </c>
      <c r="E6" s="33">
        <v>37373.074049943854</v>
      </c>
      <c r="F6" s="33">
        <v>37426.750196335379</v>
      </c>
      <c r="G6" s="33">
        <v>38633.046154066222</v>
      </c>
      <c r="H6" s="33">
        <v>40464.459778449345</v>
      </c>
      <c r="I6" s="33">
        <v>41644.503707211123</v>
      </c>
      <c r="J6" s="33">
        <v>42364.227208579119</v>
      </c>
      <c r="K6" s="33">
        <v>44118.115741187037</v>
      </c>
      <c r="L6" s="33">
        <v>45950.411636935387</v>
      </c>
      <c r="M6" s="33">
        <v>50084.861026545768</v>
      </c>
      <c r="N6" s="33">
        <v>52818.925418333776</v>
      </c>
      <c r="O6" s="33">
        <v>51617.835906068402</v>
      </c>
      <c r="P6" s="33">
        <v>51254.710661633908</v>
      </c>
      <c r="Q6" s="33">
        <v>50643.414661638511</v>
      </c>
      <c r="R6" s="33">
        <v>53154.867929434142</v>
      </c>
      <c r="S6" s="33">
        <v>52715.278808296534</v>
      </c>
      <c r="T6" s="33">
        <v>52034.374241758313</v>
      </c>
      <c r="U6" s="33">
        <v>51241.962944519131</v>
      </c>
      <c r="V6" s="33">
        <v>45541.512295774563</v>
      </c>
      <c r="W6" s="33">
        <v>46176.303379979494</v>
      </c>
      <c r="X6" s="33">
        <v>41842.932446720253</v>
      </c>
      <c r="Y6" s="33">
        <v>41498.092156211475</v>
      </c>
      <c r="Z6" s="33">
        <v>40838.113811916046</v>
      </c>
      <c r="AA6" s="33">
        <v>39854.259258500737</v>
      </c>
      <c r="AB6" s="33">
        <v>42200.490087699603</v>
      </c>
      <c r="AC6" s="33">
        <v>42606.753195618083</v>
      </c>
      <c r="AD6" s="33">
        <v>43116.626018740957</v>
      </c>
      <c r="AE6" s="33">
        <v>42236.655196004896</v>
      </c>
      <c r="AF6" s="34">
        <f t="shared" ref="AF6:AF13" si="0">IFERROR((AE6-C6)/C6,"-")</f>
        <v>0.13322558069591303</v>
      </c>
      <c r="AG6" s="35"/>
    </row>
    <row r="7" spans="2:35" ht="30" x14ac:dyDescent="0.2">
      <c r="B7" s="32" t="s">
        <v>141</v>
      </c>
      <c r="C7" s="33">
        <v>14760.689672737451</v>
      </c>
      <c r="D7" s="33">
        <v>14940.445898355109</v>
      </c>
      <c r="E7" s="33">
        <v>15053.108015999776</v>
      </c>
      <c r="F7" s="33">
        <v>15069.056943794991</v>
      </c>
      <c r="G7" s="33">
        <v>14987.914723634358</v>
      </c>
      <c r="H7" s="33">
        <v>15000.473012367745</v>
      </c>
      <c r="I7" s="33">
        <v>15239.226895862499</v>
      </c>
      <c r="J7" s="33">
        <v>15208.400994325517</v>
      </c>
      <c r="K7" s="33">
        <v>15436.330401757832</v>
      </c>
      <c r="L7" s="33">
        <v>14933.19331871714</v>
      </c>
      <c r="M7" s="33">
        <v>14338.185407154053</v>
      </c>
      <c r="N7" s="33">
        <v>14363.828290445348</v>
      </c>
      <c r="O7" s="33">
        <v>14264.941071438301</v>
      </c>
      <c r="P7" s="33">
        <v>14865.761526134071</v>
      </c>
      <c r="Q7" s="33">
        <v>13904.705724120104</v>
      </c>
      <c r="R7" s="33">
        <v>13581.867895296236</v>
      </c>
      <c r="S7" s="33">
        <v>13544.426477914465</v>
      </c>
      <c r="T7" s="33">
        <v>12879.578964565751</v>
      </c>
      <c r="U7" s="33">
        <v>12676.402274156097</v>
      </c>
      <c r="V7" s="33">
        <v>12322.585628499719</v>
      </c>
      <c r="W7" s="33">
        <v>12070.122676905308</v>
      </c>
      <c r="X7" s="33">
        <v>12037.560276918315</v>
      </c>
      <c r="Y7" s="33">
        <v>12336.889143413817</v>
      </c>
      <c r="Z7" s="33">
        <v>12672.865744661105</v>
      </c>
      <c r="AA7" s="33">
        <v>12966.845444216331</v>
      </c>
      <c r="AB7" s="33">
        <v>13290.143675484524</v>
      </c>
      <c r="AC7" s="33">
        <v>13678.844203009201</v>
      </c>
      <c r="AD7" s="33">
        <v>13991.909794861293</v>
      </c>
      <c r="AE7" s="33">
        <v>13984.983187292659</v>
      </c>
      <c r="AF7" s="34">
        <f t="shared" si="0"/>
        <v>-5.2552184392677739E-2</v>
      </c>
      <c r="AG7" s="35"/>
    </row>
    <row r="8" spans="2:35" x14ac:dyDescent="0.2">
      <c r="B8" s="32" t="s">
        <v>102</v>
      </c>
      <c r="C8" s="33">
        <v>15211.227490709904</v>
      </c>
      <c r="D8" s="33">
        <v>15368.153192465044</v>
      </c>
      <c r="E8" s="33">
        <v>15452.83703032855</v>
      </c>
      <c r="F8" s="33">
        <v>15527.927888159264</v>
      </c>
      <c r="G8" s="33">
        <v>15423.574741176961</v>
      </c>
      <c r="H8" s="33">
        <v>15444.824218514625</v>
      </c>
      <c r="I8" s="33">
        <v>15712.074101332952</v>
      </c>
      <c r="J8" s="33">
        <v>15614.298102583567</v>
      </c>
      <c r="K8" s="33">
        <v>15822.031680126833</v>
      </c>
      <c r="L8" s="33">
        <v>15297.112894308957</v>
      </c>
      <c r="M8" s="33">
        <v>14764.763026526076</v>
      </c>
      <c r="N8" s="33">
        <v>14873.665326772971</v>
      </c>
      <c r="O8" s="33">
        <v>14643.935277760093</v>
      </c>
      <c r="P8" s="33">
        <v>15431.30012437428</v>
      </c>
      <c r="Q8" s="33">
        <v>14415.360709142515</v>
      </c>
      <c r="R8" s="33">
        <v>14072.064635872524</v>
      </c>
      <c r="S8" s="33">
        <v>13968.889328396941</v>
      </c>
      <c r="T8" s="33">
        <v>13286.973049195683</v>
      </c>
      <c r="U8" s="33">
        <v>13059.954945761096</v>
      </c>
      <c r="V8" s="33">
        <v>12712.052667204189</v>
      </c>
      <c r="W8" s="33">
        <v>12720.379526960971</v>
      </c>
      <c r="X8" s="33">
        <v>12496.512980166952</v>
      </c>
      <c r="Y8" s="33">
        <v>12708.212220130708</v>
      </c>
      <c r="Z8" s="33">
        <v>13112.795907294734</v>
      </c>
      <c r="AA8" s="33">
        <v>13419.092478752138</v>
      </c>
      <c r="AB8" s="33">
        <v>13729.611200133617</v>
      </c>
      <c r="AC8" s="33">
        <v>14084.421494211489</v>
      </c>
      <c r="AD8" s="33">
        <v>14660.681087862593</v>
      </c>
      <c r="AE8" s="33">
        <v>14444.858813545448</v>
      </c>
      <c r="AF8" s="34">
        <f t="shared" si="0"/>
        <v>-5.0381777383350999E-2</v>
      </c>
      <c r="AG8" s="35"/>
    </row>
    <row r="9" spans="2:35" ht="30" x14ac:dyDescent="0.2">
      <c r="B9" s="32" t="s">
        <v>142</v>
      </c>
      <c r="C9" s="33">
        <v>7728.687635672899</v>
      </c>
      <c r="D9" s="33">
        <v>7482.9649227862574</v>
      </c>
      <c r="E9" s="33">
        <v>7400.9180634323957</v>
      </c>
      <c r="F9" s="33">
        <v>7524.6372123018709</v>
      </c>
      <c r="G9" s="33">
        <v>7785.1763376680974</v>
      </c>
      <c r="H9" s="33">
        <v>8084.7240027887428</v>
      </c>
      <c r="I9" s="33">
        <v>8199.479207293165</v>
      </c>
      <c r="J9" s="33">
        <v>8091.5889707260621</v>
      </c>
      <c r="K9" s="33">
        <v>8512.6908657197782</v>
      </c>
      <c r="L9" s="33">
        <v>8268.9234800506165</v>
      </c>
      <c r="M9" s="33">
        <v>7958.0718416627078</v>
      </c>
      <c r="N9" s="33">
        <v>7468.007212714976</v>
      </c>
      <c r="O9" s="33">
        <v>7123.9271894769254</v>
      </c>
      <c r="P9" s="33">
        <v>7011.9581547110529</v>
      </c>
      <c r="Q9" s="33">
        <v>6915.6855616620433</v>
      </c>
      <c r="R9" s="33">
        <v>6762.021693132262</v>
      </c>
      <c r="S9" s="33">
        <v>6497.7493993645858</v>
      </c>
      <c r="T9" s="33">
        <v>6322.8305823655737</v>
      </c>
      <c r="U9" s="33">
        <v>6265.7339375999563</v>
      </c>
      <c r="V9" s="33">
        <v>6092.4775908705506</v>
      </c>
      <c r="W9" s="33">
        <v>6345.5853214271674</v>
      </c>
      <c r="X9" s="33">
        <v>5938.6734569576283</v>
      </c>
      <c r="Y9" s="33">
        <v>6097.938516209686</v>
      </c>
      <c r="Z9" s="33">
        <v>6536.8202466862276</v>
      </c>
      <c r="AA9" s="33">
        <v>6356.3161967870246</v>
      </c>
      <c r="AB9" s="33">
        <v>6354.9939205051414</v>
      </c>
      <c r="AC9" s="33">
        <v>6465.7989067225872</v>
      </c>
      <c r="AD9" s="33">
        <v>6748.9620640721323</v>
      </c>
      <c r="AE9" s="33">
        <v>6953.7014421122194</v>
      </c>
      <c r="AF9" s="34">
        <f t="shared" si="0"/>
        <v>-0.10027397018655747</v>
      </c>
      <c r="AG9" s="35"/>
    </row>
    <row r="10" spans="2:35" x14ac:dyDescent="0.2">
      <c r="B10" s="32" t="s">
        <v>103</v>
      </c>
      <c r="C10" s="33">
        <v>7871.9415145554367</v>
      </c>
      <c r="D10" s="33">
        <v>7647.2893545638799</v>
      </c>
      <c r="E10" s="33">
        <v>7530.2951455045722</v>
      </c>
      <c r="F10" s="33">
        <v>7666.9709399931326</v>
      </c>
      <c r="G10" s="33">
        <v>7936.8059899648251</v>
      </c>
      <c r="H10" s="33">
        <v>8275.1219510785286</v>
      </c>
      <c r="I10" s="33">
        <v>8382.7043811226049</v>
      </c>
      <c r="J10" s="33">
        <v>8292.6553056127086</v>
      </c>
      <c r="K10" s="33">
        <v>8703.7465797737987</v>
      </c>
      <c r="L10" s="33">
        <v>8452.6352618082656</v>
      </c>
      <c r="M10" s="33">
        <v>8160.3033788695593</v>
      </c>
      <c r="N10" s="33">
        <v>7704.9639537807125</v>
      </c>
      <c r="O10" s="33">
        <v>7384.2492244033647</v>
      </c>
      <c r="P10" s="33">
        <v>7322.7424482164497</v>
      </c>
      <c r="Q10" s="33">
        <v>7204.1172474636742</v>
      </c>
      <c r="R10" s="33">
        <v>7060.2390909042197</v>
      </c>
      <c r="S10" s="33">
        <v>6793.8399934754189</v>
      </c>
      <c r="T10" s="33">
        <v>6622.7706184083981</v>
      </c>
      <c r="U10" s="33">
        <v>6591.7758124645152</v>
      </c>
      <c r="V10" s="33">
        <v>6446.3725791179522</v>
      </c>
      <c r="W10" s="33">
        <v>6799.4751714654776</v>
      </c>
      <c r="X10" s="33">
        <v>6345.0021497702974</v>
      </c>
      <c r="Y10" s="33">
        <v>6493.1702026803605</v>
      </c>
      <c r="Z10" s="33">
        <v>6965.3142632435429</v>
      </c>
      <c r="AA10" s="33">
        <v>6781.8443554249216</v>
      </c>
      <c r="AB10" s="33">
        <v>6780.9944274356321</v>
      </c>
      <c r="AC10" s="33">
        <v>6866.2221053869098</v>
      </c>
      <c r="AD10" s="33">
        <v>7211.9321396274136</v>
      </c>
      <c r="AE10" s="33">
        <v>7358.2519421852858</v>
      </c>
      <c r="AF10" s="34">
        <f t="shared" si="0"/>
        <v>-6.5255765864154949E-2</v>
      </c>
      <c r="AG10" s="35"/>
    </row>
    <row r="11" spans="2:35" x14ac:dyDescent="0.2">
      <c r="B11" s="32" t="s">
        <v>18</v>
      </c>
      <c r="C11" s="33">
        <v>0.59199999999999997</v>
      </c>
      <c r="D11" s="33">
        <v>0.76368000000000003</v>
      </c>
      <c r="E11" s="33">
        <v>0.93535999999999997</v>
      </c>
      <c r="F11" s="33">
        <v>14.41541563161598</v>
      </c>
      <c r="G11" s="33">
        <v>29.016302652927472</v>
      </c>
      <c r="H11" s="33">
        <v>45.293229577249278</v>
      </c>
      <c r="I11" s="33">
        <v>90.827264359549886</v>
      </c>
      <c r="J11" s="33">
        <v>158.68774885454772</v>
      </c>
      <c r="K11" s="33">
        <v>201.47007939449753</v>
      </c>
      <c r="L11" s="33">
        <v>209.55161100794828</v>
      </c>
      <c r="M11" s="33">
        <v>270.33559458831218</v>
      </c>
      <c r="N11" s="33">
        <v>316.04649239051827</v>
      </c>
      <c r="O11" s="33">
        <v>394.4099904736695</v>
      </c>
      <c r="P11" s="33">
        <v>545.79378165693493</v>
      </c>
      <c r="Q11" s="33">
        <v>684.65747445634065</v>
      </c>
      <c r="R11" s="33">
        <v>861.13590799548615</v>
      </c>
      <c r="S11" s="33">
        <v>900.10094930920093</v>
      </c>
      <c r="T11" s="33">
        <v>905.78696730262448</v>
      </c>
      <c r="U11" s="33">
        <v>991.42923566911975</v>
      </c>
      <c r="V11" s="33">
        <v>1019.020975876439</v>
      </c>
      <c r="W11" s="33">
        <v>1034.2302378537686</v>
      </c>
      <c r="X11" s="33">
        <v>1067.0404057106302</v>
      </c>
      <c r="Y11" s="33">
        <v>1060.5303928131955</v>
      </c>
      <c r="Z11" s="33">
        <v>1091.9692390932157</v>
      </c>
      <c r="AA11" s="33">
        <v>1174.900549413745</v>
      </c>
      <c r="AB11" s="33">
        <v>1159.511704472467</v>
      </c>
      <c r="AC11" s="33">
        <v>1239.3484933688992</v>
      </c>
      <c r="AD11" s="33">
        <v>1266.1421969362834</v>
      </c>
      <c r="AE11" s="33">
        <v>1100.3644898639432</v>
      </c>
      <c r="AF11" s="34">
        <f t="shared" si="0"/>
        <v>1857.72380044585</v>
      </c>
      <c r="AG11" s="35"/>
    </row>
    <row r="12" spans="2:35" x14ac:dyDescent="0.2">
      <c r="B12" s="32" t="s">
        <v>17</v>
      </c>
      <c r="C12" s="33">
        <v>0.11977</v>
      </c>
      <c r="D12" s="33">
        <v>9.8685170000000006</v>
      </c>
      <c r="E12" s="33">
        <v>19.617263999999999</v>
      </c>
      <c r="F12" s="33">
        <v>39.114758000000002</v>
      </c>
      <c r="G12" s="33">
        <v>58.612251999999998</v>
      </c>
      <c r="H12" s="33">
        <v>97.607240000000004</v>
      </c>
      <c r="I12" s="33">
        <v>133.28886</v>
      </c>
      <c r="J12" s="33">
        <v>169.01223999999999</v>
      </c>
      <c r="K12" s="33">
        <v>79.216999999999999</v>
      </c>
      <c r="L12" s="33">
        <v>254.82238100000001</v>
      </c>
      <c r="M12" s="33">
        <v>397.75632999999999</v>
      </c>
      <c r="N12" s="33">
        <v>379.51398999999998</v>
      </c>
      <c r="O12" s="33">
        <v>267.89488999999998</v>
      </c>
      <c r="P12" s="33">
        <v>285.95057279999997</v>
      </c>
      <c r="Q12" s="33">
        <v>234.81345999999999</v>
      </c>
      <c r="R12" s="33">
        <v>216.38503</v>
      </c>
      <c r="S12" s="33">
        <v>190.95674</v>
      </c>
      <c r="T12" s="33">
        <v>168.1002</v>
      </c>
      <c r="U12" s="33">
        <v>136.13625999999999</v>
      </c>
      <c r="V12" s="33">
        <v>83.632750000000001</v>
      </c>
      <c r="W12" s="33">
        <v>46.583799999999997</v>
      </c>
      <c r="X12" s="33">
        <v>15.8758</v>
      </c>
      <c r="Y12" s="33">
        <v>9.5590577777777295</v>
      </c>
      <c r="Z12" s="33">
        <v>8.3243555555555702</v>
      </c>
      <c r="AA12" s="33">
        <v>3.5626101010101001</v>
      </c>
      <c r="AB12" s="33">
        <v>20.497364646464689</v>
      </c>
      <c r="AC12" s="33">
        <v>37.356925454545468</v>
      </c>
      <c r="AD12" s="33">
        <v>47.195406868686852</v>
      </c>
      <c r="AE12" s="33">
        <v>49.858897878787829</v>
      </c>
      <c r="AF12" s="34">
        <f t="shared" si="0"/>
        <v>415.2887023360426</v>
      </c>
      <c r="AG12" s="35"/>
    </row>
    <row r="13" spans="2:35" x14ac:dyDescent="0.2">
      <c r="B13" s="32" t="s">
        <v>143</v>
      </c>
      <c r="C13" s="33">
        <v>33.879341871144</v>
      </c>
      <c r="D13" s="33">
        <v>38.868300452352003</v>
      </c>
      <c r="E13" s="33">
        <v>43.857073447944003</v>
      </c>
      <c r="F13" s="33">
        <v>52.904062713384</v>
      </c>
      <c r="G13" s="33">
        <v>61.950870086123999</v>
      </c>
      <c r="H13" s="33">
        <v>79.114297385376005</v>
      </c>
      <c r="I13" s="33">
        <v>97.463146411427999</v>
      </c>
      <c r="J13" s="33">
        <v>126.117418947468</v>
      </c>
      <c r="K13" s="33">
        <v>88.735625857212</v>
      </c>
      <c r="L13" s="33">
        <v>64.187018088480002</v>
      </c>
      <c r="M13" s="33">
        <v>51.757147576439998</v>
      </c>
      <c r="N13" s="33">
        <v>64.626887557931994</v>
      </c>
      <c r="O13" s="33">
        <v>64.482268015439999</v>
      </c>
      <c r="P13" s="33">
        <v>109.954627098972</v>
      </c>
      <c r="Q13" s="33">
        <v>65.342058738443995</v>
      </c>
      <c r="R13" s="33">
        <v>96.781420372620005</v>
      </c>
      <c r="S13" s="33">
        <v>60.206194326732003</v>
      </c>
      <c r="T13" s="33">
        <v>62.938827020723998</v>
      </c>
      <c r="U13" s="33">
        <v>54.687742983168</v>
      </c>
      <c r="V13" s="33">
        <v>39.175254860088003</v>
      </c>
      <c r="W13" s="33">
        <v>33.092865865523997</v>
      </c>
      <c r="X13" s="33">
        <v>45.486826563611999</v>
      </c>
      <c r="Y13" s="33">
        <v>37.412572091388</v>
      </c>
      <c r="Z13" s="33">
        <v>43.551097219943998</v>
      </c>
      <c r="AA13" s="33">
        <v>37.405771159415998</v>
      </c>
      <c r="AB13" s="33">
        <v>44.487313113395999</v>
      </c>
      <c r="AC13" s="33">
        <v>39.293819762772003</v>
      </c>
      <c r="AD13" s="33">
        <v>39.212510672039997</v>
      </c>
      <c r="AE13" s="33">
        <v>40.917835052784</v>
      </c>
      <c r="AF13" s="34">
        <f t="shared" si="0"/>
        <v>0.20775176827253794</v>
      </c>
      <c r="AG13" s="35"/>
    </row>
    <row r="14" spans="2:35" x14ac:dyDescent="0.2">
      <c r="B14" s="32" t="s">
        <v>144</v>
      </c>
      <c r="C14" s="33" t="s">
        <v>188</v>
      </c>
      <c r="D14" s="33" t="s">
        <v>188</v>
      </c>
      <c r="E14" s="33" t="s">
        <v>188</v>
      </c>
      <c r="F14" s="33" t="s">
        <v>188</v>
      </c>
      <c r="G14" s="33" t="s">
        <v>188</v>
      </c>
      <c r="H14" s="33">
        <v>4.3743333333959997</v>
      </c>
      <c r="I14" s="33">
        <v>4.7190000000639998</v>
      </c>
      <c r="J14" s="33">
        <v>6.1086666666719998</v>
      </c>
      <c r="K14" s="33">
        <v>4.1910000000399998</v>
      </c>
      <c r="L14" s="33">
        <v>3.7876666665880001</v>
      </c>
      <c r="M14" s="33">
        <v>49.174799999999998</v>
      </c>
      <c r="N14" s="33">
        <v>21.775200000000002</v>
      </c>
      <c r="O14" s="33">
        <v>46.577599999999997</v>
      </c>
      <c r="P14" s="33">
        <v>46.629199999999997</v>
      </c>
      <c r="Q14" s="33">
        <v>18.077200000000001</v>
      </c>
      <c r="R14" s="33">
        <v>28.38</v>
      </c>
      <c r="S14" s="33">
        <v>28.207999999999998</v>
      </c>
      <c r="T14" s="33">
        <v>37.667999999999999</v>
      </c>
      <c r="U14" s="33" t="s">
        <v>188</v>
      </c>
      <c r="V14" s="33" t="s">
        <v>188</v>
      </c>
      <c r="W14" s="33" t="s">
        <v>188</v>
      </c>
      <c r="X14" s="33" t="s">
        <v>188</v>
      </c>
      <c r="Y14" s="33">
        <v>0.78082539687999997</v>
      </c>
      <c r="Z14" s="33">
        <v>0.90095238093600005</v>
      </c>
      <c r="AA14" s="33">
        <v>0.96101587296400004</v>
      </c>
      <c r="AB14" s="33">
        <v>0.96101587296400004</v>
      </c>
      <c r="AC14" s="33">
        <v>0.96101587296400004</v>
      </c>
      <c r="AD14" s="33">
        <v>1.2613333332759999</v>
      </c>
      <c r="AE14" s="33">
        <v>1.321396825476</v>
      </c>
      <c r="AF14" s="34" t="str">
        <f>IFERROR((AE14-C14)/C14,"-")</f>
        <v>-</v>
      </c>
      <c r="AG14" s="35"/>
    </row>
    <row r="15" spans="2:35" x14ac:dyDescent="0.2">
      <c r="B15" s="37" t="s">
        <v>22</v>
      </c>
      <c r="C15" s="38">
        <v>55468.296195961004</v>
      </c>
      <c r="D15" s="38">
        <v>56146.920563706037</v>
      </c>
      <c r="E15" s="38">
        <v>56013.363944017619</v>
      </c>
      <c r="F15" s="38">
        <v>56416.307407171531</v>
      </c>
      <c r="G15" s="38">
        <v>57760.8227980179</v>
      </c>
      <c r="H15" s="38">
        <v>59164.253234879427</v>
      </c>
      <c r="I15" s="38">
        <v>61234.153130611499</v>
      </c>
      <c r="J15" s="38">
        <v>62565.155152238956</v>
      </c>
      <c r="K15" s="38">
        <v>65031.484825131425</v>
      </c>
      <c r="L15" s="38">
        <v>66174.541460074703</v>
      </c>
      <c r="M15" s="38">
        <v>68314.276296371259</v>
      </c>
      <c r="N15" s="38">
        <v>70221.214594089135</v>
      </c>
      <c r="O15" s="38">
        <v>68244.217142292604</v>
      </c>
      <c r="P15" s="38">
        <v>68550.017306458525</v>
      </c>
      <c r="Q15" s="38">
        <v>67990.207029686921</v>
      </c>
      <c r="R15" s="38">
        <v>69702.107088342585</v>
      </c>
      <c r="S15" s="38">
        <v>68825.585575940728</v>
      </c>
      <c r="T15" s="38">
        <v>68042.033204433057</v>
      </c>
      <c r="U15" s="38">
        <v>67490.635549747501</v>
      </c>
      <c r="V15" s="38">
        <v>61736.430569646553</v>
      </c>
      <c r="W15" s="38">
        <v>61277.543499692612</v>
      </c>
      <c r="X15" s="38">
        <v>57156.8593624559</v>
      </c>
      <c r="Y15" s="38">
        <v>57752.701657318808</v>
      </c>
      <c r="Z15" s="38">
        <v>57589.734589045409</v>
      </c>
      <c r="AA15" s="38">
        <v>57325.318108072439</v>
      </c>
      <c r="AB15" s="38">
        <v>59415.925271146807</v>
      </c>
      <c r="AC15" s="38">
        <v>61491.439948036183</v>
      </c>
      <c r="AD15" s="38">
        <v>61004.876023788711</v>
      </c>
      <c r="AE15" s="38">
        <v>60934.541021479563</v>
      </c>
      <c r="AF15" s="39">
        <f>IFERROR((AE15-C15)/C15,"-")</f>
        <v>9.8547191826609426E-2</v>
      </c>
      <c r="AH15" s="40"/>
      <c r="AI15" s="35"/>
    </row>
    <row r="16" spans="2:35" x14ac:dyDescent="0.2">
      <c r="B16" s="41" t="s">
        <v>23</v>
      </c>
      <c r="C16" s="42">
        <v>60388.940644201008</v>
      </c>
      <c r="D16" s="42">
        <v>60849.50602465371</v>
      </c>
      <c r="E16" s="42">
        <v>60420.615923224919</v>
      </c>
      <c r="F16" s="42">
        <v>60728.083260832776</v>
      </c>
      <c r="G16" s="42">
        <v>62143.006309947064</v>
      </c>
      <c r="H16" s="42">
        <v>64410.795048338456</v>
      </c>
      <c r="I16" s="42">
        <v>66065.580460437661</v>
      </c>
      <c r="J16" s="42">
        <v>66731.106691244087</v>
      </c>
      <c r="K16" s="42">
        <v>69017.507706339384</v>
      </c>
      <c r="L16" s="42">
        <v>70232.508469815701</v>
      </c>
      <c r="M16" s="42">
        <v>73778.951304106158</v>
      </c>
      <c r="N16" s="42">
        <v>76179.517268835916</v>
      </c>
      <c r="O16" s="42">
        <v>74419.385156720964</v>
      </c>
      <c r="P16" s="42">
        <v>74997.081415780543</v>
      </c>
      <c r="Q16" s="42">
        <v>73265.78281143948</v>
      </c>
      <c r="R16" s="42">
        <v>75489.854014579076</v>
      </c>
      <c r="S16" s="42">
        <v>74657.480013804859</v>
      </c>
      <c r="T16" s="42">
        <v>73118.611903685785</v>
      </c>
      <c r="U16" s="42">
        <v>72075.946941397095</v>
      </c>
      <c r="V16" s="42">
        <v>65841.766522833263</v>
      </c>
      <c r="W16" s="42">
        <v>66810.064982125172</v>
      </c>
      <c r="X16" s="42">
        <v>61812.850608931687</v>
      </c>
      <c r="Y16" s="42">
        <v>61807.757427101722</v>
      </c>
      <c r="Z16" s="42">
        <v>62060.969626703998</v>
      </c>
      <c r="AA16" s="42">
        <v>61272.026039224875</v>
      </c>
      <c r="AB16" s="42">
        <v>63936.553113374088</v>
      </c>
      <c r="AC16" s="42">
        <v>64874.357049675607</v>
      </c>
      <c r="AD16" s="42">
        <v>66343.050694041362</v>
      </c>
      <c r="AE16" s="42">
        <v>65232.228571356602</v>
      </c>
      <c r="AF16" s="43">
        <f>IFERROR((AE16-C16)/C16,"-")</f>
        <v>8.0201571272647959E-2</v>
      </c>
      <c r="AI16" s="35"/>
    </row>
    <row r="17" spans="2:35" x14ac:dyDescent="0.2">
      <c r="B17" s="41" t="s">
        <v>217</v>
      </c>
      <c r="C17" s="42" t="s">
        <v>218</v>
      </c>
      <c r="D17" s="42" t="s">
        <v>218</v>
      </c>
      <c r="E17" s="42" t="s">
        <v>218</v>
      </c>
      <c r="F17" s="42" t="s">
        <v>218</v>
      </c>
      <c r="G17" s="42" t="s">
        <v>218</v>
      </c>
      <c r="H17" s="42" t="s">
        <v>218</v>
      </c>
      <c r="I17" s="42" t="s">
        <v>218</v>
      </c>
      <c r="J17" s="42" t="s">
        <v>218</v>
      </c>
      <c r="K17" s="42" t="s">
        <v>218</v>
      </c>
      <c r="L17" s="42" t="s">
        <v>218</v>
      </c>
      <c r="M17" s="42" t="s">
        <v>218</v>
      </c>
      <c r="N17" s="42" t="s">
        <v>218</v>
      </c>
      <c r="O17" s="42" t="s">
        <v>218</v>
      </c>
      <c r="P17" s="42" t="s">
        <v>218</v>
      </c>
      <c r="Q17" s="42" t="s">
        <v>218</v>
      </c>
      <c r="R17" s="42" t="s">
        <v>218</v>
      </c>
      <c r="S17" s="42" t="s">
        <v>218</v>
      </c>
      <c r="T17" s="42" t="s">
        <v>218</v>
      </c>
      <c r="U17" s="42" t="s">
        <v>218</v>
      </c>
      <c r="V17" s="42" t="s">
        <v>218</v>
      </c>
      <c r="W17" s="42" t="s">
        <v>218</v>
      </c>
      <c r="X17" s="42" t="s">
        <v>218</v>
      </c>
      <c r="Y17" s="42" t="s">
        <v>218</v>
      </c>
      <c r="Z17" s="42" t="s">
        <v>218</v>
      </c>
      <c r="AA17" s="42" t="s">
        <v>218</v>
      </c>
      <c r="AB17" s="42" t="s">
        <v>218</v>
      </c>
      <c r="AC17" s="42" t="s">
        <v>218</v>
      </c>
      <c r="AD17" s="42" t="s">
        <v>218</v>
      </c>
      <c r="AE17" s="42" t="s">
        <v>218</v>
      </c>
      <c r="AF17" s="43" t="str">
        <f>IFERROR((AE17-C17)/C17,"-")</f>
        <v>-</v>
      </c>
      <c r="AG17" s="35"/>
    </row>
    <row r="18" spans="2:35" x14ac:dyDescent="0.2">
      <c r="B18" s="44" t="s">
        <v>219</v>
      </c>
      <c r="C18" s="45" t="s">
        <v>218</v>
      </c>
      <c r="D18" s="45" t="s">
        <v>218</v>
      </c>
      <c r="E18" s="45" t="s">
        <v>218</v>
      </c>
      <c r="F18" s="45" t="s">
        <v>218</v>
      </c>
      <c r="G18" s="45" t="s">
        <v>218</v>
      </c>
      <c r="H18" s="45" t="s">
        <v>218</v>
      </c>
      <c r="I18" s="45" t="s">
        <v>218</v>
      </c>
      <c r="J18" s="45" t="s">
        <v>218</v>
      </c>
      <c r="K18" s="45" t="s">
        <v>218</v>
      </c>
      <c r="L18" s="45" t="s">
        <v>218</v>
      </c>
      <c r="M18" s="45" t="s">
        <v>218</v>
      </c>
      <c r="N18" s="45" t="s">
        <v>218</v>
      </c>
      <c r="O18" s="45" t="s">
        <v>218</v>
      </c>
      <c r="P18" s="45" t="s">
        <v>218</v>
      </c>
      <c r="Q18" s="45" t="s">
        <v>218</v>
      </c>
      <c r="R18" s="45" t="s">
        <v>218</v>
      </c>
      <c r="S18" s="45" t="s">
        <v>218</v>
      </c>
      <c r="T18" s="45" t="s">
        <v>218</v>
      </c>
      <c r="U18" s="45" t="s">
        <v>218</v>
      </c>
      <c r="V18" s="45" t="s">
        <v>218</v>
      </c>
      <c r="W18" s="45" t="s">
        <v>218</v>
      </c>
      <c r="X18" s="45" t="s">
        <v>218</v>
      </c>
      <c r="Y18" s="45" t="s">
        <v>218</v>
      </c>
      <c r="Z18" s="45" t="s">
        <v>218</v>
      </c>
      <c r="AA18" s="45" t="s">
        <v>218</v>
      </c>
      <c r="AB18" s="45" t="s">
        <v>218</v>
      </c>
      <c r="AC18" s="45" t="s">
        <v>218</v>
      </c>
      <c r="AD18" s="45" t="s">
        <v>218</v>
      </c>
      <c r="AE18" s="45" t="s">
        <v>218</v>
      </c>
      <c r="AF18" s="46" t="str">
        <f>IFERROR((AE18-C18)/C18,"-")</f>
        <v>-</v>
      </c>
      <c r="AG18" s="35"/>
    </row>
    <row r="19" spans="2:35" x14ac:dyDescent="0.2"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V19" s="48"/>
      <c r="Y19" s="48"/>
      <c r="Z19" s="48"/>
      <c r="AA19" s="48"/>
      <c r="AB19" s="48"/>
      <c r="AC19" s="48"/>
      <c r="AD19" s="48"/>
      <c r="AE19" s="48"/>
      <c r="AF19" s="49"/>
      <c r="AG19" s="35"/>
    </row>
    <row r="20" spans="2:35" x14ac:dyDescent="0.2">
      <c r="B20" s="47"/>
      <c r="C20" s="47"/>
      <c r="D20" s="47"/>
      <c r="E20" s="47"/>
      <c r="F20" s="47"/>
      <c r="G20" s="47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1"/>
      <c r="AG20" s="35"/>
    </row>
    <row r="21" spans="2:35" x14ac:dyDescent="0.2">
      <c r="B21" s="27" t="s">
        <v>92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AG21" s="35"/>
    </row>
    <row r="22" spans="2:35" x14ac:dyDescent="0.2"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AG22" s="35"/>
    </row>
    <row r="23" spans="2:35" ht="45" x14ac:dyDescent="0.2">
      <c r="B23" s="53" t="s">
        <v>105</v>
      </c>
      <c r="C23" s="30">
        <v>1990</v>
      </c>
      <c r="D23" s="30">
        <v>1991</v>
      </c>
      <c r="E23" s="30">
        <v>1992</v>
      </c>
      <c r="F23" s="30">
        <v>1993</v>
      </c>
      <c r="G23" s="30">
        <v>1994</v>
      </c>
      <c r="H23" s="30">
        <v>1995</v>
      </c>
      <c r="I23" s="30">
        <v>1996</v>
      </c>
      <c r="J23" s="30">
        <v>1997</v>
      </c>
      <c r="K23" s="30">
        <v>1998</v>
      </c>
      <c r="L23" s="30">
        <v>1999</v>
      </c>
      <c r="M23" s="30">
        <v>2000</v>
      </c>
      <c r="N23" s="30">
        <v>2001</v>
      </c>
      <c r="O23" s="30">
        <v>2002</v>
      </c>
      <c r="P23" s="30">
        <v>2003</v>
      </c>
      <c r="Q23" s="30">
        <v>2004</v>
      </c>
      <c r="R23" s="30">
        <v>2005</v>
      </c>
      <c r="S23" s="30">
        <v>2006</v>
      </c>
      <c r="T23" s="30">
        <v>2007</v>
      </c>
      <c r="U23" s="30">
        <v>2008</v>
      </c>
      <c r="V23" s="30">
        <v>2009</v>
      </c>
      <c r="W23" s="30">
        <v>2010</v>
      </c>
      <c r="X23" s="30">
        <v>2011</v>
      </c>
      <c r="Y23" s="30">
        <v>2012</v>
      </c>
      <c r="Z23" s="30">
        <v>2013</v>
      </c>
      <c r="AA23" s="30">
        <v>2014</v>
      </c>
      <c r="AB23" s="30">
        <v>2015</v>
      </c>
      <c r="AC23" s="30">
        <v>2016</v>
      </c>
      <c r="AD23" s="30">
        <v>2017</v>
      </c>
      <c r="AE23" s="30">
        <v>2018</v>
      </c>
      <c r="AF23" s="31" t="s">
        <v>139</v>
      </c>
      <c r="AG23" s="35"/>
    </row>
    <row r="24" spans="2:35" x14ac:dyDescent="0.2">
      <c r="B24" s="54" t="s">
        <v>91</v>
      </c>
      <c r="C24" s="33">
        <v>31022.103405485061</v>
      </c>
      <c r="D24" s="33">
        <v>31873.070431092707</v>
      </c>
      <c r="E24" s="33">
        <v>31764.600119301744</v>
      </c>
      <c r="F24" s="33">
        <v>31943.191349407509</v>
      </c>
      <c r="G24" s="33">
        <v>32912.372003550736</v>
      </c>
      <c r="H24" s="33">
        <v>33824.925125121626</v>
      </c>
      <c r="I24" s="33">
        <v>35439.434635849684</v>
      </c>
      <c r="J24" s="33">
        <v>36550.49335953148</v>
      </c>
      <c r="K24" s="33">
        <v>38763.594006055631</v>
      </c>
      <c r="L24" s="33">
        <v>40177.368956089376</v>
      </c>
      <c r="M24" s="33">
        <v>42485.772395100881</v>
      </c>
      <c r="N24" s="33">
        <v>44593.694257864947</v>
      </c>
      <c r="O24" s="33">
        <v>43375.183257668934</v>
      </c>
      <c r="P24" s="33">
        <v>44008.830609046658</v>
      </c>
      <c r="Q24" s="33">
        <v>43807.996908861474</v>
      </c>
      <c r="R24" s="33">
        <v>45711.734949910206</v>
      </c>
      <c r="S24" s="33">
        <v>45227.679834764262</v>
      </c>
      <c r="T24" s="33">
        <v>45162.457241267672</v>
      </c>
      <c r="U24" s="33">
        <v>45270.620391229524</v>
      </c>
      <c r="V24" s="33">
        <v>40798.360429012901</v>
      </c>
      <c r="W24" s="33">
        <v>40427.936167084597</v>
      </c>
      <c r="X24" s="33">
        <v>36925.880575062176</v>
      </c>
      <c r="Y24" s="33">
        <v>36998.841348519483</v>
      </c>
      <c r="Z24" s="33">
        <v>35816.78995106784</v>
      </c>
      <c r="AA24" s="33">
        <v>35114.718605008842</v>
      </c>
      <c r="AB24" s="33">
        <v>36665.906398151317</v>
      </c>
      <c r="AC24" s="33">
        <v>37998.083460448295</v>
      </c>
      <c r="AD24" s="33">
        <v>36840.010662856832</v>
      </c>
      <c r="AE24" s="33">
        <v>36582.867519792773</v>
      </c>
      <c r="AF24" s="34">
        <f>IFERROR((AE24-C24)/C24,"-")</f>
        <v>0.17925167876671141</v>
      </c>
      <c r="AI24" s="35"/>
    </row>
    <row r="25" spans="2:35" x14ac:dyDescent="0.2">
      <c r="B25" s="54" t="s">
        <v>90</v>
      </c>
      <c r="C25" s="33">
        <v>3309.1613021160401</v>
      </c>
      <c r="D25" s="33">
        <v>3011.4141608236446</v>
      </c>
      <c r="E25" s="33">
        <v>2937.9437558339177</v>
      </c>
      <c r="F25" s="33">
        <v>2945.4259385520745</v>
      </c>
      <c r="G25" s="33">
        <v>3226.892046449384</v>
      </c>
      <c r="H25" s="33">
        <v>3217.335967647015</v>
      </c>
      <c r="I25" s="33">
        <v>3399.4075001340866</v>
      </c>
      <c r="J25" s="33">
        <v>3862.6330325355311</v>
      </c>
      <c r="K25" s="33">
        <v>3666.300230633713</v>
      </c>
      <c r="L25" s="33">
        <v>3774.5823808902246</v>
      </c>
      <c r="M25" s="33">
        <v>4558.5247618578096</v>
      </c>
      <c r="N25" s="33">
        <v>4603.7486190087357</v>
      </c>
      <c r="O25" s="33">
        <v>4076.8357851594023</v>
      </c>
      <c r="P25" s="33">
        <v>3484.9905501353578</v>
      </c>
      <c r="Q25" s="33">
        <v>3671.1360671675652</v>
      </c>
      <c r="R25" s="33">
        <v>3967.3747518163086</v>
      </c>
      <c r="S25" s="33">
        <v>3890.4625853684192</v>
      </c>
      <c r="T25" s="33">
        <v>3941.8494675947063</v>
      </c>
      <c r="U25" s="33">
        <v>3654.4985009871439</v>
      </c>
      <c r="V25" s="33">
        <v>2799.2754707538543</v>
      </c>
      <c r="W25" s="33">
        <v>2577.8009381626839</v>
      </c>
      <c r="X25" s="33">
        <v>2462.2071519789497</v>
      </c>
      <c r="Y25" s="33">
        <v>2668.5269060324026</v>
      </c>
      <c r="Z25" s="33">
        <v>2623.1653209218471</v>
      </c>
      <c r="AA25" s="33">
        <v>3037.1638565991207</v>
      </c>
      <c r="AB25" s="33">
        <v>3232.7158377227706</v>
      </c>
      <c r="AC25" s="33">
        <v>3467.0654059331114</v>
      </c>
      <c r="AD25" s="33">
        <v>3623.7842479632432</v>
      </c>
      <c r="AE25" s="33">
        <v>3508.4994994137451</v>
      </c>
      <c r="AF25" s="34">
        <f>IFERROR((AE25-C25)/C25,"-")</f>
        <v>6.0238283691471405E-2</v>
      </c>
      <c r="AI25" s="35"/>
    </row>
    <row r="26" spans="2:35" x14ac:dyDescent="0.2">
      <c r="B26" s="54" t="s">
        <v>89</v>
      </c>
      <c r="C26" s="33">
        <v>19584.977870668936</v>
      </c>
      <c r="D26" s="33">
        <v>19629.624606557201</v>
      </c>
      <c r="E26" s="33">
        <v>19612.590146324535</v>
      </c>
      <c r="F26" s="33">
        <v>19779.408462052692</v>
      </c>
      <c r="G26" s="33">
        <v>19828.709413990218</v>
      </c>
      <c r="H26" s="33">
        <v>20292.814046847903</v>
      </c>
      <c r="I26" s="33">
        <v>20686.827962387517</v>
      </c>
      <c r="J26" s="33">
        <v>20719.402509670737</v>
      </c>
      <c r="K26" s="33">
        <v>21126.014044754924</v>
      </c>
      <c r="L26" s="33">
        <v>20741.885428560916</v>
      </c>
      <c r="M26" s="33">
        <v>19777.208774822055</v>
      </c>
      <c r="N26" s="33">
        <v>19418.422797252821</v>
      </c>
      <c r="O26" s="33">
        <v>19081.965542887174</v>
      </c>
      <c r="P26" s="33">
        <v>19290.727948817144</v>
      </c>
      <c r="Q26" s="33">
        <v>19025.970465819417</v>
      </c>
      <c r="R26" s="33">
        <v>18731.028998577644</v>
      </c>
      <c r="S26" s="33">
        <v>18379.267403716902</v>
      </c>
      <c r="T26" s="33">
        <v>18088.890969679287</v>
      </c>
      <c r="U26" s="33">
        <v>17871.713114635491</v>
      </c>
      <c r="V26" s="33">
        <v>17617.147595445782</v>
      </c>
      <c r="W26" s="33">
        <v>17765.617519875901</v>
      </c>
      <c r="X26" s="33">
        <v>17176.340133336784</v>
      </c>
      <c r="Y26" s="33">
        <v>17568.039313047932</v>
      </c>
      <c r="Z26" s="33">
        <v>18477.157855429199</v>
      </c>
      <c r="AA26" s="33">
        <v>18318.422902399172</v>
      </c>
      <c r="AB26" s="33">
        <v>18581.00231972972</v>
      </c>
      <c r="AC26" s="33">
        <v>19084.677116993844</v>
      </c>
      <c r="AD26" s="33">
        <v>19621.920729772733</v>
      </c>
      <c r="AE26" s="33">
        <v>19953.069960280762</v>
      </c>
      <c r="AF26" s="34">
        <f t="shared" ref="AF26:AF27" si="1">IFERROR((AE26-C26)/C26,"-")</f>
        <v>1.87946135064616E-2</v>
      </c>
      <c r="AH26" s="40"/>
      <c r="AI26" s="35"/>
    </row>
    <row r="27" spans="2:35" x14ac:dyDescent="0.2">
      <c r="B27" s="54" t="s">
        <v>88</v>
      </c>
      <c r="C27" s="33">
        <v>4920.6444482400057</v>
      </c>
      <c r="D27" s="33">
        <v>4702.585460947671</v>
      </c>
      <c r="E27" s="33">
        <v>4407.2519792073026</v>
      </c>
      <c r="F27" s="33">
        <v>4311.7758536612437</v>
      </c>
      <c r="G27" s="33">
        <v>4382.18351192916</v>
      </c>
      <c r="H27" s="33">
        <v>5246.5418134590927</v>
      </c>
      <c r="I27" s="33">
        <v>4831.4273298262215</v>
      </c>
      <c r="J27" s="33">
        <v>4165.9515390051283</v>
      </c>
      <c r="K27" s="33">
        <v>3986.022881207994</v>
      </c>
      <c r="L27" s="33">
        <v>4057.9670097409303</v>
      </c>
      <c r="M27" s="33">
        <v>5464.6750077348988</v>
      </c>
      <c r="N27" s="33">
        <v>5958.302674746772</v>
      </c>
      <c r="O27" s="33">
        <v>6175.1680144283655</v>
      </c>
      <c r="P27" s="33">
        <v>6447.0641093220165</v>
      </c>
      <c r="Q27" s="33">
        <v>5275.5757817525591</v>
      </c>
      <c r="R27" s="33">
        <v>5787.7469262364111</v>
      </c>
      <c r="S27" s="33">
        <v>5831.8944378641027</v>
      </c>
      <c r="T27" s="33">
        <v>5076.5786992526855</v>
      </c>
      <c r="U27" s="33">
        <v>4585.3113916495358</v>
      </c>
      <c r="V27" s="33">
        <v>4105.335953186679</v>
      </c>
      <c r="W27" s="33">
        <v>5532.5214824326222</v>
      </c>
      <c r="X27" s="33">
        <v>4655.9912464758409</v>
      </c>
      <c r="Y27" s="33">
        <v>4055.05576978298</v>
      </c>
      <c r="Z27" s="33">
        <v>4471.2350376585637</v>
      </c>
      <c r="AA27" s="33">
        <v>3946.7079311524885</v>
      </c>
      <c r="AB27" s="33">
        <v>4520.6278422273353</v>
      </c>
      <c r="AC27" s="33">
        <v>3382.917101639483</v>
      </c>
      <c r="AD27" s="33">
        <v>5338.1746702525406</v>
      </c>
      <c r="AE27" s="33">
        <v>4297.6875498770605</v>
      </c>
      <c r="AF27" s="34">
        <f t="shared" si="1"/>
        <v>-0.1266006729231903</v>
      </c>
      <c r="AI27" s="35"/>
    </row>
    <row r="28" spans="2:35" x14ac:dyDescent="0.2">
      <c r="B28" s="54" t="s">
        <v>87</v>
      </c>
      <c r="C28" s="33">
        <v>1552.0536176909657</v>
      </c>
      <c r="D28" s="33">
        <v>1632.8113652324846</v>
      </c>
      <c r="E28" s="33">
        <v>1698.2299225574211</v>
      </c>
      <c r="F28" s="33">
        <v>1748.2816571592582</v>
      </c>
      <c r="G28" s="33">
        <v>1792.8493340275654</v>
      </c>
      <c r="H28" s="33">
        <v>1829.1780952628808</v>
      </c>
      <c r="I28" s="33">
        <v>1708.4830322402108</v>
      </c>
      <c r="J28" s="33">
        <v>1432.6262505012091</v>
      </c>
      <c r="K28" s="33">
        <v>1475.5765436871579</v>
      </c>
      <c r="L28" s="33">
        <v>1480.7046945341824</v>
      </c>
      <c r="M28" s="33">
        <v>1492.7703645905106</v>
      </c>
      <c r="N28" s="33">
        <v>1605.3489199626385</v>
      </c>
      <c r="O28" s="33">
        <v>1710.2325565770916</v>
      </c>
      <c r="P28" s="33">
        <v>1765.4681984593738</v>
      </c>
      <c r="Q28" s="33">
        <v>1485.1035878384678</v>
      </c>
      <c r="R28" s="33">
        <v>1291.9683880384264</v>
      </c>
      <c r="S28" s="33">
        <v>1328.1757520911431</v>
      </c>
      <c r="T28" s="33">
        <v>848.83552589138685</v>
      </c>
      <c r="U28" s="33">
        <v>693.80354289533363</v>
      </c>
      <c r="V28" s="33">
        <v>521.64707443401301</v>
      </c>
      <c r="W28" s="33">
        <v>506.18887456942531</v>
      </c>
      <c r="X28" s="33">
        <v>592.43150207799295</v>
      </c>
      <c r="Y28" s="33">
        <v>517.29408971898624</v>
      </c>
      <c r="Z28" s="33">
        <v>672.62146162651982</v>
      </c>
      <c r="AA28" s="33">
        <v>855.01274406530831</v>
      </c>
      <c r="AB28" s="33">
        <v>936.30071554300378</v>
      </c>
      <c r="AC28" s="33">
        <v>941.61396466093265</v>
      </c>
      <c r="AD28" s="33">
        <v>919.16038319590018</v>
      </c>
      <c r="AE28" s="33">
        <v>890.10404199228742</v>
      </c>
      <c r="AF28" s="34">
        <f>IFERROR((AE28-C28)/C28,"-")</f>
        <v>-0.42649916739569826</v>
      </c>
      <c r="AI28" s="35"/>
    </row>
    <row r="29" spans="2:35" x14ac:dyDescent="0.2">
      <c r="B29" s="54" t="s">
        <v>86</v>
      </c>
      <c r="C29" s="33" t="s">
        <v>188</v>
      </c>
      <c r="D29" s="33" t="s">
        <v>188</v>
      </c>
      <c r="E29" s="33" t="s">
        <v>188</v>
      </c>
      <c r="F29" s="33" t="s">
        <v>188</v>
      </c>
      <c r="G29" s="33" t="s">
        <v>188</v>
      </c>
      <c r="H29" s="33" t="s">
        <v>188</v>
      </c>
      <c r="I29" s="33" t="s">
        <v>188</v>
      </c>
      <c r="J29" s="33" t="s">
        <v>188</v>
      </c>
      <c r="K29" s="33" t="s">
        <v>188</v>
      </c>
      <c r="L29" s="33" t="s">
        <v>188</v>
      </c>
      <c r="M29" s="33" t="s">
        <v>188</v>
      </c>
      <c r="N29" s="33" t="s">
        <v>188</v>
      </c>
      <c r="O29" s="33" t="s">
        <v>188</v>
      </c>
      <c r="P29" s="33" t="s">
        <v>188</v>
      </c>
      <c r="Q29" s="33" t="s">
        <v>188</v>
      </c>
      <c r="R29" s="33" t="s">
        <v>188</v>
      </c>
      <c r="S29" s="33" t="s">
        <v>188</v>
      </c>
      <c r="T29" s="33" t="s">
        <v>188</v>
      </c>
      <c r="U29" s="33" t="s">
        <v>188</v>
      </c>
      <c r="V29" s="33" t="s">
        <v>188</v>
      </c>
      <c r="W29" s="33" t="s">
        <v>188</v>
      </c>
      <c r="X29" s="33" t="s">
        <v>188</v>
      </c>
      <c r="Y29" s="33" t="s">
        <v>188</v>
      </c>
      <c r="Z29" s="33" t="s">
        <v>188</v>
      </c>
      <c r="AA29" s="33" t="s">
        <v>188</v>
      </c>
      <c r="AB29" s="33" t="s">
        <v>188</v>
      </c>
      <c r="AC29" s="33" t="s">
        <v>188</v>
      </c>
      <c r="AD29" s="33" t="s">
        <v>188</v>
      </c>
      <c r="AE29" s="33" t="s">
        <v>188</v>
      </c>
      <c r="AF29" s="34" t="str">
        <f>IFERROR((AD29-C29)/C29,"-")</f>
        <v>-</v>
      </c>
      <c r="AG29" s="35"/>
    </row>
    <row r="30" spans="2:35" x14ac:dyDescent="0.2">
      <c r="B30" s="55" t="s">
        <v>15</v>
      </c>
      <c r="C30" s="56">
        <v>60388.940644201008</v>
      </c>
      <c r="D30" s="56">
        <v>60849.50602465371</v>
      </c>
      <c r="E30" s="56">
        <v>60420.615923224919</v>
      </c>
      <c r="F30" s="56">
        <v>60728.083260832776</v>
      </c>
      <c r="G30" s="56">
        <v>62143.006309947064</v>
      </c>
      <c r="H30" s="56">
        <v>64410.795048338456</v>
      </c>
      <c r="I30" s="56">
        <v>66065.580460437661</v>
      </c>
      <c r="J30" s="56">
        <v>66731.106691244087</v>
      </c>
      <c r="K30" s="56">
        <v>69017.507706339384</v>
      </c>
      <c r="L30" s="56">
        <v>70232.508469815701</v>
      </c>
      <c r="M30" s="56">
        <v>73778.951304106158</v>
      </c>
      <c r="N30" s="56">
        <v>76179.517268835916</v>
      </c>
      <c r="O30" s="56">
        <v>74419.385156720964</v>
      </c>
      <c r="P30" s="56">
        <v>74997.081415780543</v>
      </c>
      <c r="Q30" s="56">
        <v>73265.78281143948</v>
      </c>
      <c r="R30" s="56">
        <v>75489.854014579076</v>
      </c>
      <c r="S30" s="56">
        <v>74657.480013804859</v>
      </c>
      <c r="T30" s="56">
        <v>73118.611903685785</v>
      </c>
      <c r="U30" s="56">
        <v>72075.946941397095</v>
      </c>
      <c r="V30" s="56">
        <v>65841.766522833263</v>
      </c>
      <c r="W30" s="56">
        <v>66810.064982125172</v>
      </c>
      <c r="X30" s="56">
        <v>61812.850608931687</v>
      </c>
      <c r="Y30" s="56">
        <v>61807.757427101722</v>
      </c>
      <c r="Z30" s="56">
        <v>62060.969626703998</v>
      </c>
      <c r="AA30" s="56">
        <v>61272.026039224875</v>
      </c>
      <c r="AB30" s="56">
        <v>63936.553113374088</v>
      </c>
      <c r="AC30" s="56">
        <v>64874.357049675607</v>
      </c>
      <c r="AD30" s="56">
        <v>66343.050694041362</v>
      </c>
      <c r="AE30" s="56">
        <v>65232.228571356602</v>
      </c>
      <c r="AF30" s="57">
        <f>IFERROR((AE30-C30)/C30,"-")</f>
        <v>8.0201571272647959E-2</v>
      </c>
      <c r="AG30" s="35"/>
    </row>
    <row r="32" spans="2:35" x14ac:dyDescent="0.2"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</row>
    <row r="33" spans="2:31" x14ac:dyDescent="0.2">
      <c r="B33" s="58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</row>
    <row r="34" spans="2:31" x14ac:dyDescent="0.2">
      <c r="N34" s="60"/>
    </row>
    <row r="36" spans="2:31" x14ac:dyDescent="0.2">
      <c r="B36" s="28" t="s">
        <v>135</v>
      </c>
      <c r="C36" s="40">
        <f t="shared" ref="C36:AE36" si="2">C26/C15</f>
        <v>0.35308417986155921</v>
      </c>
      <c r="D36" s="40">
        <f t="shared" si="2"/>
        <v>0.34961177584592235</v>
      </c>
      <c r="E36" s="40">
        <f t="shared" si="2"/>
        <v>0.35014126567949527</v>
      </c>
      <c r="F36" s="40">
        <f t="shared" si="2"/>
        <v>0.35059736042806611</v>
      </c>
      <c r="G36" s="40">
        <f t="shared" si="2"/>
        <v>0.34328994036890093</v>
      </c>
      <c r="H36" s="40">
        <f t="shared" si="2"/>
        <v>0.34299112956410255</v>
      </c>
      <c r="I36" s="40">
        <f t="shared" si="2"/>
        <v>0.33783153525880949</v>
      </c>
      <c r="J36" s="40">
        <f t="shared" si="2"/>
        <v>0.33116520624386675</v>
      </c>
      <c r="K36" s="40">
        <f t="shared" si="2"/>
        <v>0.32485824522633033</v>
      </c>
      <c r="L36" s="40">
        <f t="shared" si="2"/>
        <v>0.31344207259940265</v>
      </c>
      <c r="M36" s="40">
        <f t="shared" si="2"/>
        <v>0.28950330512207428</v>
      </c>
      <c r="N36" s="40">
        <f t="shared" si="2"/>
        <v>0.27653214074265481</v>
      </c>
      <c r="O36" s="40">
        <f t="shared" si="2"/>
        <v>0.27961293047146135</v>
      </c>
      <c r="P36" s="40">
        <f t="shared" si="2"/>
        <v>0.28141098582916979</v>
      </c>
      <c r="Q36" s="40">
        <f t="shared" si="2"/>
        <v>0.2798339834075223</v>
      </c>
      <c r="R36" s="40">
        <f t="shared" si="2"/>
        <v>0.26872973832537606</v>
      </c>
      <c r="S36" s="40">
        <f t="shared" si="2"/>
        <v>0.26704120640481288</v>
      </c>
      <c r="T36" s="40">
        <f t="shared" si="2"/>
        <v>0.26584877196910051</v>
      </c>
      <c r="U36" s="40">
        <f t="shared" si="2"/>
        <v>0.26480285700469081</v>
      </c>
      <c r="V36" s="40">
        <f t="shared" si="2"/>
        <v>0.28536064415922779</v>
      </c>
      <c r="W36" s="40">
        <f t="shared" si="2"/>
        <v>0.2899205239838803</v>
      </c>
      <c r="X36" s="40">
        <f t="shared" si="2"/>
        <v>0.30051231514339027</v>
      </c>
      <c r="Y36" s="40">
        <f t="shared" si="2"/>
        <v>0.30419424215493118</v>
      </c>
      <c r="Z36" s="40">
        <f t="shared" si="2"/>
        <v>0.32084117051902306</v>
      </c>
      <c r="AA36" s="40">
        <f t="shared" si="2"/>
        <v>0.31955204972198153</v>
      </c>
      <c r="AB36" s="40">
        <f t="shared" si="2"/>
        <v>0.31272764389235069</v>
      </c>
      <c r="AC36" s="40">
        <f t="shared" si="2"/>
        <v>0.31036315189758928</v>
      </c>
      <c r="AD36" s="40">
        <f t="shared" si="2"/>
        <v>0.32164512099198778</v>
      </c>
      <c r="AE36" s="40">
        <f t="shared" si="2"/>
        <v>0.32745089444831066</v>
      </c>
    </row>
    <row r="37" spans="2:31" x14ac:dyDescent="0.2"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</row>
    <row r="38" spans="2:31" x14ac:dyDescent="0.2"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</row>
    <row r="40" spans="2:31" x14ac:dyDescent="0.2"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</row>
    <row r="41" spans="2:31" x14ac:dyDescent="0.2"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</row>
    <row r="43" spans="2:31" x14ac:dyDescent="0.2">
      <c r="B43" s="52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</row>
    <row r="44" spans="2:31" x14ac:dyDescent="0.2">
      <c r="B44" s="52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</row>
    <row r="45" spans="2:31" x14ac:dyDescent="0.2">
      <c r="B45" s="52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</row>
    <row r="46" spans="2:31" x14ac:dyDescent="0.2">
      <c r="B46" s="52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</row>
    <row r="47" spans="2:31" x14ac:dyDescent="0.2">
      <c r="B47" s="52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</row>
    <row r="48" spans="2:31" x14ac:dyDescent="0.2">
      <c r="B48" s="52"/>
      <c r="C48" s="61"/>
      <c r="D48" s="61"/>
      <c r="E48" s="61"/>
      <c r="F48" s="61"/>
      <c r="G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</row>
    <row r="49" spans="2:31" x14ac:dyDescent="0.2">
      <c r="B49" s="62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</row>
  </sheetData>
  <pageMargins left="0.2" right="0.19" top="0.55000000000000004" bottom="0.61" header="0.28000000000000003" footer="0.27"/>
  <pageSetup paperSize="9" scale="8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I11"/>
  <sheetViews>
    <sheetView topLeftCell="B1" zoomScale="75" zoomScaleNormal="75" workbookViewId="0">
      <selection activeCell="B9" sqref="A9:XFD9"/>
    </sheetView>
  </sheetViews>
  <sheetFormatPr defaultRowHeight="15" x14ac:dyDescent="0.2"/>
  <cols>
    <col min="1" max="1" width="6" style="28" customWidth="1"/>
    <col min="2" max="2" width="24.7109375" style="28" customWidth="1"/>
    <col min="3" max="3" width="7.7109375" style="28" customWidth="1"/>
    <col min="4" max="32" width="8.5703125" style="28" customWidth="1"/>
    <col min="33" max="33" width="9.140625" style="28"/>
    <col min="34" max="35" width="8.5703125" style="28" customWidth="1"/>
    <col min="36" max="16384" width="9.140625" style="28"/>
  </cols>
  <sheetData>
    <row r="1" spans="2:35" x14ac:dyDescent="0.2">
      <c r="B1" s="27" t="s">
        <v>148</v>
      </c>
      <c r="C1" s="27"/>
      <c r="AH1" s="36"/>
    </row>
    <row r="3" spans="2:35" x14ac:dyDescent="0.2">
      <c r="B3" s="29"/>
      <c r="C3" s="29"/>
      <c r="D3" s="30">
        <v>1990</v>
      </c>
      <c r="E3" s="30">
        <v>1991</v>
      </c>
      <c r="F3" s="30">
        <v>1992</v>
      </c>
      <c r="G3" s="30">
        <v>1993</v>
      </c>
      <c r="H3" s="30">
        <v>1994</v>
      </c>
      <c r="I3" s="30">
        <v>1995</v>
      </c>
      <c r="J3" s="30">
        <v>1996</v>
      </c>
      <c r="K3" s="30">
        <v>1997</v>
      </c>
      <c r="L3" s="30">
        <v>1998</v>
      </c>
      <c r="M3" s="30">
        <v>1999</v>
      </c>
      <c r="N3" s="30">
        <v>2000</v>
      </c>
      <c r="O3" s="30">
        <v>2001</v>
      </c>
      <c r="P3" s="30">
        <v>2002</v>
      </c>
      <c r="Q3" s="30">
        <v>2003</v>
      </c>
      <c r="R3" s="30">
        <v>2004</v>
      </c>
      <c r="S3" s="30">
        <v>2005</v>
      </c>
      <c r="T3" s="30">
        <v>2006</v>
      </c>
      <c r="U3" s="30">
        <v>2007</v>
      </c>
      <c r="V3" s="30">
        <v>2008</v>
      </c>
      <c r="W3" s="30">
        <v>2009</v>
      </c>
      <c r="X3" s="30">
        <v>2010</v>
      </c>
      <c r="Y3" s="30">
        <v>2011</v>
      </c>
      <c r="Z3" s="30">
        <v>2012</v>
      </c>
      <c r="AA3" s="30">
        <v>2013</v>
      </c>
      <c r="AB3" s="30">
        <v>2014</v>
      </c>
      <c r="AC3" s="30">
        <v>2015</v>
      </c>
      <c r="AD3" s="30">
        <v>2016</v>
      </c>
      <c r="AE3" s="30">
        <v>2017</v>
      </c>
      <c r="AF3" s="30">
        <v>2018</v>
      </c>
      <c r="AH3" s="30">
        <f>D3</f>
        <v>1990</v>
      </c>
      <c r="AI3" s="30">
        <v>2018</v>
      </c>
    </row>
    <row r="4" spans="2:35" x14ac:dyDescent="0.2">
      <c r="B4" s="32" t="s">
        <v>145</v>
      </c>
      <c r="C4" s="32"/>
      <c r="D4" s="63">
        <v>32944.327775679507</v>
      </c>
      <c r="E4" s="63">
        <v>33674.00924511232</v>
      </c>
      <c r="F4" s="63">
        <v>33494.928167137499</v>
      </c>
      <c r="G4" s="63">
        <v>33716.179014729671</v>
      </c>
      <c r="H4" s="63">
        <v>34838.152311976395</v>
      </c>
      <c r="I4" s="63">
        <v>35852.667119426915</v>
      </c>
      <c r="J4" s="63">
        <v>37469.148756684794</v>
      </c>
      <c r="K4" s="63">
        <v>38805.239112718693</v>
      </c>
      <c r="L4" s="63">
        <v>40708.849852402069</v>
      </c>
      <c r="M4" s="63">
        <v>42440.075984543924</v>
      </c>
      <c r="N4" s="63">
        <v>45248.99517538974</v>
      </c>
      <c r="O4" s="63">
        <v>47607.416520980361</v>
      </c>
      <c r="P4" s="63">
        <v>46081.984132888269</v>
      </c>
      <c r="Q4" s="63">
        <v>45683.969444057497</v>
      </c>
      <c r="R4" s="63">
        <v>46166.925550709995</v>
      </c>
      <c r="S4" s="63">
        <v>48155.535141545981</v>
      </c>
      <c r="T4" s="63">
        <v>47603.937815025747</v>
      </c>
      <c r="U4" s="63">
        <v>47665.129663178377</v>
      </c>
      <c r="V4" s="63">
        <v>47366.246099339158</v>
      </c>
      <c r="W4" s="63">
        <v>42179.538369539754</v>
      </c>
      <c r="X4" s="63">
        <v>41747.928597640843</v>
      </c>
      <c r="Y4" s="63">
        <v>38052.222596305714</v>
      </c>
      <c r="Z4" s="63">
        <v>38209.591149616062</v>
      </c>
      <c r="AA4" s="63">
        <v>37235.302953448423</v>
      </c>
      <c r="AB4" s="63">
        <v>36785.32652052195</v>
      </c>
      <c r="AC4" s="63">
        <v>38545.330277051849</v>
      </c>
      <c r="AD4" s="63">
        <v>40029.836583845216</v>
      </c>
      <c r="AE4" s="63">
        <v>38910.192717045</v>
      </c>
      <c r="AF4" s="63">
        <v>38803.393772453695</v>
      </c>
      <c r="AG4" s="35"/>
      <c r="AH4" s="40">
        <f>D4/SUM(D$4:D$7)</f>
        <v>0.59393076829495972</v>
      </c>
      <c r="AI4" s="40">
        <f>AF4/SUM(AF$4:AF$7)</f>
        <v>0.63680456309296574</v>
      </c>
    </row>
    <row r="5" spans="2:35" x14ac:dyDescent="0.2">
      <c r="B5" s="32" t="s">
        <v>146</v>
      </c>
      <c r="C5" s="32"/>
      <c r="D5" s="63">
        <v>14760.689672737451</v>
      </c>
      <c r="E5" s="63">
        <v>14940.445898355109</v>
      </c>
      <c r="F5" s="63">
        <v>15053.108015999776</v>
      </c>
      <c r="G5" s="63">
        <v>15069.056943794991</v>
      </c>
      <c r="H5" s="63">
        <v>14987.914723634358</v>
      </c>
      <c r="I5" s="63">
        <v>15000.473012367745</v>
      </c>
      <c r="J5" s="63">
        <v>15239.226895862499</v>
      </c>
      <c r="K5" s="63">
        <v>15208.400994325517</v>
      </c>
      <c r="L5" s="63">
        <v>15436.330401757832</v>
      </c>
      <c r="M5" s="63">
        <v>14933.19331871714</v>
      </c>
      <c r="N5" s="63">
        <v>14338.185407154053</v>
      </c>
      <c r="O5" s="63">
        <v>14363.828290445348</v>
      </c>
      <c r="P5" s="63">
        <v>14264.941071438301</v>
      </c>
      <c r="Q5" s="63">
        <v>14865.761526134071</v>
      </c>
      <c r="R5" s="63">
        <v>13904.705724120104</v>
      </c>
      <c r="S5" s="63">
        <v>13581.867895296236</v>
      </c>
      <c r="T5" s="63">
        <v>13544.426477914465</v>
      </c>
      <c r="U5" s="63">
        <v>12879.578964565751</v>
      </c>
      <c r="V5" s="63">
        <v>12676.402274156097</v>
      </c>
      <c r="W5" s="63">
        <v>12322.585628499719</v>
      </c>
      <c r="X5" s="63">
        <v>12070.122676905308</v>
      </c>
      <c r="Y5" s="63">
        <v>12037.560276918315</v>
      </c>
      <c r="Z5" s="63">
        <v>12336.889143413817</v>
      </c>
      <c r="AA5" s="63">
        <v>12672.865744661105</v>
      </c>
      <c r="AB5" s="63">
        <v>12966.845444216331</v>
      </c>
      <c r="AC5" s="63">
        <v>13290.143675484524</v>
      </c>
      <c r="AD5" s="63">
        <v>13678.844203009201</v>
      </c>
      <c r="AE5" s="63">
        <v>13991.909794861293</v>
      </c>
      <c r="AF5" s="63">
        <v>13984.983187292659</v>
      </c>
      <c r="AG5" s="35"/>
      <c r="AH5" s="40">
        <f>D5/SUM(D$4:D$7)</f>
        <v>0.26611038530172615</v>
      </c>
      <c r="AI5" s="40">
        <f>AF5/SUM(AF$4:AF$7)</f>
        <v>0.22950830436817304</v>
      </c>
    </row>
    <row r="6" spans="2:35" x14ac:dyDescent="0.2">
      <c r="B6" s="32" t="s">
        <v>147</v>
      </c>
      <c r="C6" s="32"/>
      <c r="D6" s="63">
        <v>7728.687635672899</v>
      </c>
      <c r="E6" s="63">
        <v>7482.9649227862574</v>
      </c>
      <c r="F6" s="63">
        <v>7400.9180634323957</v>
      </c>
      <c r="G6" s="63">
        <v>7524.6372123018709</v>
      </c>
      <c r="H6" s="63">
        <v>7785.1763376680974</v>
      </c>
      <c r="I6" s="63">
        <v>8084.7240027887428</v>
      </c>
      <c r="J6" s="63">
        <v>8199.479207293165</v>
      </c>
      <c r="K6" s="63">
        <v>8091.5889707260621</v>
      </c>
      <c r="L6" s="63">
        <v>8512.6908657197782</v>
      </c>
      <c r="M6" s="63">
        <v>8268.9234800506165</v>
      </c>
      <c r="N6" s="63">
        <v>7958.0718416627078</v>
      </c>
      <c r="O6" s="63">
        <v>7468.007212714976</v>
      </c>
      <c r="P6" s="63">
        <v>7123.9271894769254</v>
      </c>
      <c r="Q6" s="63">
        <v>7011.9581547110529</v>
      </c>
      <c r="R6" s="63">
        <v>6915.6855616620433</v>
      </c>
      <c r="S6" s="63">
        <v>6762.021693132262</v>
      </c>
      <c r="T6" s="63">
        <v>6497.7493993645858</v>
      </c>
      <c r="U6" s="63">
        <v>6322.8305823655737</v>
      </c>
      <c r="V6" s="63">
        <v>6265.7339375999563</v>
      </c>
      <c r="W6" s="63">
        <v>6092.4775908705506</v>
      </c>
      <c r="X6" s="63">
        <v>6345.5853214271674</v>
      </c>
      <c r="Y6" s="63">
        <v>5938.6734569576283</v>
      </c>
      <c r="Z6" s="63">
        <v>6097.938516209686</v>
      </c>
      <c r="AA6" s="63">
        <v>6536.8202466862276</v>
      </c>
      <c r="AB6" s="63">
        <v>6356.3161967870246</v>
      </c>
      <c r="AC6" s="63">
        <v>6354.9939205051414</v>
      </c>
      <c r="AD6" s="63">
        <v>6465.7989067225872</v>
      </c>
      <c r="AE6" s="63">
        <v>6748.9620640721323</v>
      </c>
      <c r="AF6" s="63">
        <v>6953.7014421122194</v>
      </c>
      <c r="AG6" s="35"/>
      <c r="AH6" s="40">
        <f>D6/SUM(D$4:D$7)</f>
        <v>0.13933522689012529</v>
      </c>
      <c r="AI6" s="40">
        <f>AF6/SUM(AF$4:AF$7)</f>
        <v>0.1141175649400727</v>
      </c>
    </row>
    <row r="7" spans="2:35" x14ac:dyDescent="0.2">
      <c r="B7" s="32" t="s">
        <v>16</v>
      </c>
      <c r="C7" s="32"/>
      <c r="D7" s="63">
        <v>34.591111871144001</v>
      </c>
      <c r="E7" s="63">
        <v>49.500497452352008</v>
      </c>
      <c r="F7" s="63">
        <v>64.409697447943998</v>
      </c>
      <c r="G7" s="63">
        <v>106.43423634499999</v>
      </c>
      <c r="H7" s="63">
        <v>149.57942473905149</v>
      </c>
      <c r="I7" s="63">
        <v>226.3891002960213</v>
      </c>
      <c r="J7" s="63">
        <v>326.29827077104187</v>
      </c>
      <c r="K7" s="63">
        <v>459.92607446868772</v>
      </c>
      <c r="L7" s="63">
        <v>373.61370525174954</v>
      </c>
      <c r="M7" s="63">
        <v>532.34867676301633</v>
      </c>
      <c r="N7" s="63">
        <v>769.02387216475222</v>
      </c>
      <c r="O7" s="63">
        <v>781.96256994845032</v>
      </c>
      <c r="P7" s="63">
        <v>773.3647484891095</v>
      </c>
      <c r="Q7" s="63">
        <v>988.32818155590678</v>
      </c>
      <c r="R7" s="63">
        <v>1002.8901931947846</v>
      </c>
      <c r="S7" s="63">
        <v>1202.6823583681062</v>
      </c>
      <c r="T7" s="63">
        <v>1179.471883635933</v>
      </c>
      <c r="U7" s="63">
        <v>1174.4939943233483</v>
      </c>
      <c r="V7" s="63">
        <v>1182.2532386522876</v>
      </c>
      <c r="W7" s="63">
        <v>1141.828980736527</v>
      </c>
      <c r="X7" s="63">
        <v>1113.9069037192926</v>
      </c>
      <c r="Y7" s="63">
        <v>1128.4030322742424</v>
      </c>
      <c r="Z7" s="63">
        <v>1108.2828480792411</v>
      </c>
      <c r="AA7" s="63">
        <v>1144.7456442496511</v>
      </c>
      <c r="AB7" s="63">
        <v>1216.829946547135</v>
      </c>
      <c r="AC7" s="63">
        <v>1225.4573981052915</v>
      </c>
      <c r="AD7" s="63">
        <v>1316.9602544591808</v>
      </c>
      <c r="AE7" s="63">
        <v>1353.8114478102864</v>
      </c>
      <c r="AF7" s="63">
        <v>1192.4626196209911</v>
      </c>
      <c r="AG7" s="35"/>
      <c r="AH7" s="40">
        <f>D7/SUM(D$4:D$7)</f>
        <v>6.236195131889197E-4</v>
      </c>
      <c r="AI7" s="40">
        <f>AF7/SUM(AF$4:AF$7)</f>
        <v>1.9569567598788432E-2</v>
      </c>
    </row>
    <row r="8" spans="2:35" x14ac:dyDescent="0.2">
      <c r="B8" s="202" t="s">
        <v>128</v>
      </c>
      <c r="C8" s="202"/>
      <c r="D8" s="203">
        <v>55468.296195961004</v>
      </c>
      <c r="E8" s="203">
        <v>56146.920563706037</v>
      </c>
      <c r="F8" s="203">
        <v>56013.363944017619</v>
      </c>
      <c r="G8" s="203">
        <v>56416.307407171531</v>
      </c>
      <c r="H8" s="203">
        <v>57760.8227980179</v>
      </c>
      <c r="I8" s="203">
        <v>59164.253234879427</v>
      </c>
      <c r="J8" s="203">
        <v>61234.153130611499</v>
      </c>
      <c r="K8" s="203">
        <v>62565.155152238956</v>
      </c>
      <c r="L8" s="203">
        <v>65031.484825131425</v>
      </c>
      <c r="M8" s="203">
        <v>66174.541460074703</v>
      </c>
      <c r="N8" s="203">
        <v>68314.276296371259</v>
      </c>
      <c r="O8" s="203">
        <v>70221.214594089135</v>
      </c>
      <c r="P8" s="203">
        <v>68244.217142292604</v>
      </c>
      <c r="Q8" s="203">
        <v>68550.017306458525</v>
      </c>
      <c r="R8" s="203">
        <v>67990.207029686921</v>
      </c>
      <c r="S8" s="203">
        <v>69702.107088342585</v>
      </c>
      <c r="T8" s="203">
        <v>68825.585575940728</v>
      </c>
      <c r="U8" s="203">
        <v>68042.033204433057</v>
      </c>
      <c r="V8" s="203">
        <v>67490.635549747501</v>
      </c>
      <c r="W8" s="203">
        <v>61736.430569646553</v>
      </c>
      <c r="X8" s="203">
        <v>61277.543499692612</v>
      </c>
      <c r="Y8" s="203">
        <v>57156.8593624559</v>
      </c>
      <c r="Z8" s="203">
        <v>57752.701657318808</v>
      </c>
      <c r="AA8" s="203">
        <v>57589.734589045409</v>
      </c>
      <c r="AB8" s="203">
        <v>57325.318108072439</v>
      </c>
      <c r="AC8" s="203">
        <v>59415.925271146807</v>
      </c>
      <c r="AD8" s="203">
        <v>61491.439948036183</v>
      </c>
      <c r="AE8" s="203">
        <v>61004.876023788711</v>
      </c>
      <c r="AF8" s="203">
        <v>60934.541021479563</v>
      </c>
    </row>
    <row r="9" spans="2:35" x14ac:dyDescent="0.2">
      <c r="B9" s="52"/>
      <c r="C9" s="52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</row>
    <row r="10" spans="2:35" x14ac:dyDescent="0.2">
      <c r="B10" s="52"/>
      <c r="C10" s="52"/>
      <c r="D10" s="61"/>
      <c r="E10" s="61"/>
      <c r="F10" s="61"/>
      <c r="G10" s="61"/>
      <c r="H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</row>
    <row r="11" spans="2:35" x14ac:dyDescent="0.2">
      <c r="B11" s="62"/>
      <c r="C11" s="62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</row>
  </sheetData>
  <pageMargins left="0.2" right="0.19" top="0.55000000000000004" bottom="0.61" header="0.28000000000000003" footer="0.27"/>
  <pageSetup paperSize="9" scale="8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tabColor theme="0" tint="-0.249977111117893"/>
  </sheetPr>
  <dimension ref="A1:AK38"/>
  <sheetViews>
    <sheetView zoomScale="75" zoomScaleNormal="75" workbookViewId="0">
      <pane ySplit="1" topLeftCell="A2" activePane="bottomLeft" state="frozen"/>
      <selection pane="bottomLeft" activeCell="AI14" sqref="AI14"/>
    </sheetView>
  </sheetViews>
  <sheetFormatPr defaultRowHeight="15" x14ac:dyDescent="0.25"/>
  <cols>
    <col min="1" max="1" width="5" style="66" customWidth="1"/>
    <col min="2" max="2" width="21.85546875" style="66" bestFit="1" customWidth="1"/>
    <col min="3" max="31" width="8.7109375" style="66" bestFit="1" customWidth="1"/>
    <col min="32" max="16384" width="9.140625" style="66"/>
  </cols>
  <sheetData>
    <row r="1" spans="1:37" s="67" customFormat="1" x14ac:dyDescent="0.25">
      <c r="A1" s="76"/>
      <c r="B1" s="83"/>
      <c r="C1" s="83">
        <v>1990</v>
      </c>
      <c r="D1" s="83">
        <v>1991</v>
      </c>
      <c r="E1" s="83">
        <v>1992</v>
      </c>
      <c r="F1" s="83">
        <v>1993</v>
      </c>
      <c r="G1" s="83">
        <v>1994</v>
      </c>
      <c r="H1" s="83">
        <v>1995</v>
      </c>
      <c r="I1" s="83">
        <v>1996</v>
      </c>
      <c r="J1" s="83">
        <v>1997</v>
      </c>
      <c r="K1" s="83">
        <v>1998</v>
      </c>
      <c r="L1" s="83">
        <v>1999</v>
      </c>
      <c r="M1" s="83">
        <v>2000</v>
      </c>
      <c r="N1" s="83">
        <v>2001</v>
      </c>
      <c r="O1" s="83">
        <v>2002</v>
      </c>
      <c r="P1" s="83">
        <v>2003</v>
      </c>
      <c r="Q1" s="83">
        <v>2004</v>
      </c>
      <c r="R1" s="83">
        <v>2005</v>
      </c>
      <c r="S1" s="83">
        <v>2006</v>
      </c>
      <c r="T1" s="83">
        <v>2007</v>
      </c>
      <c r="U1" s="83">
        <v>2008</v>
      </c>
      <c r="V1" s="83">
        <v>2009</v>
      </c>
      <c r="W1" s="83">
        <v>2010</v>
      </c>
      <c r="X1" s="83">
        <v>2011</v>
      </c>
      <c r="Y1" s="83">
        <v>2012</v>
      </c>
      <c r="Z1" s="83">
        <v>2013</v>
      </c>
      <c r="AA1" s="83">
        <v>2014</v>
      </c>
      <c r="AB1" s="83">
        <v>2015</v>
      </c>
      <c r="AC1" s="83">
        <v>2016</v>
      </c>
      <c r="AD1" s="83">
        <v>2017</v>
      </c>
      <c r="AE1" s="83">
        <v>2018</v>
      </c>
      <c r="AG1" s="76"/>
      <c r="AH1" s="76"/>
      <c r="AI1" s="74" t="str">
        <f>"Total emissions in "&amp;AE1&amp;" were"</f>
        <v>Total emissions in 2018 were</v>
      </c>
      <c r="AJ1" s="77">
        <f>(AE3-C3)/C3</f>
        <v>9.8547191826609384E-2</v>
      </c>
      <c r="AK1" s="76"/>
    </row>
    <row r="2" spans="1:37" s="68" customFormat="1" x14ac:dyDescent="0.25">
      <c r="A2" s="78"/>
      <c r="B2" s="78" t="s">
        <v>23</v>
      </c>
      <c r="C2" s="163">
        <f>'Total from CRF'!C10</f>
        <v>60388.940644201008</v>
      </c>
      <c r="D2" s="163">
        <f>'Total from CRF'!D10</f>
        <v>60849.50602465371</v>
      </c>
      <c r="E2" s="163">
        <f>'Total from CRF'!E10</f>
        <v>60420.615923224919</v>
      </c>
      <c r="F2" s="163">
        <f>'Total from CRF'!F10</f>
        <v>60728.083260832776</v>
      </c>
      <c r="G2" s="163">
        <f>'Total from CRF'!G10</f>
        <v>62143.006309947064</v>
      </c>
      <c r="H2" s="163">
        <f>'Total from CRF'!H10</f>
        <v>64410.795048338456</v>
      </c>
      <c r="I2" s="163">
        <f>'Total from CRF'!I10</f>
        <v>66065.580460437661</v>
      </c>
      <c r="J2" s="163">
        <f>'Total from CRF'!J10</f>
        <v>66731.106691244087</v>
      </c>
      <c r="K2" s="163">
        <f>'Total from CRF'!K10</f>
        <v>69017.507706339384</v>
      </c>
      <c r="L2" s="163">
        <f>'Total from CRF'!L10</f>
        <v>70232.508469815701</v>
      </c>
      <c r="M2" s="163">
        <f>'Total from CRF'!M10</f>
        <v>73778.951304106158</v>
      </c>
      <c r="N2" s="163">
        <f>'Total from CRF'!N10</f>
        <v>76179.517268835916</v>
      </c>
      <c r="O2" s="163">
        <f>'Total from CRF'!O10</f>
        <v>74419.385156720964</v>
      </c>
      <c r="P2" s="163">
        <f>'Total from CRF'!P10</f>
        <v>74997.081415780543</v>
      </c>
      <c r="Q2" s="163">
        <f>'Total from CRF'!Q10</f>
        <v>73265.78281143948</v>
      </c>
      <c r="R2" s="163">
        <f>'Total from CRF'!R10</f>
        <v>75489.854014579076</v>
      </c>
      <c r="S2" s="163">
        <f>'Total from CRF'!S10</f>
        <v>74657.480013804859</v>
      </c>
      <c r="T2" s="163">
        <f>'Total from CRF'!T10</f>
        <v>73118.611903685785</v>
      </c>
      <c r="U2" s="163">
        <f>'Total from CRF'!U10</f>
        <v>72075.946941397095</v>
      </c>
      <c r="V2" s="163">
        <f>'Total from CRF'!V10</f>
        <v>65841.766522833263</v>
      </c>
      <c r="W2" s="163">
        <f>'Total from CRF'!W10</f>
        <v>66810.064982125172</v>
      </c>
      <c r="X2" s="163">
        <f>'Total from CRF'!X10</f>
        <v>61812.850608931687</v>
      </c>
      <c r="Y2" s="163">
        <f>'Total from CRF'!Y10</f>
        <v>61807.757427101722</v>
      </c>
      <c r="Z2" s="163">
        <f>'Total from CRF'!Z10</f>
        <v>62060.969626703998</v>
      </c>
      <c r="AA2" s="163">
        <f>'Total from CRF'!AA10</f>
        <v>61272.026039224875</v>
      </c>
      <c r="AB2" s="163">
        <f>'Total from CRF'!AB10</f>
        <v>63936.553113374088</v>
      </c>
      <c r="AC2" s="163">
        <f>'Total from CRF'!AC10</f>
        <v>64874.357049675607</v>
      </c>
      <c r="AD2" s="163">
        <f>'Total from CRF'!AD10</f>
        <v>66343.050694041362</v>
      </c>
      <c r="AE2" s="163">
        <f>'Total from CRF'!AE10</f>
        <v>65232.228571356602</v>
      </c>
      <c r="AG2" s="78"/>
      <c r="AH2" s="78"/>
      <c r="AI2" s="74" t="s">
        <v>20</v>
      </c>
      <c r="AJ2" s="79">
        <f>(AE3-N3)/N3</f>
        <v>-0.13224883144347357</v>
      </c>
      <c r="AK2" s="78"/>
    </row>
    <row r="3" spans="1:37" s="89" customFormat="1" x14ac:dyDescent="0.25">
      <c r="A3" s="88"/>
      <c r="B3" s="88" t="s">
        <v>22</v>
      </c>
      <c r="C3" s="88">
        <f>'Total from CRF'!C11</f>
        <v>55468.296195960953</v>
      </c>
      <c r="D3" s="88">
        <f>'Total from CRF'!D11</f>
        <v>56146.920563706051</v>
      </c>
      <c r="E3" s="88">
        <f>'Total from CRF'!E11</f>
        <v>56013.36394401751</v>
      </c>
      <c r="F3" s="88">
        <f>'Total from CRF'!F11</f>
        <v>56416.307407171516</v>
      </c>
      <c r="G3" s="88">
        <f>'Total from CRF'!G11</f>
        <v>57760.822798018002</v>
      </c>
      <c r="H3" s="88">
        <f>'Total from CRF'!H11</f>
        <v>59164.253234879354</v>
      </c>
      <c r="I3" s="88">
        <f>'Total from CRF'!I11</f>
        <v>61234.153130611521</v>
      </c>
      <c r="J3" s="88">
        <f>'Total from CRF'!J11</f>
        <v>62565.155152238876</v>
      </c>
      <c r="K3" s="88">
        <f>'Total from CRF'!K11</f>
        <v>65031.484825131389</v>
      </c>
      <c r="L3" s="88">
        <f>'Total from CRF'!L11</f>
        <v>66174.541460074834</v>
      </c>
      <c r="M3" s="88">
        <f>'Total from CRF'!M11</f>
        <v>68314.276296371347</v>
      </c>
      <c r="N3" s="88">
        <f>'Total from CRF'!N11</f>
        <v>70221.214594089193</v>
      </c>
      <c r="O3" s="88">
        <f>'Total from CRF'!O11</f>
        <v>68244.217142292677</v>
      </c>
      <c r="P3" s="88">
        <f>'Total from CRF'!P11</f>
        <v>68550.017306458569</v>
      </c>
      <c r="Q3" s="88">
        <f>'Total from CRF'!Q11</f>
        <v>67990.207029686906</v>
      </c>
      <c r="R3" s="88">
        <f>'Total from CRF'!R11</f>
        <v>69702.107088342746</v>
      </c>
      <c r="S3" s="88">
        <f>'Total from CRF'!S11</f>
        <v>68825.585575940699</v>
      </c>
      <c r="T3" s="88">
        <f>'Total from CRF'!T11</f>
        <v>68042.033204433115</v>
      </c>
      <c r="U3" s="88">
        <f>'Total from CRF'!U11</f>
        <v>67490.635549747501</v>
      </c>
      <c r="V3" s="88">
        <f>'Total from CRF'!V11</f>
        <v>61736.430569646676</v>
      </c>
      <c r="W3" s="88">
        <f>'Total from CRF'!W11</f>
        <v>61277.543499692649</v>
      </c>
      <c r="X3" s="88">
        <f>'Total from CRF'!X11</f>
        <v>57156.859362455842</v>
      </c>
      <c r="Y3" s="88">
        <f>'Total from CRF'!Y11</f>
        <v>57752.70165731883</v>
      </c>
      <c r="Z3" s="88">
        <f>'Total from CRF'!Z11</f>
        <v>57589.734589045416</v>
      </c>
      <c r="AA3" s="88">
        <f>'Total from CRF'!AA11</f>
        <v>57325.318108072352</v>
      </c>
      <c r="AB3" s="88">
        <f>'Total from CRF'!AB11</f>
        <v>59415.925271146698</v>
      </c>
      <c r="AC3" s="88">
        <f>'Total from CRF'!AC11</f>
        <v>61491.439948036095</v>
      </c>
      <c r="AD3" s="88">
        <f>'Total from CRF'!AD11</f>
        <v>61004.876023788755</v>
      </c>
      <c r="AE3" s="88">
        <f>'Total from CRF'!AE11</f>
        <v>60934.541021479505</v>
      </c>
      <c r="AG3" s="88"/>
      <c r="AH3" s="88"/>
      <c r="AI3" s="90" t="str">
        <f>"than that for "&amp;AD$1</f>
        <v>than that for 2017</v>
      </c>
      <c r="AJ3" s="88">
        <f>AE3-AD3</f>
        <v>-70.33500230924983</v>
      </c>
      <c r="AK3" s="88"/>
    </row>
    <row r="4" spans="1:37" x14ac:dyDescent="0.25">
      <c r="A4" s="73"/>
      <c r="B4" s="73"/>
      <c r="C4" s="84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G4" s="73"/>
      <c r="AH4" s="73"/>
      <c r="AI4" s="74" t="str">
        <f>"than that for "&amp;AD$1</f>
        <v>than that for 2017</v>
      </c>
      <c r="AJ4" s="81">
        <f>(AE3-AD3)/AD3</f>
        <v>-1.1529406646416723E-3</v>
      </c>
      <c r="AK4" s="73"/>
    </row>
    <row r="5" spans="1:37" x14ac:dyDescent="0.25">
      <c r="A5" s="73"/>
      <c r="B5" s="85" t="s">
        <v>21</v>
      </c>
      <c r="C5" s="73"/>
      <c r="D5" s="86">
        <f t="shared" ref="D5:AC5" si="0">(D3-C3)/1000</f>
        <v>0.67862436774509838</v>
      </c>
      <c r="E5" s="86">
        <f t="shared" si="0"/>
        <v>-0.1335566196885411</v>
      </c>
      <c r="F5" s="86">
        <f t="shared" si="0"/>
        <v>0.40294346315400614</v>
      </c>
      <c r="G5" s="86">
        <f t="shared" si="0"/>
        <v>1.3445153908464853</v>
      </c>
      <c r="H5" s="86">
        <f t="shared" si="0"/>
        <v>1.4034304368613522</v>
      </c>
      <c r="I5" s="86">
        <f t="shared" si="0"/>
        <v>2.0698998957321675</v>
      </c>
      <c r="J5" s="86">
        <f t="shared" si="0"/>
        <v>1.331002021627355</v>
      </c>
      <c r="K5" s="86">
        <f t="shared" si="0"/>
        <v>2.4663296728925124</v>
      </c>
      <c r="L5" s="86">
        <f t="shared" si="0"/>
        <v>1.1430566349434448</v>
      </c>
      <c r="M5" s="87">
        <f t="shared" si="0"/>
        <v>2.1397348362965132</v>
      </c>
      <c r="N5" s="86">
        <f t="shared" si="0"/>
        <v>1.9069382977178466</v>
      </c>
      <c r="O5" s="86">
        <f t="shared" si="0"/>
        <v>-1.9769974517965165</v>
      </c>
      <c r="P5" s="86">
        <f t="shared" si="0"/>
        <v>0.30580016416589206</v>
      </c>
      <c r="Q5" s="86">
        <f t="shared" si="0"/>
        <v>-0.55981027677166273</v>
      </c>
      <c r="R5" s="86">
        <f t="shared" si="0"/>
        <v>1.7119000586558395</v>
      </c>
      <c r="S5" s="86">
        <f t="shared" si="0"/>
        <v>-0.8765215124020469</v>
      </c>
      <c r="T5" s="86">
        <f t="shared" si="0"/>
        <v>-0.78355237150758328</v>
      </c>
      <c r="U5" s="86">
        <f t="shared" si="0"/>
        <v>-0.55139765468561386</v>
      </c>
      <c r="V5" s="86">
        <f t="shared" si="0"/>
        <v>-5.754204980100825</v>
      </c>
      <c r="W5" s="86">
        <f t="shared" si="0"/>
        <v>-0.45888706995402756</v>
      </c>
      <c r="X5" s="86">
        <f t="shared" si="0"/>
        <v>-4.1206841372368075</v>
      </c>
      <c r="Y5" s="86">
        <f t="shared" si="0"/>
        <v>0.59584229486298868</v>
      </c>
      <c r="Z5" s="86">
        <f t="shared" si="0"/>
        <v>-0.16296706827341403</v>
      </c>
      <c r="AA5" s="86">
        <f t="shared" si="0"/>
        <v>-0.26441648097306458</v>
      </c>
      <c r="AB5" s="86">
        <f t="shared" si="0"/>
        <v>2.0906071630743464</v>
      </c>
      <c r="AC5" s="86">
        <f t="shared" si="0"/>
        <v>2.0755146768893975</v>
      </c>
      <c r="AD5" s="86">
        <f t="shared" ref="AD5" si="1">(AD3-AC3)/1000</f>
        <v>-0.48656392424734074</v>
      </c>
      <c r="AE5" s="86">
        <f t="shared" ref="AE5" si="2">(AE3-AD3)/1000</f>
        <v>-7.0335002309249828E-2</v>
      </c>
      <c r="AG5" s="73"/>
      <c r="AH5" s="73"/>
      <c r="AI5" s="73"/>
      <c r="AJ5" s="73"/>
      <c r="AK5" s="73"/>
    </row>
    <row r="6" spans="1:37" x14ac:dyDescent="0.25">
      <c r="U6" s="71"/>
      <c r="V6" s="91"/>
    </row>
    <row r="7" spans="1:37" x14ac:dyDescent="0.25">
      <c r="U7" s="71"/>
      <c r="V7" s="72"/>
    </row>
    <row r="10" spans="1:37" x14ac:dyDescent="0.25">
      <c r="D10" s="2">
        <f>(D3/C3)-1</f>
        <v>1.2234454891991264E-2</v>
      </c>
      <c r="E10" s="2">
        <f t="shared" ref="E10:AA10" si="3">(E3/D3)-1</f>
        <v>-2.3786989268094194E-3</v>
      </c>
      <c r="F10" s="2">
        <f t="shared" si="3"/>
        <v>7.1937022664221306E-3</v>
      </c>
      <c r="G10" s="2">
        <f t="shared" si="3"/>
        <v>2.3832034612665476E-2</v>
      </c>
      <c r="H10" s="2">
        <f>(H3/G3)-1</f>
        <v>2.4297272249201862E-2</v>
      </c>
      <c r="I10" s="2">
        <f t="shared" si="3"/>
        <v>3.498565066839876E-2</v>
      </c>
      <c r="J10" s="2">
        <f t="shared" si="3"/>
        <v>2.1736268954162696E-2</v>
      </c>
      <c r="K10" s="2">
        <f t="shared" si="3"/>
        <v>3.9420179921095588E-2</v>
      </c>
      <c r="L10" s="2">
        <f t="shared" si="3"/>
        <v>1.7576972723552409E-2</v>
      </c>
      <c r="M10" s="2">
        <f t="shared" si="3"/>
        <v>3.2334713457553566E-2</v>
      </c>
      <c r="N10" s="2">
        <f t="shared" si="3"/>
        <v>2.7914198921538347E-2</v>
      </c>
      <c r="O10" s="2">
        <f t="shared" si="3"/>
        <v>-2.8153848708320828E-2</v>
      </c>
      <c r="P10" s="2">
        <f t="shared" si="3"/>
        <v>4.4809681606909901E-3</v>
      </c>
      <c r="Q10" s="2">
        <f t="shared" si="3"/>
        <v>-8.16644982406034E-3</v>
      </c>
      <c r="R10" s="2">
        <f t="shared" si="3"/>
        <v>2.5178626944147409E-2</v>
      </c>
      <c r="S10" s="2">
        <f t="shared" si="3"/>
        <v>-1.2575251294643319E-2</v>
      </c>
      <c r="T10" s="2">
        <f t="shared" si="3"/>
        <v>-1.1384608862398005E-2</v>
      </c>
      <c r="U10" s="2">
        <f t="shared" si="3"/>
        <v>-8.1037798066517786E-3</v>
      </c>
      <c r="V10" s="2">
        <f t="shared" si="3"/>
        <v>-8.5259309432037966E-2</v>
      </c>
      <c r="W10" s="2">
        <f t="shared" si="3"/>
        <v>-7.4330029404007236E-3</v>
      </c>
      <c r="X10" s="2">
        <f t="shared" si="3"/>
        <v>-6.7246235764289009E-2</v>
      </c>
      <c r="Y10" s="2">
        <f t="shared" si="3"/>
        <v>1.0424685707178138E-2</v>
      </c>
      <c r="Z10" s="2">
        <f t="shared" si="3"/>
        <v>-2.8218085664700743E-3</v>
      </c>
      <c r="AA10" s="2">
        <f t="shared" si="3"/>
        <v>-4.5913821770479091E-3</v>
      </c>
      <c r="AB10" s="2">
        <f>(AB3/AA3)-1</f>
        <v>3.6469176832704786E-2</v>
      </c>
      <c r="AC10" s="2">
        <f>(AC3/AB3)-1</f>
        <v>3.4931959191373485E-2</v>
      </c>
      <c r="AD10" s="2">
        <f>(AD3/AC3)-1</f>
        <v>-7.9127098773181803E-3</v>
      </c>
      <c r="AE10" s="2">
        <f>(AE3/AD3)-1</f>
        <v>-1.1529406646416662E-3</v>
      </c>
    </row>
    <row r="12" spans="1:37" x14ac:dyDescent="0.25"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</row>
    <row r="13" spans="1:37" ht="13.5" customHeight="1" x14ac:dyDescent="0.25">
      <c r="B13" s="73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73"/>
      <c r="T13" s="73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</row>
    <row r="14" spans="1:37" x14ac:dyDescent="0.25"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</row>
    <row r="15" spans="1:37" x14ac:dyDescent="0.25"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</row>
    <row r="38" spans="25:25" x14ac:dyDescent="0.25">
      <c r="Y38" s="70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">
    <tabColor theme="0" tint="-0.249977111117893"/>
  </sheetPr>
  <dimension ref="B1:AL89"/>
  <sheetViews>
    <sheetView zoomScale="75" zoomScaleNormal="75" workbookViewId="0">
      <pane ySplit="1" topLeftCell="A8" activePane="bottomLeft" state="frozen"/>
      <selection pane="bottomLeft" activeCell="A23" sqref="A23:XFD23"/>
    </sheetView>
  </sheetViews>
  <sheetFormatPr defaultRowHeight="15" x14ac:dyDescent="0.25"/>
  <cols>
    <col min="1" max="1" width="2.85546875" style="66" customWidth="1"/>
    <col min="2" max="2" width="35.7109375" style="66" customWidth="1"/>
    <col min="3" max="31" width="10.85546875" style="66" bestFit="1" customWidth="1"/>
    <col min="32" max="33" width="9.140625" style="66"/>
    <col min="34" max="34" width="11.5703125" style="66" bestFit="1" customWidth="1"/>
    <col min="35" max="16384" width="9.140625" style="66"/>
  </cols>
  <sheetData>
    <row r="1" spans="2:35" s="67" customFormat="1" x14ac:dyDescent="0.25">
      <c r="B1" s="211" t="s">
        <v>149</v>
      </c>
      <c r="C1" s="98">
        <v>1990</v>
      </c>
      <c r="D1" s="98">
        <v>1991</v>
      </c>
      <c r="E1" s="98">
        <v>1992</v>
      </c>
      <c r="F1" s="98">
        <v>1993</v>
      </c>
      <c r="G1" s="98">
        <v>1994</v>
      </c>
      <c r="H1" s="98">
        <v>1995</v>
      </c>
      <c r="I1" s="98">
        <v>1996</v>
      </c>
      <c r="J1" s="98">
        <v>1997</v>
      </c>
      <c r="K1" s="98">
        <v>1998</v>
      </c>
      <c r="L1" s="98">
        <v>1999</v>
      </c>
      <c r="M1" s="98">
        <v>2000</v>
      </c>
      <c r="N1" s="98">
        <v>2001</v>
      </c>
      <c r="O1" s="98">
        <v>2002</v>
      </c>
      <c r="P1" s="98">
        <v>2003</v>
      </c>
      <c r="Q1" s="98">
        <v>2004</v>
      </c>
      <c r="R1" s="98">
        <v>2005</v>
      </c>
      <c r="S1" s="98">
        <v>2006</v>
      </c>
      <c r="T1" s="98">
        <v>2007</v>
      </c>
      <c r="U1" s="98">
        <v>2008</v>
      </c>
      <c r="V1" s="98">
        <v>2009</v>
      </c>
      <c r="W1" s="98">
        <v>2010</v>
      </c>
      <c r="X1" s="98">
        <v>2011</v>
      </c>
      <c r="Y1" s="98">
        <v>2012</v>
      </c>
      <c r="Z1" s="98">
        <v>2013</v>
      </c>
      <c r="AA1" s="98">
        <v>2014</v>
      </c>
      <c r="AB1" s="98">
        <v>2015</v>
      </c>
      <c r="AC1" s="98">
        <v>2016</v>
      </c>
      <c r="AD1" s="98">
        <v>2017</v>
      </c>
      <c r="AE1" s="98">
        <v>2018</v>
      </c>
    </row>
    <row r="2" spans="2:35" x14ac:dyDescent="0.25">
      <c r="B2" s="73" t="s">
        <v>145</v>
      </c>
      <c r="C2" s="204">
        <v>32944.3277756795</v>
      </c>
      <c r="D2" s="204">
        <v>33674.009245112313</v>
      </c>
      <c r="E2" s="204">
        <v>33494.928167137507</v>
      </c>
      <c r="F2" s="204">
        <v>33716.179014729678</v>
      </c>
      <c r="G2" s="204">
        <v>34838.152311976381</v>
      </c>
      <c r="H2" s="204">
        <v>35852.667119426922</v>
      </c>
      <c r="I2" s="204">
        <v>37469.148756684808</v>
      </c>
      <c r="J2" s="204">
        <v>38805.239112718686</v>
      </c>
      <c r="K2" s="204">
        <v>40708.849852402062</v>
      </c>
      <c r="L2" s="204">
        <v>42440.075984543932</v>
      </c>
      <c r="M2" s="204">
        <v>45248.995175389733</v>
      </c>
      <c r="N2" s="204">
        <v>47607.416520980354</v>
      </c>
      <c r="O2" s="204">
        <v>46081.984132888269</v>
      </c>
      <c r="P2" s="204">
        <v>45683.969444057489</v>
      </c>
      <c r="Q2" s="204">
        <v>46166.925550709988</v>
      </c>
      <c r="R2" s="204">
        <v>48155.535141545974</v>
      </c>
      <c r="S2" s="204">
        <v>47603.937815025754</v>
      </c>
      <c r="T2" s="204">
        <v>47665.129663178377</v>
      </c>
      <c r="U2" s="204">
        <v>47366.246099339158</v>
      </c>
      <c r="V2" s="204">
        <v>42179.538369539747</v>
      </c>
      <c r="W2" s="204">
        <v>41747.928597640843</v>
      </c>
      <c r="X2" s="204">
        <v>38052.222596305721</v>
      </c>
      <c r="Y2" s="204">
        <v>38209.59114961607</v>
      </c>
      <c r="Z2" s="204">
        <v>37235.30295344843</v>
      </c>
      <c r="AA2" s="204">
        <v>36785.326520521958</v>
      </c>
      <c r="AB2" s="204">
        <v>38545.330277051828</v>
      </c>
      <c r="AC2" s="204">
        <v>40029.836583845223</v>
      </c>
      <c r="AD2" s="204">
        <v>38910.192717045</v>
      </c>
      <c r="AE2" s="204">
        <v>38803.393772453725</v>
      </c>
      <c r="AG2" s="92">
        <f t="shared" ref="AG2:AG9" si="0">AE2/$AE$11</f>
        <v>0.63680456309296685</v>
      </c>
    </row>
    <row r="3" spans="2:35" x14ac:dyDescent="0.25">
      <c r="B3" s="73" t="s">
        <v>146</v>
      </c>
      <c r="C3" s="204">
        <v>14760.689672737453</v>
      </c>
      <c r="D3" s="204">
        <v>14940.445898355109</v>
      </c>
      <c r="E3" s="204">
        <v>15053.108015999771</v>
      </c>
      <c r="F3" s="204">
        <v>15069.056943794991</v>
      </c>
      <c r="G3" s="204">
        <v>14987.914723634362</v>
      </c>
      <c r="H3" s="204">
        <v>15000.473012367749</v>
      </c>
      <c r="I3" s="204">
        <v>15239.226895862505</v>
      </c>
      <c r="J3" s="204">
        <v>15208.400994325519</v>
      </c>
      <c r="K3" s="204">
        <v>15436.330401757832</v>
      </c>
      <c r="L3" s="204">
        <v>14933.193318717145</v>
      </c>
      <c r="M3" s="204">
        <v>14338.185407154057</v>
      </c>
      <c r="N3" s="204">
        <v>14363.828290445348</v>
      </c>
      <c r="O3" s="204">
        <v>14264.941071438303</v>
      </c>
      <c r="P3" s="204">
        <v>14865.761526134074</v>
      </c>
      <c r="Q3" s="204">
        <v>13904.705724120098</v>
      </c>
      <c r="R3" s="204">
        <v>13581.867895296233</v>
      </c>
      <c r="S3" s="204">
        <v>13544.426477914465</v>
      </c>
      <c r="T3" s="204">
        <v>12879.57896456575</v>
      </c>
      <c r="U3" s="204">
        <v>12676.402274156097</v>
      </c>
      <c r="V3" s="204">
        <v>12322.585628499723</v>
      </c>
      <c r="W3" s="204">
        <v>12070.122676905305</v>
      </c>
      <c r="X3" s="204">
        <v>12037.560276918315</v>
      </c>
      <c r="Y3" s="204">
        <v>12336.889143413817</v>
      </c>
      <c r="Z3" s="204">
        <v>12672.865744661105</v>
      </c>
      <c r="AA3" s="204">
        <v>12966.845444216333</v>
      </c>
      <c r="AB3" s="204">
        <v>13290.143675484524</v>
      </c>
      <c r="AC3" s="204">
        <v>13678.844203009199</v>
      </c>
      <c r="AD3" s="204">
        <v>13991.909794861291</v>
      </c>
      <c r="AE3" s="204">
        <v>13984.983187292661</v>
      </c>
      <c r="AG3" s="92">
        <f t="shared" si="0"/>
        <v>0.22950830436817332</v>
      </c>
    </row>
    <row r="4" spans="2:35" x14ac:dyDescent="0.25">
      <c r="B4" s="73" t="s">
        <v>147</v>
      </c>
      <c r="C4" s="204">
        <v>7728.6876356729099</v>
      </c>
      <c r="D4" s="204">
        <v>7482.9649227862492</v>
      </c>
      <c r="E4" s="204">
        <v>7400.9180634323966</v>
      </c>
      <c r="F4" s="204">
        <v>7524.6372123018782</v>
      </c>
      <c r="G4" s="204">
        <v>7785.176337668091</v>
      </c>
      <c r="H4" s="204">
        <v>8084.7240027887483</v>
      </c>
      <c r="I4" s="204">
        <v>8199.4792072931614</v>
      </c>
      <c r="J4" s="204">
        <v>8091.5889707260594</v>
      </c>
      <c r="K4" s="204">
        <v>8512.690865719771</v>
      </c>
      <c r="L4" s="204">
        <v>8268.923480050631</v>
      </c>
      <c r="M4" s="204">
        <v>7958.071841662716</v>
      </c>
      <c r="N4" s="204">
        <v>7468.007212714977</v>
      </c>
      <c r="O4" s="204">
        <v>7123.9271894769172</v>
      </c>
      <c r="P4" s="204">
        <v>7011.9581547110538</v>
      </c>
      <c r="Q4" s="204">
        <v>6915.6855616620496</v>
      </c>
      <c r="R4" s="204">
        <v>6762.0216931322648</v>
      </c>
      <c r="S4" s="204">
        <v>6497.7493993645903</v>
      </c>
      <c r="T4" s="204">
        <v>6322.8305823655774</v>
      </c>
      <c r="U4" s="204">
        <v>6265.7339375999527</v>
      </c>
      <c r="V4" s="204">
        <v>6092.4775908705578</v>
      </c>
      <c r="W4" s="204">
        <v>6345.5853214271774</v>
      </c>
      <c r="X4" s="204">
        <v>5938.6734569576211</v>
      </c>
      <c r="Y4" s="204">
        <v>6097.9385162096951</v>
      </c>
      <c r="Z4" s="204">
        <v>6536.8202466862185</v>
      </c>
      <c r="AA4" s="204">
        <v>6356.3161967870283</v>
      </c>
      <c r="AB4" s="204">
        <v>6354.9939205051287</v>
      </c>
      <c r="AC4" s="204">
        <v>6465.7989067225808</v>
      </c>
      <c r="AD4" s="204">
        <v>6748.9620640721305</v>
      </c>
      <c r="AE4" s="204">
        <v>6953.7014421122049</v>
      </c>
      <c r="AG4" s="92">
        <f t="shared" si="0"/>
        <v>0.11411756494007259</v>
      </c>
    </row>
    <row r="5" spans="2:35" x14ac:dyDescent="0.25">
      <c r="B5" s="73" t="s">
        <v>18</v>
      </c>
      <c r="C5" s="204">
        <v>0.59199999999999997</v>
      </c>
      <c r="D5" s="204">
        <v>0.76367999999999991</v>
      </c>
      <c r="E5" s="204">
        <v>0.93536000000000008</v>
      </c>
      <c r="F5" s="204">
        <v>14.415415631615978</v>
      </c>
      <c r="G5" s="204">
        <v>29.016302652927468</v>
      </c>
      <c r="H5" s="204">
        <v>45.293229577249285</v>
      </c>
      <c r="I5" s="204">
        <v>90.827264359549901</v>
      </c>
      <c r="J5" s="204">
        <v>158.68774885454772</v>
      </c>
      <c r="K5" s="204">
        <v>201.47007939449753</v>
      </c>
      <c r="L5" s="204">
        <v>209.55161100794825</v>
      </c>
      <c r="M5" s="204">
        <v>270.33559458831218</v>
      </c>
      <c r="N5" s="204">
        <v>316.04649239051815</v>
      </c>
      <c r="O5" s="204">
        <v>394.40999047366955</v>
      </c>
      <c r="P5" s="204">
        <v>545.79378165693493</v>
      </c>
      <c r="Q5" s="204">
        <v>684.65747445634054</v>
      </c>
      <c r="R5" s="204">
        <v>861.13590799548626</v>
      </c>
      <c r="S5" s="204">
        <v>900.10094930920104</v>
      </c>
      <c r="T5" s="204">
        <v>905.78696730262459</v>
      </c>
      <c r="U5" s="204">
        <v>991.42923566911986</v>
      </c>
      <c r="V5" s="204">
        <v>1019.020975876439</v>
      </c>
      <c r="W5" s="204">
        <v>1034.2302378537686</v>
      </c>
      <c r="X5" s="204">
        <v>1067.04040571063</v>
      </c>
      <c r="Y5" s="204">
        <v>1060.5303928131955</v>
      </c>
      <c r="Z5" s="204">
        <v>1091.9692390932157</v>
      </c>
      <c r="AA5" s="204">
        <v>1174.900549413745</v>
      </c>
      <c r="AB5" s="204">
        <v>1159.5117044724668</v>
      </c>
      <c r="AC5" s="204">
        <v>1239.3484933688994</v>
      </c>
      <c r="AD5" s="204">
        <v>1266.1421969362837</v>
      </c>
      <c r="AE5" s="204">
        <v>1100.3644898639432</v>
      </c>
      <c r="AG5" s="92">
        <f t="shared" si="0"/>
        <v>1.8058140283292907E-2</v>
      </c>
    </row>
    <row r="6" spans="2:35" x14ac:dyDescent="0.25">
      <c r="B6" s="73" t="s">
        <v>17</v>
      </c>
      <c r="C6" s="204">
        <v>0.11977000000000002</v>
      </c>
      <c r="D6" s="204">
        <v>9.8685170000000006</v>
      </c>
      <c r="E6" s="204">
        <v>19.617263999999999</v>
      </c>
      <c r="F6" s="204">
        <v>39.114758000000002</v>
      </c>
      <c r="G6" s="204">
        <v>58.612252000000012</v>
      </c>
      <c r="H6" s="204">
        <v>97.60723999999999</v>
      </c>
      <c r="I6" s="204">
        <v>133.28886</v>
      </c>
      <c r="J6" s="204">
        <v>169.01223999999999</v>
      </c>
      <c r="K6" s="204">
        <v>79.216999999999985</v>
      </c>
      <c r="L6" s="204">
        <v>254.82238099999998</v>
      </c>
      <c r="M6" s="204">
        <v>397.75632999999999</v>
      </c>
      <c r="N6" s="204">
        <v>379.51399000000004</v>
      </c>
      <c r="O6" s="204">
        <v>267.89488999999998</v>
      </c>
      <c r="P6" s="204">
        <v>285.95057279999997</v>
      </c>
      <c r="Q6" s="204">
        <v>234.81346000000002</v>
      </c>
      <c r="R6" s="204">
        <v>216.38502999999997</v>
      </c>
      <c r="S6" s="204">
        <v>190.95674</v>
      </c>
      <c r="T6" s="204">
        <v>168.10020000000003</v>
      </c>
      <c r="U6" s="204">
        <v>136.13625999999999</v>
      </c>
      <c r="V6" s="204">
        <v>83.632749999999987</v>
      </c>
      <c r="W6" s="204">
        <v>46.583800000000004</v>
      </c>
      <c r="X6" s="204">
        <v>15.875800000000002</v>
      </c>
      <c r="Y6" s="204">
        <v>9.5590577777777774</v>
      </c>
      <c r="Z6" s="204">
        <v>8.324355555555556</v>
      </c>
      <c r="AA6" s="204">
        <v>3.5626101010101006</v>
      </c>
      <c r="AB6" s="204">
        <v>20.497364646464646</v>
      </c>
      <c r="AC6" s="204">
        <v>37.356925454545454</v>
      </c>
      <c r="AD6" s="204">
        <v>47.195406868686867</v>
      </c>
      <c r="AE6" s="204">
        <v>49.858897878787879</v>
      </c>
      <c r="AG6" s="92">
        <f t="shared" si="0"/>
        <v>8.1823703014703188E-4</v>
      </c>
    </row>
    <row r="7" spans="2:35" x14ac:dyDescent="0.25">
      <c r="B7" s="73" t="s">
        <v>143</v>
      </c>
      <c r="C7" s="204">
        <v>33.879341871073777</v>
      </c>
      <c r="D7" s="204">
        <v>38.86830045236303</v>
      </c>
      <c r="E7" s="204">
        <v>43.857073447839397</v>
      </c>
      <c r="F7" s="204">
        <v>52.904062713361007</v>
      </c>
      <c r="G7" s="204">
        <v>61.950870086227404</v>
      </c>
      <c r="H7" s="204">
        <v>79.114297385365134</v>
      </c>
      <c r="I7" s="204">
        <v>97.463146411511474</v>
      </c>
      <c r="J7" s="204">
        <v>126.11741894739636</v>
      </c>
      <c r="K7" s="204">
        <v>88.735625857216306</v>
      </c>
      <c r="L7" s="204">
        <v>64.187018088520375</v>
      </c>
      <c r="M7" s="204">
        <v>51.757147576513191</v>
      </c>
      <c r="N7" s="204">
        <v>64.626887557996895</v>
      </c>
      <c r="O7" s="204">
        <v>64.482268015518088</v>
      </c>
      <c r="P7" s="204">
        <v>109.95462709899124</v>
      </c>
      <c r="Q7" s="204">
        <v>65.342058738421912</v>
      </c>
      <c r="R7" s="204">
        <v>96.781420372791885</v>
      </c>
      <c r="S7" s="204">
        <v>60.206194326678286</v>
      </c>
      <c r="T7" s="204">
        <v>62.938827020785858</v>
      </c>
      <c r="U7" s="204">
        <v>54.687742983191477</v>
      </c>
      <c r="V7" s="204">
        <v>39.17525486020066</v>
      </c>
      <c r="W7" s="204">
        <v>33.092865865551339</v>
      </c>
      <c r="X7" s="204">
        <v>45.486826563549471</v>
      </c>
      <c r="Y7" s="204">
        <v>37.412572091452368</v>
      </c>
      <c r="Z7" s="204">
        <v>43.551097219947899</v>
      </c>
      <c r="AA7" s="204">
        <v>37.405771159270373</v>
      </c>
      <c r="AB7" s="204">
        <v>44.487313113240198</v>
      </c>
      <c r="AC7" s="204">
        <v>39.293819762643253</v>
      </c>
      <c r="AD7" s="204">
        <v>39.212510672027733</v>
      </c>
      <c r="AE7" s="204">
        <v>40.917835052786685</v>
      </c>
      <c r="AG7" s="92">
        <f t="shared" si="0"/>
        <v>6.7150477162637679E-4</v>
      </c>
    </row>
    <row r="8" spans="2:35" x14ac:dyDescent="0.25">
      <c r="B8" s="73" t="s">
        <v>144</v>
      </c>
      <c r="C8" s="204">
        <v>0</v>
      </c>
      <c r="D8" s="204">
        <v>0</v>
      </c>
      <c r="E8" s="204">
        <v>0</v>
      </c>
      <c r="F8" s="204">
        <v>0</v>
      </c>
      <c r="G8" s="204">
        <v>0</v>
      </c>
      <c r="H8" s="204">
        <v>4.3743333333333334</v>
      </c>
      <c r="I8" s="204">
        <v>4.7190000000000003</v>
      </c>
      <c r="J8" s="204">
        <v>6.1086666666666671</v>
      </c>
      <c r="K8" s="204">
        <v>4.1909999999999998</v>
      </c>
      <c r="L8" s="204">
        <v>3.7876666666666665</v>
      </c>
      <c r="M8" s="204">
        <v>49.174800000000005</v>
      </c>
      <c r="N8" s="204">
        <v>21.775200000000002</v>
      </c>
      <c r="O8" s="204">
        <v>46.577600000000004</v>
      </c>
      <c r="P8" s="204">
        <v>46.629200000000004</v>
      </c>
      <c r="Q8" s="204">
        <v>18.077199999999998</v>
      </c>
      <c r="R8" s="204">
        <v>28.38</v>
      </c>
      <c r="S8" s="204">
        <v>28.207999999999998</v>
      </c>
      <c r="T8" s="204">
        <v>37.667999999999999</v>
      </c>
      <c r="U8" s="204">
        <v>0</v>
      </c>
      <c r="V8" s="204">
        <v>0</v>
      </c>
      <c r="W8" s="204">
        <v>0</v>
      </c>
      <c r="X8" s="204">
        <v>0</v>
      </c>
      <c r="Y8" s="204">
        <v>0.78082539682539676</v>
      </c>
      <c r="Z8" s="204">
        <v>0.90095238095238095</v>
      </c>
      <c r="AA8" s="204">
        <v>0.96101587301587288</v>
      </c>
      <c r="AB8" s="204">
        <v>0.96101587301587288</v>
      </c>
      <c r="AC8" s="204">
        <v>0.96101587301587288</v>
      </c>
      <c r="AD8" s="204">
        <v>1.2613333333333332</v>
      </c>
      <c r="AE8" s="204">
        <v>1.3213968253968253</v>
      </c>
      <c r="AG8" s="92">
        <f t="shared" si="0"/>
        <v>2.1685513720880105E-5</v>
      </c>
    </row>
    <row r="9" spans="2:35" x14ac:dyDescent="0.25">
      <c r="B9" s="73" t="s">
        <v>16</v>
      </c>
      <c r="C9" s="204">
        <f t="shared" ref="C9:AB9" si="1">SUM(C5:C8)</f>
        <v>34.591111871073778</v>
      </c>
      <c r="D9" s="204">
        <f t="shared" si="1"/>
        <v>49.500497452363035</v>
      </c>
      <c r="E9" s="204">
        <f t="shared" si="1"/>
        <v>64.409697447839392</v>
      </c>
      <c r="F9" s="204">
        <f t="shared" si="1"/>
        <v>106.43423634497699</v>
      </c>
      <c r="G9" s="204">
        <f t="shared" si="1"/>
        <v>149.57942473915489</v>
      </c>
      <c r="H9" s="204">
        <f t="shared" si="1"/>
        <v>226.38910029594777</v>
      </c>
      <c r="I9" s="204">
        <f t="shared" si="1"/>
        <v>326.29827077106137</v>
      </c>
      <c r="J9" s="204">
        <f t="shared" si="1"/>
        <v>459.92607446861075</v>
      </c>
      <c r="K9" s="204">
        <f t="shared" si="1"/>
        <v>373.61370525171378</v>
      </c>
      <c r="L9" s="204">
        <f t="shared" si="1"/>
        <v>532.34867676313524</v>
      </c>
      <c r="M9" s="204">
        <f t="shared" si="1"/>
        <v>769.02387216482532</v>
      </c>
      <c r="N9" s="204">
        <f t="shared" si="1"/>
        <v>781.96256994851524</v>
      </c>
      <c r="O9" s="204">
        <f t="shared" si="1"/>
        <v>773.3647484891876</v>
      </c>
      <c r="P9" s="204">
        <f t="shared" si="1"/>
        <v>988.32818155592611</v>
      </c>
      <c r="Q9" s="204">
        <f t="shared" si="1"/>
        <v>1002.8901931947623</v>
      </c>
      <c r="R9" s="204">
        <f t="shared" si="1"/>
        <v>1202.6823583682783</v>
      </c>
      <c r="S9" s="204">
        <f t="shared" si="1"/>
        <v>1179.4718836358795</v>
      </c>
      <c r="T9" s="204">
        <f t="shared" si="1"/>
        <v>1174.4939943234103</v>
      </c>
      <c r="U9" s="204">
        <f t="shared" si="1"/>
        <v>1182.2532386523114</v>
      </c>
      <c r="V9" s="204">
        <f t="shared" si="1"/>
        <v>1141.8289807366398</v>
      </c>
      <c r="W9" s="204">
        <f t="shared" si="1"/>
        <v>1113.9069037193201</v>
      </c>
      <c r="X9" s="204">
        <f t="shared" si="1"/>
        <v>1128.4030322741796</v>
      </c>
      <c r="Y9" s="204">
        <f t="shared" si="1"/>
        <v>1108.2828480792509</v>
      </c>
      <c r="Z9" s="204">
        <f t="shared" si="1"/>
        <v>1144.7456442496714</v>
      </c>
      <c r="AA9" s="204">
        <f t="shared" si="1"/>
        <v>1216.8299465470413</v>
      </c>
      <c r="AB9" s="204">
        <f t="shared" si="1"/>
        <v>1225.4573981051874</v>
      </c>
      <c r="AC9" s="204">
        <f t="shared" ref="AC9" si="2">SUM(AC5:AC8)</f>
        <v>1316.9602544591041</v>
      </c>
      <c r="AD9" s="204">
        <f t="shared" ref="AD9:AE9" si="3">SUM(AD5:AD8)</f>
        <v>1353.8114478103316</v>
      </c>
      <c r="AE9" s="204">
        <f t="shared" si="3"/>
        <v>1192.4626196209144</v>
      </c>
      <c r="AG9" s="92">
        <f t="shared" si="0"/>
        <v>1.9569567598787193E-2</v>
      </c>
    </row>
    <row r="10" spans="2:35" x14ac:dyDescent="0.25">
      <c r="B10" s="73" t="s">
        <v>15</v>
      </c>
      <c r="C10" s="204">
        <v>60388.940644201008</v>
      </c>
      <c r="D10" s="204">
        <v>60849.50602465371</v>
      </c>
      <c r="E10" s="204">
        <v>60420.615923224919</v>
      </c>
      <c r="F10" s="204">
        <v>60728.083260832776</v>
      </c>
      <c r="G10" s="204">
        <v>62143.006309947064</v>
      </c>
      <c r="H10" s="204">
        <v>64410.795048338456</v>
      </c>
      <c r="I10" s="204">
        <v>66065.580460437661</v>
      </c>
      <c r="J10" s="204">
        <v>66731.106691244087</v>
      </c>
      <c r="K10" s="204">
        <v>69017.507706339384</v>
      </c>
      <c r="L10" s="204">
        <v>70232.508469815701</v>
      </c>
      <c r="M10" s="204">
        <v>73778.951304106158</v>
      </c>
      <c r="N10" s="204">
        <v>76179.517268835916</v>
      </c>
      <c r="O10" s="204">
        <v>74419.385156720964</v>
      </c>
      <c r="P10" s="204">
        <v>74997.081415780543</v>
      </c>
      <c r="Q10" s="204">
        <v>73265.78281143948</v>
      </c>
      <c r="R10" s="204">
        <v>75489.854014579076</v>
      </c>
      <c r="S10" s="204">
        <v>74657.480013804859</v>
      </c>
      <c r="T10" s="204">
        <v>73118.611903685785</v>
      </c>
      <c r="U10" s="204">
        <v>72075.946941397095</v>
      </c>
      <c r="V10" s="204">
        <v>65841.766522833263</v>
      </c>
      <c r="W10" s="204">
        <v>66810.064982125172</v>
      </c>
      <c r="X10" s="204">
        <v>61812.850608931687</v>
      </c>
      <c r="Y10" s="204">
        <v>61807.757427101722</v>
      </c>
      <c r="Z10" s="204">
        <v>62060.969626703998</v>
      </c>
      <c r="AA10" s="204">
        <v>61272.026039224875</v>
      </c>
      <c r="AB10" s="204">
        <v>63936.553113374088</v>
      </c>
      <c r="AC10" s="204">
        <v>64874.357049675607</v>
      </c>
      <c r="AD10" s="204">
        <v>66343.050694041362</v>
      </c>
      <c r="AE10" s="204">
        <v>65232.228571356602</v>
      </c>
      <c r="AG10" s="92"/>
    </row>
    <row r="11" spans="2:35" x14ac:dyDescent="0.25">
      <c r="B11" s="73" t="s">
        <v>9</v>
      </c>
      <c r="C11" s="204">
        <v>55468.296195960953</v>
      </c>
      <c r="D11" s="204">
        <v>56146.920563706051</v>
      </c>
      <c r="E11" s="204">
        <v>56013.36394401751</v>
      </c>
      <c r="F11" s="204">
        <v>56416.307407171516</v>
      </c>
      <c r="G11" s="204">
        <v>57760.822798018002</v>
      </c>
      <c r="H11" s="204">
        <v>59164.253234879354</v>
      </c>
      <c r="I11" s="204">
        <v>61234.153130611521</v>
      </c>
      <c r="J11" s="204">
        <v>62565.155152238876</v>
      </c>
      <c r="K11" s="204">
        <v>65031.484825131389</v>
      </c>
      <c r="L11" s="204">
        <v>66174.541460074834</v>
      </c>
      <c r="M11" s="204">
        <v>68314.276296371347</v>
      </c>
      <c r="N11" s="204">
        <v>70221.214594089193</v>
      </c>
      <c r="O11" s="204">
        <v>68244.217142292677</v>
      </c>
      <c r="P11" s="204">
        <v>68550.017306458569</v>
      </c>
      <c r="Q11" s="204">
        <v>67990.207029686906</v>
      </c>
      <c r="R11" s="204">
        <v>69702.107088342746</v>
      </c>
      <c r="S11" s="204">
        <v>68825.585575940699</v>
      </c>
      <c r="T11" s="204">
        <v>68042.033204433115</v>
      </c>
      <c r="U11" s="204">
        <v>67490.635549747501</v>
      </c>
      <c r="V11" s="204">
        <v>61736.430569646676</v>
      </c>
      <c r="W11" s="204">
        <v>61277.543499692649</v>
      </c>
      <c r="X11" s="204">
        <v>57156.859362455842</v>
      </c>
      <c r="Y11" s="204">
        <v>57752.70165731883</v>
      </c>
      <c r="Z11" s="204">
        <v>57589.734589045416</v>
      </c>
      <c r="AA11" s="204">
        <v>57325.318108072352</v>
      </c>
      <c r="AB11" s="204">
        <v>59415.925271146698</v>
      </c>
      <c r="AC11" s="204">
        <v>61491.439948036095</v>
      </c>
      <c r="AD11" s="204">
        <v>61004.876023788755</v>
      </c>
      <c r="AE11" s="204">
        <v>60934.541021479505</v>
      </c>
      <c r="AG11" s="92">
        <f>AE11/$AE$11</f>
        <v>1</v>
      </c>
    </row>
    <row r="12" spans="2:35" x14ac:dyDescent="0.25">
      <c r="B12" s="16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</row>
    <row r="13" spans="2:35" x14ac:dyDescent="0.25">
      <c r="B13" s="1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G13" s="2"/>
      <c r="AI13" s="2"/>
    </row>
    <row r="14" spans="2:35" x14ac:dyDescent="0.25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5"/>
      <c r="X14" s="4"/>
      <c r="Y14" s="4"/>
      <c r="Z14" s="4"/>
      <c r="AA14" s="4"/>
      <c r="AB14" s="4"/>
    </row>
    <row r="15" spans="2:35" x14ac:dyDescent="0.25">
      <c r="B15" s="93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94"/>
      <c r="X15" s="69"/>
      <c r="Y15" s="69"/>
      <c r="Z15" s="69"/>
      <c r="AA15" s="69"/>
      <c r="AB15" s="69"/>
    </row>
    <row r="16" spans="2:35" s="67" customFormat="1" x14ac:dyDescent="0.25">
      <c r="B16" s="212" t="s">
        <v>134</v>
      </c>
      <c r="C16" s="98">
        <v>1990</v>
      </c>
      <c r="D16" s="98">
        <v>1991</v>
      </c>
      <c r="E16" s="98">
        <v>1992</v>
      </c>
      <c r="F16" s="98">
        <v>1993</v>
      </c>
      <c r="G16" s="98">
        <v>1994</v>
      </c>
      <c r="H16" s="98">
        <v>1995</v>
      </c>
      <c r="I16" s="98">
        <v>1996</v>
      </c>
      <c r="J16" s="98">
        <v>1997</v>
      </c>
      <c r="K16" s="98">
        <v>1998</v>
      </c>
      <c r="L16" s="98">
        <v>1999</v>
      </c>
      <c r="M16" s="98">
        <v>2000</v>
      </c>
      <c r="N16" s="98">
        <v>2001</v>
      </c>
      <c r="O16" s="98">
        <v>2002</v>
      </c>
      <c r="P16" s="98">
        <v>2003</v>
      </c>
      <c r="Q16" s="98">
        <v>2004</v>
      </c>
      <c r="R16" s="98">
        <v>2005</v>
      </c>
      <c r="S16" s="98">
        <v>2006</v>
      </c>
      <c r="T16" s="98">
        <v>2007</v>
      </c>
      <c r="U16" s="98">
        <v>2008</v>
      </c>
      <c r="V16" s="98">
        <v>2009</v>
      </c>
      <c r="W16" s="100">
        <v>2010</v>
      </c>
      <c r="X16" s="98">
        <v>2011</v>
      </c>
      <c r="Y16" s="98">
        <v>2012</v>
      </c>
      <c r="Z16" s="98">
        <v>2013</v>
      </c>
      <c r="AA16" s="98">
        <v>2014</v>
      </c>
      <c r="AB16" s="98">
        <v>2015</v>
      </c>
      <c r="AC16" s="98">
        <v>2016</v>
      </c>
      <c r="AD16" s="98">
        <v>2017</v>
      </c>
      <c r="AE16" s="98">
        <v>2018</v>
      </c>
    </row>
    <row r="17" spans="2:33" x14ac:dyDescent="0.25">
      <c r="B17" s="73" t="s">
        <v>14</v>
      </c>
      <c r="C17" s="208">
        <v>31022.103405485075</v>
      </c>
      <c r="D17" s="208">
        <v>31873.07043109271</v>
      </c>
      <c r="E17" s="208">
        <v>31764.60011930174</v>
      </c>
      <c r="F17" s="208">
        <v>31943.191349407509</v>
      </c>
      <c r="G17" s="208">
        <v>32912.372003550729</v>
      </c>
      <c r="H17" s="208">
        <v>33824.925125121626</v>
      </c>
      <c r="I17" s="208">
        <v>35439.434635849699</v>
      </c>
      <c r="J17" s="208">
        <v>36550.49335953148</v>
      </c>
      <c r="K17" s="208">
        <v>38763.594006055631</v>
      </c>
      <c r="L17" s="208">
        <v>40177.368956089384</v>
      </c>
      <c r="M17" s="208">
        <v>42485.772395100888</v>
      </c>
      <c r="N17" s="208">
        <v>44593.69425786494</v>
      </c>
      <c r="O17" s="208">
        <v>43375.183257668941</v>
      </c>
      <c r="P17" s="208">
        <v>44008.830609046665</v>
      </c>
      <c r="Q17" s="208">
        <v>43807.996908861482</v>
      </c>
      <c r="R17" s="208">
        <v>45711.734949910198</v>
      </c>
      <c r="S17" s="208">
        <v>45227.679834764276</v>
      </c>
      <c r="T17" s="208">
        <v>45162.457241267672</v>
      </c>
      <c r="U17" s="208">
        <v>45270.620391229517</v>
      </c>
      <c r="V17" s="208">
        <v>40798.360429012901</v>
      </c>
      <c r="W17" s="208">
        <v>40427.936167084605</v>
      </c>
      <c r="X17" s="208">
        <v>36925.880575062176</v>
      </c>
      <c r="Y17" s="208">
        <v>36998.841348519498</v>
      </c>
      <c r="Z17" s="208">
        <v>35816.789951067825</v>
      </c>
      <c r="AA17" s="208">
        <v>35114.718605008842</v>
      </c>
      <c r="AB17" s="208">
        <v>36665.906398151303</v>
      </c>
      <c r="AC17" s="208">
        <v>37998.083460448281</v>
      </c>
      <c r="AD17" s="208">
        <v>36840.010662856839</v>
      </c>
      <c r="AE17" s="208">
        <v>36582.867519792766</v>
      </c>
      <c r="AG17" s="92">
        <f>AE17/$AE$22</f>
        <v>0.60036338842524894</v>
      </c>
    </row>
    <row r="18" spans="2:33" x14ac:dyDescent="0.25">
      <c r="B18" s="73" t="s">
        <v>13</v>
      </c>
      <c r="C18" s="208">
        <v>3309.1613021159696</v>
      </c>
      <c r="D18" s="208">
        <v>3011.4141608236582</v>
      </c>
      <c r="E18" s="208">
        <v>2937.9437558338118</v>
      </c>
      <c r="F18" s="208">
        <v>2945.4259385520509</v>
      </c>
      <c r="G18" s="208">
        <v>3226.892046449485</v>
      </c>
      <c r="H18" s="208">
        <v>3217.3359676469413</v>
      </c>
      <c r="I18" s="208">
        <v>3399.4075001341066</v>
      </c>
      <c r="J18" s="208">
        <v>3862.6330325354511</v>
      </c>
      <c r="K18" s="208">
        <v>3666.3002306336771</v>
      </c>
      <c r="L18" s="208">
        <v>3774.5823808903433</v>
      </c>
      <c r="M18" s="208">
        <v>4558.5247618578824</v>
      </c>
      <c r="N18" s="208">
        <v>4603.7486190087984</v>
      </c>
      <c r="O18" s="208">
        <v>4076.835785159481</v>
      </c>
      <c r="P18" s="208">
        <v>3484.9905501353769</v>
      </c>
      <c r="Q18" s="208">
        <v>3671.1360671675429</v>
      </c>
      <c r="R18" s="208">
        <v>3967.3747518164805</v>
      </c>
      <c r="S18" s="208">
        <v>3890.4625853683656</v>
      </c>
      <c r="T18" s="208">
        <v>3941.8494675947677</v>
      </c>
      <c r="U18" s="208">
        <v>3654.4985009871671</v>
      </c>
      <c r="V18" s="208">
        <v>2799.2754707539671</v>
      </c>
      <c r="W18" s="208">
        <v>2577.8009381627116</v>
      </c>
      <c r="X18" s="208">
        <v>2462.2071519788869</v>
      </c>
      <c r="Y18" s="208">
        <v>2668.5269060324126</v>
      </c>
      <c r="Z18" s="208">
        <v>2623.1653209218671</v>
      </c>
      <c r="AA18" s="208">
        <v>3037.1638565990261</v>
      </c>
      <c r="AB18" s="208">
        <v>3232.715837722666</v>
      </c>
      <c r="AC18" s="208">
        <v>3467.0654059330345</v>
      </c>
      <c r="AD18" s="208">
        <v>3623.7842479632882</v>
      </c>
      <c r="AE18" s="208">
        <v>3508.499499413696</v>
      </c>
      <c r="AG18" s="92">
        <f>AE18/$AE$22</f>
        <v>5.7578172258275405E-2</v>
      </c>
    </row>
    <row r="19" spans="2:33" x14ac:dyDescent="0.25">
      <c r="B19" s="73" t="s">
        <v>12</v>
      </c>
      <c r="C19" s="208">
        <v>19584.977870668939</v>
      </c>
      <c r="D19" s="208">
        <v>19629.624606557198</v>
      </c>
      <c r="E19" s="208">
        <v>19612.590146324539</v>
      </c>
      <c r="F19" s="208">
        <v>19779.408462052699</v>
      </c>
      <c r="G19" s="208">
        <v>19828.709413990218</v>
      </c>
      <c r="H19" s="208">
        <v>20292.814046847903</v>
      </c>
      <c r="I19" s="208">
        <v>20686.827962387506</v>
      </c>
      <c r="J19" s="208">
        <v>20719.40250967073</v>
      </c>
      <c r="K19" s="208">
        <v>21126.01404475492</v>
      </c>
      <c r="L19" s="208">
        <v>20741.885428560916</v>
      </c>
      <c r="M19" s="208">
        <v>19777.208774822062</v>
      </c>
      <c r="N19" s="208">
        <v>19418.422797252821</v>
      </c>
      <c r="O19" s="208">
        <v>19081.965542887167</v>
      </c>
      <c r="P19" s="208">
        <v>19290.727948817141</v>
      </c>
      <c r="Q19" s="208">
        <v>19025.970465819413</v>
      </c>
      <c r="R19" s="208">
        <v>18731.02899857764</v>
      </c>
      <c r="S19" s="208">
        <v>18379.267403716902</v>
      </c>
      <c r="T19" s="208">
        <v>18088.890969679287</v>
      </c>
      <c r="U19" s="208">
        <v>17871.713114635495</v>
      </c>
      <c r="V19" s="208">
        <v>17617.147595445789</v>
      </c>
      <c r="W19" s="208">
        <v>17765.617519875908</v>
      </c>
      <c r="X19" s="208">
        <v>17176.340133336784</v>
      </c>
      <c r="Y19" s="208">
        <v>17568.039313047932</v>
      </c>
      <c r="Z19" s="208">
        <v>18477.157855429203</v>
      </c>
      <c r="AA19" s="208">
        <v>18318.422902399168</v>
      </c>
      <c r="AB19" s="208">
        <v>18581.002319729727</v>
      </c>
      <c r="AC19" s="208">
        <v>19084.677116993851</v>
      </c>
      <c r="AD19" s="208">
        <v>19621.92072977273</v>
      </c>
      <c r="AE19" s="208">
        <v>19953.069960280754</v>
      </c>
      <c r="AG19" s="92">
        <f>AE19/$AE$22</f>
        <v>0.32745089444831088</v>
      </c>
    </row>
    <row r="20" spans="2:33" x14ac:dyDescent="0.25">
      <c r="B20" s="73" t="s">
        <v>11</v>
      </c>
      <c r="C20" s="208">
        <v>4920.6444482400057</v>
      </c>
      <c r="D20" s="208">
        <v>4702.585460947671</v>
      </c>
      <c r="E20" s="208">
        <v>4407.2519792073026</v>
      </c>
      <c r="F20" s="208">
        <v>4311.7758536612437</v>
      </c>
      <c r="G20" s="208">
        <v>4382.18351192916</v>
      </c>
      <c r="H20" s="208">
        <v>5246.5418134590927</v>
      </c>
      <c r="I20" s="208">
        <v>4831.4273298262215</v>
      </c>
      <c r="J20" s="208">
        <v>4165.9515390051283</v>
      </c>
      <c r="K20" s="208">
        <v>3986.022881207994</v>
      </c>
      <c r="L20" s="208">
        <v>4057.9670097409303</v>
      </c>
      <c r="M20" s="208">
        <v>5464.6750077348988</v>
      </c>
      <c r="N20" s="208">
        <v>5958.302674746772</v>
      </c>
      <c r="O20" s="208">
        <v>6175.1680144283655</v>
      </c>
      <c r="P20" s="208">
        <v>6447.0641093220165</v>
      </c>
      <c r="Q20" s="208">
        <v>5275.5757817525591</v>
      </c>
      <c r="R20" s="208">
        <v>5787.7469262364111</v>
      </c>
      <c r="S20" s="208">
        <v>5831.8944378641027</v>
      </c>
      <c r="T20" s="208">
        <v>5076.5786992526855</v>
      </c>
      <c r="U20" s="208">
        <v>4585.3113916495358</v>
      </c>
      <c r="V20" s="208">
        <v>4105.335953186679</v>
      </c>
      <c r="W20" s="208">
        <v>5532.5214824326222</v>
      </c>
      <c r="X20" s="208">
        <v>4655.9912464758409</v>
      </c>
      <c r="Y20" s="208">
        <v>4055.05576978298</v>
      </c>
      <c r="Z20" s="208">
        <v>4471.2350376585637</v>
      </c>
      <c r="AA20" s="208">
        <v>3946.7079311524885</v>
      </c>
      <c r="AB20" s="208">
        <v>4520.6278422273353</v>
      </c>
      <c r="AC20" s="208">
        <v>3382.917101639483</v>
      </c>
      <c r="AD20" s="208">
        <v>5338.1746702525406</v>
      </c>
      <c r="AE20" s="208">
        <v>4297.6875498770605</v>
      </c>
      <c r="AG20" s="92"/>
    </row>
    <row r="21" spans="2:33" x14ac:dyDescent="0.25">
      <c r="B21" s="73" t="s">
        <v>10</v>
      </c>
      <c r="C21" s="208">
        <v>1552.053617690967</v>
      </c>
      <c r="D21" s="208">
        <v>1632.811365232481</v>
      </c>
      <c r="E21" s="208">
        <v>1698.2299225574204</v>
      </c>
      <c r="F21" s="208">
        <v>1748.2816571592587</v>
      </c>
      <c r="G21" s="208">
        <v>1792.8493340275652</v>
      </c>
      <c r="H21" s="208">
        <v>1829.1780952628817</v>
      </c>
      <c r="I21" s="208">
        <v>1708.4830322402095</v>
      </c>
      <c r="J21" s="208">
        <v>1432.6262505012096</v>
      </c>
      <c r="K21" s="208">
        <v>1475.5765436871579</v>
      </c>
      <c r="L21" s="208">
        <v>1480.7046945341845</v>
      </c>
      <c r="M21" s="208">
        <v>1492.7703645905121</v>
      </c>
      <c r="N21" s="208">
        <v>1605.3489199626404</v>
      </c>
      <c r="O21" s="208">
        <v>1710.2325565770898</v>
      </c>
      <c r="P21" s="208">
        <v>1765.4681984593715</v>
      </c>
      <c r="Q21" s="208">
        <v>1485.103587838471</v>
      </c>
      <c r="R21" s="208">
        <v>1291.9683880384277</v>
      </c>
      <c r="S21" s="208">
        <v>1328.1757520911426</v>
      </c>
      <c r="T21" s="208">
        <v>848.8355258913881</v>
      </c>
      <c r="U21" s="208">
        <v>693.80354289533193</v>
      </c>
      <c r="V21" s="208">
        <v>521.64707443401562</v>
      </c>
      <c r="W21" s="208">
        <v>506.18887456942588</v>
      </c>
      <c r="X21" s="208">
        <v>592.43150207799135</v>
      </c>
      <c r="Y21" s="208">
        <v>517.29408971898363</v>
      </c>
      <c r="Z21" s="208">
        <v>672.62146162651766</v>
      </c>
      <c r="AA21" s="208">
        <v>855.01274406531115</v>
      </c>
      <c r="AB21" s="208">
        <v>936.30071554300366</v>
      </c>
      <c r="AC21" s="208">
        <v>941.61396466093186</v>
      </c>
      <c r="AD21" s="208">
        <v>919.16038319590052</v>
      </c>
      <c r="AE21" s="208">
        <v>890.10404199228606</v>
      </c>
      <c r="AG21" s="92">
        <f>AE21/$AE$22</f>
        <v>1.4607544868164728E-2</v>
      </c>
    </row>
    <row r="22" spans="2:33" x14ac:dyDescent="0.25">
      <c r="B22" s="73" t="s">
        <v>9</v>
      </c>
      <c r="C22" s="208">
        <v>55468.296195960953</v>
      </c>
      <c r="D22" s="208">
        <v>56146.920563706051</v>
      </c>
      <c r="E22" s="208">
        <v>56013.36394401751</v>
      </c>
      <c r="F22" s="208">
        <v>56416.307407171516</v>
      </c>
      <c r="G22" s="208">
        <v>57760.822798018002</v>
      </c>
      <c r="H22" s="208">
        <v>59164.253234879354</v>
      </c>
      <c r="I22" s="208">
        <v>61234.153130611521</v>
      </c>
      <c r="J22" s="208">
        <v>62565.155152238876</v>
      </c>
      <c r="K22" s="208">
        <v>65031.484825131389</v>
      </c>
      <c r="L22" s="208">
        <v>66174.541460074834</v>
      </c>
      <c r="M22" s="208">
        <v>68314.276296371347</v>
      </c>
      <c r="N22" s="208">
        <v>70221.214594089193</v>
      </c>
      <c r="O22" s="208">
        <v>68244.217142292677</v>
      </c>
      <c r="P22" s="208">
        <v>68550.017306458569</v>
      </c>
      <c r="Q22" s="208">
        <v>67990.207029686906</v>
      </c>
      <c r="R22" s="208">
        <v>69702.107088342746</v>
      </c>
      <c r="S22" s="208">
        <v>68825.585575940699</v>
      </c>
      <c r="T22" s="208">
        <v>68042.033204433115</v>
      </c>
      <c r="U22" s="208">
        <v>67490.635549747501</v>
      </c>
      <c r="V22" s="208">
        <v>61736.430569646676</v>
      </c>
      <c r="W22" s="208">
        <v>61277.543499692649</v>
      </c>
      <c r="X22" s="208">
        <v>57156.859362455842</v>
      </c>
      <c r="Y22" s="208">
        <v>57752.70165731883</v>
      </c>
      <c r="Z22" s="208">
        <v>57589.734589045416</v>
      </c>
      <c r="AA22" s="208">
        <v>57325.318108072352</v>
      </c>
      <c r="AB22" s="208">
        <v>59415.925271146698</v>
      </c>
      <c r="AC22" s="208">
        <v>61491.439948036095</v>
      </c>
      <c r="AD22" s="208">
        <v>61004.876023788755</v>
      </c>
      <c r="AE22" s="208">
        <v>60934.541021479505</v>
      </c>
      <c r="AG22" s="92">
        <f>AE22/$AE$22</f>
        <v>1</v>
      </c>
    </row>
    <row r="23" spans="2:33" x14ac:dyDescent="0.25">
      <c r="B23" s="102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</row>
    <row r="24" spans="2:33" x14ac:dyDescent="0.25"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</row>
    <row r="25" spans="2:33" x14ac:dyDescent="0.25">
      <c r="B25" s="66" t="s">
        <v>8</v>
      </c>
      <c r="C25" s="210"/>
      <c r="D25" s="210">
        <f t="shared" ref="D25:AC25" si="4">D22-C22</f>
        <v>678.62436774509843</v>
      </c>
      <c r="E25" s="210">
        <f t="shared" si="4"/>
        <v>-133.5566196885411</v>
      </c>
      <c r="F25" s="210">
        <f t="shared" si="4"/>
        <v>402.94346315400617</v>
      </c>
      <c r="G25" s="210">
        <f t="shared" si="4"/>
        <v>1344.5153908464854</v>
      </c>
      <c r="H25" s="210">
        <f t="shared" si="4"/>
        <v>1403.4304368613521</v>
      </c>
      <c r="I25" s="210">
        <f t="shared" si="4"/>
        <v>2069.8998957321674</v>
      </c>
      <c r="J25" s="210">
        <f t="shared" si="4"/>
        <v>1331.0020216273551</v>
      </c>
      <c r="K25" s="210">
        <f t="shared" si="4"/>
        <v>2466.3296728925125</v>
      </c>
      <c r="L25" s="210">
        <f t="shared" si="4"/>
        <v>1143.0566349434448</v>
      </c>
      <c r="M25" s="210">
        <f t="shared" si="4"/>
        <v>2139.7348362965131</v>
      </c>
      <c r="N25" s="210">
        <f t="shared" si="4"/>
        <v>1906.9382977178466</v>
      </c>
      <c r="O25" s="210">
        <f t="shared" si="4"/>
        <v>-1976.9974517965165</v>
      </c>
      <c r="P25" s="210">
        <f t="shared" si="4"/>
        <v>305.80016416589206</v>
      </c>
      <c r="Q25" s="210">
        <f t="shared" si="4"/>
        <v>-559.81027677166276</v>
      </c>
      <c r="R25" s="210">
        <f t="shared" si="4"/>
        <v>1711.9000586558395</v>
      </c>
      <c r="S25" s="210">
        <f t="shared" si="4"/>
        <v>-876.52151240204694</v>
      </c>
      <c r="T25" s="210">
        <f t="shared" si="4"/>
        <v>-783.5523715075833</v>
      </c>
      <c r="U25" s="210">
        <f t="shared" si="4"/>
        <v>-551.39765468561382</v>
      </c>
      <c r="V25" s="210">
        <f t="shared" si="4"/>
        <v>-5754.2049801008252</v>
      </c>
      <c r="W25" s="210">
        <f t="shared" si="4"/>
        <v>-458.88706995402754</v>
      </c>
      <c r="X25" s="210">
        <f t="shared" si="4"/>
        <v>-4120.6841372368071</v>
      </c>
      <c r="Y25" s="210">
        <f t="shared" si="4"/>
        <v>595.84229486298864</v>
      </c>
      <c r="Z25" s="210">
        <f t="shared" si="4"/>
        <v>-162.96706827341404</v>
      </c>
      <c r="AA25" s="210">
        <f t="shared" si="4"/>
        <v>-264.41648097306461</v>
      </c>
      <c r="AB25" s="210">
        <f t="shared" si="4"/>
        <v>2090.6071630743463</v>
      </c>
      <c r="AC25" s="210">
        <f t="shared" si="4"/>
        <v>2075.5146768893974</v>
      </c>
      <c r="AD25" s="210">
        <f t="shared" ref="AD25" si="5">AD22-AC22</f>
        <v>-486.56392424734076</v>
      </c>
      <c r="AE25" s="210">
        <f t="shared" ref="AE25" si="6">AE22-AD22</f>
        <v>-70.33500230924983</v>
      </c>
    </row>
    <row r="26" spans="2:33" x14ac:dyDescent="0.25">
      <c r="P26" s="95"/>
      <c r="Q26" s="95"/>
    </row>
    <row r="27" spans="2:33" x14ac:dyDescent="0.25">
      <c r="D27" s="2">
        <f t="shared" ref="D27" si="7">(D22-C22)/C22</f>
        <v>1.2234454891991327E-2</v>
      </c>
      <c r="E27" s="2">
        <f t="shared" ref="E27" si="8">(E22-D22)/D22</f>
        <v>-2.3786989268094159E-3</v>
      </c>
      <c r="F27" s="2">
        <f t="shared" ref="F27" si="9">(F22-E22)/E22</f>
        <v>7.1937022664221263E-3</v>
      </c>
      <c r="G27" s="2">
        <f t="shared" ref="G27" si="10">(G22-F22)/F22</f>
        <v>2.3832034612665445E-2</v>
      </c>
      <c r="H27" s="2">
        <f t="shared" ref="H27" si="11">(H22-G22)/G22</f>
        <v>2.4297272249201914E-2</v>
      </c>
      <c r="I27" s="2">
        <f t="shared" ref="I27" si="12">(I22-H22)/H22</f>
        <v>3.4985650668398711E-2</v>
      </c>
      <c r="J27" s="2">
        <f t="shared" ref="J27" si="13">(J22-I22)/I22</f>
        <v>2.1736268954162686E-2</v>
      </c>
      <c r="K27" s="2">
        <f t="shared" ref="K27" si="14">(K22-J22)/J22</f>
        <v>3.9420179921095512E-2</v>
      </c>
      <c r="L27" s="2">
        <f t="shared" ref="L27" si="15">(L22-K22)/K22</f>
        <v>1.7576972723552377E-2</v>
      </c>
      <c r="M27" s="2">
        <f t="shared" ref="M27" si="16">(M22-L22)/L22</f>
        <v>3.2334713457553489E-2</v>
      </c>
      <c r="N27" s="2">
        <f t="shared" ref="N27" si="17">(N22-M22)/M22</f>
        <v>2.791419892153842E-2</v>
      </c>
      <c r="O27" s="2">
        <f t="shared" ref="O27" si="18">(O22-N22)/N22</f>
        <v>-2.815384870832081E-2</v>
      </c>
      <c r="P27" s="2">
        <f t="shared" ref="P27" si="19">(P22-O22)/O22</f>
        <v>4.4809681606909364E-3</v>
      </c>
      <c r="Q27" s="2">
        <f t="shared" ref="Q27" si="20">(Q22-P22)/P22</f>
        <v>-8.1664498240603539E-3</v>
      </c>
      <c r="R27" s="2">
        <f t="shared" ref="R27" si="21">(R22-Q22)/Q22</f>
        <v>2.5178626944147471E-2</v>
      </c>
      <c r="S27" s="2">
        <f t="shared" ref="S27" si="22">(S22-R22)/R22</f>
        <v>-1.2575251294643285E-2</v>
      </c>
      <c r="T27" s="2">
        <f t="shared" ref="T27" si="23">(T22-S22)/S22</f>
        <v>-1.1384608862397954E-2</v>
      </c>
      <c r="U27" s="2">
        <f t="shared" ref="U27" si="24">(U22-T22)/T22</f>
        <v>-8.1037798066517629E-3</v>
      </c>
      <c r="V27" s="2">
        <f t="shared" ref="V27" si="25">(V22-U22)/U22</f>
        <v>-8.525930943203798E-2</v>
      </c>
      <c r="W27" s="2">
        <f t="shared" ref="W27" si="26">(W22-V22)/V22</f>
        <v>-7.4330029404007019E-3</v>
      </c>
      <c r="X27" s="2">
        <f t="shared" ref="X27" si="27">(X22-W22)/W22</f>
        <v>-6.7246235764289009E-2</v>
      </c>
      <c r="Y27" s="2">
        <f t="shared" ref="Y27:AC27" si="28">(Y22-X22)/X22</f>
        <v>1.0424685707178213E-2</v>
      </c>
      <c r="Z27" s="2">
        <f t="shared" si="28"/>
        <v>-2.8218085664700968E-3</v>
      </c>
      <c r="AA27" s="2">
        <f t="shared" si="28"/>
        <v>-4.5913821770479438E-3</v>
      </c>
      <c r="AB27" s="2">
        <f t="shared" si="28"/>
        <v>3.6469176832704821E-2</v>
      </c>
      <c r="AC27" s="2">
        <f t="shared" si="28"/>
        <v>3.4931959191373561E-2</v>
      </c>
      <c r="AD27" s="2">
        <f t="shared" ref="AD27" si="29">(AD22-AC22)/AC22</f>
        <v>-7.9127098773181456E-3</v>
      </c>
      <c r="AE27" s="2">
        <f t="shared" ref="AE27" si="30">(AE22-AD22)/AD22</f>
        <v>-1.1529406646416723E-3</v>
      </c>
    </row>
    <row r="28" spans="2:33" x14ac:dyDescent="0.25">
      <c r="B28" s="75"/>
      <c r="P28" s="95"/>
      <c r="Q28" s="95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30" spans="2:33" x14ac:dyDescent="0.25">
      <c r="B30" s="213"/>
      <c r="C30" s="98">
        <v>1990</v>
      </c>
      <c r="D30" s="98">
        <v>1991</v>
      </c>
      <c r="E30" s="98">
        <v>1992</v>
      </c>
      <c r="F30" s="98">
        <v>1993</v>
      </c>
      <c r="G30" s="98">
        <v>1994</v>
      </c>
      <c r="H30" s="98">
        <v>1995</v>
      </c>
      <c r="I30" s="98">
        <v>1996</v>
      </c>
      <c r="J30" s="98">
        <v>1997</v>
      </c>
      <c r="K30" s="98">
        <v>1998</v>
      </c>
      <c r="L30" s="98">
        <v>1999</v>
      </c>
      <c r="M30" s="98">
        <v>2000</v>
      </c>
      <c r="N30" s="98">
        <v>2001</v>
      </c>
      <c r="O30" s="98">
        <v>2002</v>
      </c>
      <c r="P30" s="98">
        <v>2003</v>
      </c>
      <c r="Q30" s="98">
        <v>2004</v>
      </c>
      <c r="R30" s="98">
        <v>2005</v>
      </c>
      <c r="S30" s="98">
        <v>2006</v>
      </c>
      <c r="T30" s="98">
        <v>2007</v>
      </c>
      <c r="U30" s="98">
        <v>2008</v>
      </c>
      <c r="V30" s="98">
        <v>2009</v>
      </c>
      <c r="W30" s="98">
        <v>2010</v>
      </c>
      <c r="X30" s="98">
        <v>2011</v>
      </c>
      <c r="Y30" s="98">
        <v>2012</v>
      </c>
      <c r="Z30" s="98">
        <v>2013</v>
      </c>
      <c r="AA30" s="98">
        <v>2014</v>
      </c>
      <c r="AB30" s="98">
        <v>2015</v>
      </c>
      <c r="AC30" s="98">
        <v>2016</v>
      </c>
      <c r="AD30" s="98">
        <v>2017</v>
      </c>
      <c r="AE30" s="98">
        <v>2018</v>
      </c>
    </row>
    <row r="31" spans="2:33" x14ac:dyDescent="0.25">
      <c r="B31" s="66" t="s">
        <v>150</v>
      </c>
      <c r="C31" s="103">
        <f>C2/C11</f>
        <v>0.59393076829496005</v>
      </c>
      <c r="D31" s="103">
        <f t="shared" ref="D31:AE31" si="31">D2/D11</f>
        <v>0.59974810563127379</v>
      </c>
      <c r="E31" s="103">
        <f t="shared" si="31"/>
        <v>0.59798101397041559</v>
      </c>
      <c r="F31" s="103">
        <f t="shared" si="31"/>
        <v>0.59763179414404122</v>
      </c>
      <c r="G31" s="103">
        <f t="shared" si="31"/>
        <v>0.60314501463735748</v>
      </c>
      <c r="H31" s="103">
        <f t="shared" si="31"/>
        <v>0.60598528941273866</v>
      </c>
      <c r="I31" s="103">
        <f t="shared" si="31"/>
        <v>0.61189951752519023</v>
      </c>
      <c r="J31" s="103">
        <f t="shared" si="31"/>
        <v>0.62023723937540742</v>
      </c>
      <c r="K31" s="103">
        <f t="shared" si="31"/>
        <v>0.62598678104717276</v>
      </c>
      <c r="L31" s="103">
        <f t="shared" si="31"/>
        <v>0.64133539950782059</v>
      </c>
      <c r="M31" s="103">
        <f t="shared" si="31"/>
        <v>0.66236513988794499</v>
      </c>
      <c r="N31" s="103">
        <f t="shared" si="31"/>
        <v>0.67796344446864165</v>
      </c>
      <c r="O31" s="103">
        <f t="shared" si="31"/>
        <v>0.675251121084809</v>
      </c>
      <c r="P31" s="103">
        <f t="shared" si="31"/>
        <v>0.66643264639633126</v>
      </c>
      <c r="Q31" s="103">
        <f t="shared" si="31"/>
        <v>0.67902316477065428</v>
      </c>
      <c r="R31" s="103">
        <f t="shared" si="31"/>
        <v>0.6908763185668414</v>
      </c>
      <c r="S31" s="103">
        <f t="shared" si="31"/>
        <v>0.69166048376734224</v>
      </c>
      <c r="T31" s="103">
        <f t="shared" si="31"/>
        <v>0.70052477003395708</v>
      </c>
      <c r="U31" s="103">
        <f t="shared" si="31"/>
        <v>0.70181952968016414</v>
      </c>
      <c r="V31" s="103">
        <f t="shared" si="31"/>
        <v>0.68321958332132227</v>
      </c>
      <c r="W31" s="103">
        <f t="shared" si="31"/>
        <v>0.68129246398152754</v>
      </c>
      <c r="X31" s="103">
        <f t="shared" si="31"/>
        <v>0.66575076063925187</v>
      </c>
      <c r="Y31" s="103">
        <f t="shared" si="31"/>
        <v>0.66160699072289864</v>
      </c>
      <c r="Z31" s="103">
        <f t="shared" si="31"/>
        <v>0.64656146132910364</v>
      </c>
      <c r="AA31" s="103">
        <f t="shared" si="31"/>
        <v>0.64169424147237264</v>
      </c>
      <c r="AB31" s="103">
        <f t="shared" si="31"/>
        <v>0.64873735620793305</v>
      </c>
      <c r="AC31" s="103">
        <f t="shared" si="31"/>
        <v>0.65098226058249409</v>
      </c>
      <c r="AD31" s="103">
        <f t="shared" si="31"/>
        <v>0.63782102764821669</v>
      </c>
      <c r="AE31" s="103">
        <f t="shared" si="31"/>
        <v>0.63680456309296685</v>
      </c>
    </row>
    <row r="32" spans="2:33" x14ac:dyDescent="0.25">
      <c r="B32" s="66" t="s">
        <v>151</v>
      </c>
      <c r="C32" s="103">
        <f>C3/C11</f>
        <v>0.26611038530172637</v>
      </c>
      <c r="D32" s="103">
        <f t="shared" ref="D32:AE32" si="32">D3/D11</f>
        <v>0.26609555338664054</v>
      </c>
      <c r="E32" s="103">
        <f t="shared" si="32"/>
        <v>0.26874136734663145</v>
      </c>
      <c r="F32" s="103">
        <f t="shared" si="32"/>
        <v>0.26710463049340671</v>
      </c>
      <c r="G32" s="103">
        <f t="shared" si="32"/>
        <v>0.25948236187779261</v>
      </c>
      <c r="H32" s="103">
        <f t="shared" si="32"/>
        <v>0.2535394633110058</v>
      </c>
      <c r="I32" s="103">
        <f t="shared" si="32"/>
        <v>0.24886809266974697</v>
      </c>
      <c r="J32" s="103">
        <f t="shared" si="32"/>
        <v>0.24308100822764905</v>
      </c>
      <c r="K32" s="103">
        <f t="shared" si="32"/>
        <v>0.23736702988200062</v>
      </c>
      <c r="L32" s="103">
        <f t="shared" si="32"/>
        <v>0.22566372186691777</v>
      </c>
      <c r="M32" s="103">
        <f t="shared" si="32"/>
        <v>0.20988563715364514</v>
      </c>
      <c r="N32" s="103">
        <f t="shared" si="32"/>
        <v>0.20455112281202853</v>
      </c>
      <c r="O32" s="103">
        <f t="shared" si="32"/>
        <v>0.20902783662526558</v>
      </c>
      <c r="P32" s="103">
        <f t="shared" si="32"/>
        <v>0.21686006962880036</v>
      </c>
      <c r="Q32" s="103">
        <f t="shared" si="32"/>
        <v>0.20451041894972929</v>
      </c>
      <c r="R32" s="103">
        <f t="shared" si="32"/>
        <v>0.1948559155906453</v>
      </c>
      <c r="S32" s="103">
        <f t="shared" si="32"/>
        <v>0.19679347970050803</v>
      </c>
      <c r="T32" s="103">
        <f t="shared" si="32"/>
        <v>0.18928856705191183</v>
      </c>
      <c r="U32" s="103">
        <f t="shared" si="32"/>
        <v>0.18782460960546582</v>
      </c>
      <c r="V32" s="103">
        <f t="shared" si="32"/>
        <v>0.19959990421859994</v>
      </c>
      <c r="W32" s="103">
        <f t="shared" si="32"/>
        <v>0.19697464988892457</v>
      </c>
      <c r="X32" s="103">
        <f t="shared" si="32"/>
        <v>0.21060569826944217</v>
      </c>
      <c r="Y32" s="103">
        <f t="shared" si="32"/>
        <v>0.21361579267089403</v>
      </c>
      <c r="Z32" s="103">
        <f t="shared" si="32"/>
        <v>0.2200542481241389</v>
      </c>
      <c r="AA32" s="103">
        <f t="shared" si="32"/>
        <v>0.22619753142530555</v>
      </c>
      <c r="AB32" s="103">
        <f t="shared" si="32"/>
        <v>0.22367982346205126</v>
      </c>
      <c r="AC32" s="103">
        <f t="shared" si="32"/>
        <v>0.22245119344365055</v>
      </c>
      <c r="AD32" s="103">
        <f t="shared" si="32"/>
        <v>0.229357236778994</v>
      </c>
      <c r="AE32" s="103">
        <f t="shared" si="32"/>
        <v>0.22950830436817332</v>
      </c>
    </row>
    <row r="33" spans="2:38" x14ac:dyDescent="0.25">
      <c r="B33" s="66" t="s">
        <v>152</v>
      </c>
      <c r="C33" s="103">
        <f>C4/C11</f>
        <v>0.13933522689012559</v>
      </c>
      <c r="D33" s="103">
        <f t="shared" ref="D33:AE33" si="33">D4/D11</f>
        <v>0.1332747165411475</v>
      </c>
      <c r="E33" s="103">
        <f t="shared" si="33"/>
        <v>0.13212771992821634</v>
      </c>
      <c r="F33" s="103">
        <f t="shared" si="33"/>
        <v>0.13337698899707431</v>
      </c>
      <c r="G33" s="103">
        <f t="shared" si="33"/>
        <v>0.13478298889355902</v>
      </c>
      <c r="H33" s="103">
        <f t="shared" si="33"/>
        <v>0.13664879654092424</v>
      </c>
      <c r="I33" s="103">
        <f t="shared" si="33"/>
        <v>0.13390369243457645</v>
      </c>
      <c r="J33" s="103">
        <f t="shared" si="33"/>
        <v>0.12933059865410571</v>
      </c>
      <c r="K33" s="103">
        <f t="shared" si="33"/>
        <v>0.13090106874555085</v>
      </c>
      <c r="L33" s="103">
        <f t="shared" si="33"/>
        <v>0.12495626411011145</v>
      </c>
      <c r="M33" s="103">
        <f t="shared" si="33"/>
        <v>0.11649207564078996</v>
      </c>
      <c r="N33" s="103">
        <f t="shared" si="33"/>
        <v>0.10634973000514847</v>
      </c>
      <c r="O33" s="103">
        <f t="shared" si="33"/>
        <v>0.10438873047108395</v>
      </c>
      <c r="P33" s="103">
        <f t="shared" si="33"/>
        <v>0.10228966279269501</v>
      </c>
      <c r="Q33" s="103">
        <f t="shared" si="33"/>
        <v>0.1017159068017313</v>
      </c>
      <c r="R33" s="103">
        <f t="shared" si="33"/>
        <v>9.7013160370630624E-2</v>
      </c>
      <c r="S33" s="103">
        <f t="shared" si="33"/>
        <v>9.4408922859001473E-2</v>
      </c>
      <c r="T33" s="103">
        <f t="shared" si="33"/>
        <v>9.2925362229675831E-2</v>
      </c>
      <c r="U33" s="103">
        <f t="shared" si="33"/>
        <v>9.2838567699980626E-2</v>
      </c>
      <c r="V33" s="103">
        <f t="shared" si="33"/>
        <v>9.868529059187274E-2</v>
      </c>
      <c r="W33" s="103">
        <f t="shared" si="33"/>
        <v>0.10355482545508707</v>
      </c>
      <c r="X33" s="103">
        <f t="shared" si="33"/>
        <v>0.10390132563614068</v>
      </c>
      <c r="Y33" s="103">
        <f t="shared" si="33"/>
        <v>0.10558706937023303</v>
      </c>
      <c r="Z33" s="103">
        <f t="shared" si="33"/>
        <v>0.11350669165837129</v>
      </c>
      <c r="AA33" s="103">
        <f t="shared" si="33"/>
        <v>0.11088148145647976</v>
      </c>
      <c r="AB33" s="103">
        <f t="shared" si="33"/>
        <v>0.10695775402813112</v>
      </c>
      <c r="AC33" s="103">
        <f t="shared" si="33"/>
        <v>0.10514957711490515</v>
      </c>
      <c r="AD33" s="103">
        <f t="shared" si="33"/>
        <v>0.1106298791827785</v>
      </c>
      <c r="AE33" s="103">
        <f t="shared" si="33"/>
        <v>0.11411756494007259</v>
      </c>
    </row>
    <row r="34" spans="2:38" x14ac:dyDescent="0.25">
      <c r="B34" s="66" t="s">
        <v>18</v>
      </c>
      <c r="C34" s="103">
        <f>C5/C11</f>
        <v>1.0672763372946504E-5</v>
      </c>
      <c r="D34" s="103">
        <f t="shared" ref="D34:AE34" si="34">D5/D11</f>
        <v>1.3601458322785569E-5</v>
      </c>
      <c r="E34" s="103">
        <f t="shared" si="34"/>
        <v>1.6698872093003459E-5</v>
      </c>
      <c r="F34" s="103">
        <f t="shared" si="34"/>
        <v>2.5551859549360586E-4</v>
      </c>
      <c r="G34" s="103">
        <f t="shared" si="34"/>
        <v>5.0235265440026127E-4</v>
      </c>
      <c r="H34" s="103">
        <f t="shared" si="34"/>
        <v>7.6555060024906013E-4</v>
      </c>
      <c r="I34" s="103">
        <f t="shared" si="34"/>
        <v>1.4832778721674605E-3</v>
      </c>
      <c r="J34" s="103">
        <f t="shared" si="34"/>
        <v>2.5363598710562638E-3</v>
      </c>
      <c r="K34" s="103">
        <f t="shared" si="34"/>
        <v>3.0980390488737465E-3</v>
      </c>
      <c r="L34" s="103">
        <f t="shared" si="34"/>
        <v>3.1666499893222119E-3</v>
      </c>
      <c r="M34" s="103">
        <f t="shared" si="34"/>
        <v>3.9572342597248827E-3</v>
      </c>
      <c r="N34" s="103">
        <f t="shared" si="34"/>
        <v>4.5007266567149507E-3</v>
      </c>
      <c r="O34" s="103">
        <f t="shared" si="34"/>
        <v>5.7793906500722926E-3</v>
      </c>
      <c r="P34" s="103">
        <f t="shared" si="34"/>
        <v>7.9619787580347112E-3</v>
      </c>
      <c r="Q34" s="103">
        <f t="shared" si="34"/>
        <v>1.0069942486826008E-2</v>
      </c>
      <c r="R34" s="103">
        <f t="shared" si="34"/>
        <v>1.2354517588744545E-2</v>
      </c>
      <c r="S34" s="103">
        <f t="shared" si="34"/>
        <v>1.3077999144897193E-2</v>
      </c>
      <c r="T34" s="103">
        <f t="shared" si="34"/>
        <v>1.3312167856318707E-2</v>
      </c>
      <c r="U34" s="103">
        <f t="shared" si="34"/>
        <v>1.4689878493414618E-2</v>
      </c>
      <c r="V34" s="103">
        <f t="shared" si="34"/>
        <v>1.6505991138033995E-2</v>
      </c>
      <c r="W34" s="103">
        <f t="shared" si="34"/>
        <v>1.6877801863238139E-2</v>
      </c>
      <c r="X34" s="103">
        <f t="shared" si="34"/>
        <v>1.8668632559813603E-2</v>
      </c>
      <c r="Y34" s="103">
        <f t="shared" si="34"/>
        <v>1.8363303575059636E-2</v>
      </c>
      <c r="Z34" s="103">
        <f t="shared" si="34"/>
        <v>1.8961178530955195E-2</v>
      </c>
      <c r="AA34" s="103">
        <f t="shared" si="34"/>
        <v>2.0495316697567521E-2</v>
      </c>
      <c r="AB34" s="103">
        <f t="shared" si="34"/>
        <v>1.9515167005832085E-2</v>
      </c>
      <c r="AC34" s="103">
        <f t="shared" si="34"/>
        <v>2.0154813327126868E-2</v>
      </c>
      <c r="AD34" s="103">
        <f t="shared" si="34"/>
        <v>2.0754770429212144E-2</v>
      </c>
      <c r="AE34" s="103">
        <f t="shared" si="34"/>
        <v>1.8058140283292907E-2</v>
      </c>
    </row>
    <row r="35" spans="2:38" x14ac:dyDescent="0.25">
      <c r="B35" s="66" t="s">
        <v>17</v>
      </c>
      <c r="C35" s="103">
        <f>C6/C11</f>
        <v>2.1592514682057485E-6</v>
      </c>
      <c r="D35" s="103">
        <f t="shared" ref="D35:AE35" si="35">D6/D11</f>
        <v>1.7576239090090208E-4</v>
      </c>
      <c r="E35" s="103">
        <f t="shared" si="35"/>
        <v>3.5022470743957551E-4</v>
      </c>
      <c r="F35" s="103">
        <f t="shared" si="35"/>
        <v>6.9332361151711638E-4</v>
      </c>
      <c r="G35" s="103">
        <f t="shared" si="35"/>
        <v>1.0147406003020308E-3</v>
      </c>
      <c r="H35" s="103">
        <f t="shared" si="35"/>
        <v>1.6497671256409465E-3</v>
      </c>
      <c r="I35" s="103">
        <f t="shared" si="35"/>
        <v>2.1767078204820906E-3</v>
      </c>
      <c r="J35" s="103">
        <f t="shared" si="35"/>
        <v>2.7013796991111902E-3</v>
      </c>
      <c r="K35" s="103">
        <f t="shared" si="35"/>
        <v>1.218133035298413E-3</v>
      </c>
      <c r="L35" s="103">
        <f t="shared" si="35"/>
        <v>3.8507615674789721E-3</v>
      </c>
      <c r="M35" s="103">
        <f t="shared" si="35"/>
        <v>5.8224481259875052E-3</v>
      </c>
      <c r="N35" s="103">
        <f t="shared" si="35"/>
        <v>5.4045489271833998E-3</v>
      </c>
      <c r="O35" s="103">
        <f t="shared" si="35"/>
        <v>3.9255324658707047E-3</v>
      </c>
      <c r="P35" s="103">
        <f t="shared" si="35"/>
        <v>4.1714150343921006E-3</v>
      </c>
      <c r="Q35" s="103">
        <f t="shared" si="35"/>
        <v>3.4536364905827133E-3</v>
      </c>
      <c r="R35" s="103">
        <f t="shared" si="35"/>
        <v>3.1044259497886692E-3</v>
      </c>
      <c r="S35" s="103">
        <f t="shared" si="35"/>
        <v>2.7745022203887006E-3</v>
      </c>
      <c r="T35" s="103">
        <f t="shared" si="35"/>
        <v>2.4705346398885661E-3</v>
      </c>
      <c r="U35" s="103">
        <f t="shared" si="35"/>
        <v>2.0171133208495813E-3</v>
      </c>
      <c r="V35" s="103">
        <f t="shared" si="35"/>
        <v>1.3546742049761272E-3</v>
      </c>
      <c r="W35" s="103">
        <f t="shared" si="35"/>
        <v>7.6020997806861587E-4</v>
      </c>
      <c r="X35" s="103">
        <f t="shared" si="35"/>
        <v>2.7775843839362887E-4</v>
      </c>
      <c r="Y35" s="103">
        <f t="shared" si="35"/>
        <v>1.6551706679450876E-4</v>
      </c>
      <c r="Z35" s="103">
        <f t="shared" si="35"/>
        <v>1.4454582253169466E-4</v>
      </c>
      <c r="AA35" s="103">
        <f t="shared" si="35"/>
        <v>6.2147236484474499E-5</v>
      </c>
      <c r="AB35" s="103">
        <f t="shared" si="35"/>
        <v>3.4498098873196354E-4</v>
      </c>
      <c r="AC35" s="103">
        <f t="shared" si="35"/>
        <v>6.0751424078073744E-4</v>
      </c>
      <c r="AD35" s="103">
        <f t="shared" si="35"/>
        <v>7.7363335432864566E-4</v>
      </c>
      <c r="AE35" s="103">
        <f t="shared" si="35"/>
        <v>8.1823703014703188E-4</v>
      </c>
    </row>
    <row r="36" spans="2:38" x14ac:dyDescent="0.25">
      <c r="B36" s="66" t="s">
        <v>153</v>
      </c>
      <c r="C36" s="103">
        <f>C7/C11</f>
        <v>6.1078749834650187E-4</v>
      </c>
      <c r="D36" s="103">
        <f t="shared" ref="D36:AE36" si="36">D7/D11</f>
        <v>6.9226059171423023E-4</v>
      </c>
      <c r="E36" s="103">
        <f t="shared" si="36"/>
        <v>7.8297517520412268E-4</v>
      </c>
      <c r="F36" s="103">
        <f t="shared" si="36"/>
        <v>9.3774415846713071E-4</v>
      </c>
      <c r="G36" s="103">
        <f t="shared" si="36"/>
        <v>1.0725413365883212E-3</v>
      </c>
      <c r="H36" s="103">
        <f t="shared" si="36"/>
        <v>1.3371975992206818E-3</v>
      </c>
      <c r="I36" s="103">
        <f t="shared" si="36"/>
        <v>1.591646841324384E-3</v>
      </c>
      <c r="J36" s="103">
        <f t="shared" si="36"/>
        <v>2.0157772907382181E-3</v>
      </c>
      <c r="K36" s="103">
        <f t="shared" si="36"/>
        <v>1.3645025343620089E-3</v>
      </c>
      <c r="L36" s="103">
        <f t="shared" si="36"/>
        <v>9.6996543795088339E-4</v>
      </c>
      <c r="M36" s="103">
        <f t="shared" si="36"/>
        <v>7.5763296315944982E-4</v>
      </c>
      <c r="N36" s="103">
        <f t="shared" si="36"/>
        <v>9.2033280728010653E-4</v>
      </c>
      <c r="O36" s="103">
        <f t="shared" si="36"/>
        <v>9.4487519552124489E-4</v>
      </c>
      <c r="P36" s="103">
        <f t="shared" si="36"/>
        <v>1.60400582551905E-3</v>
      </c>
      <c r="Q36" s="103">
        <f t="shared" si="36"/>
        <v>9.6105103356857379E-4</v>
      </c>
      <c r="R36" s="103">
        <f t="shared" si="36"/>
        <v>1.3885006410226297E-3</v>
      </c>
      <c r="S36" s="103">
        <f t="shared" si="36"/>
        <v>8.7476472336363981E-4</v>
      </c>
      <c r="T36" s="103">
        <f t="shared" si="36"/>
        <v>9.2499921088021262E-4</v>
      </c>
      <c r="U36" s="103">
        <f t="shared" si="36"/>
        <v>8.1030120012547547E-4</v>
      </c>
      <c r="V36" s="103">
        <f t="shared" si="36"/>
        <v>6.3455652519472938E-4</v>
      </c>
      <c r="W36" s="103">
        <f t="shared" si="36"/>
        <v>5.4004883315398114E-4</v>
      </c>
      <c r="X36" s="103">
        <f t="shared" si="36"/>
        <v>7.9582445695796982E-4</v>
      </c>
      <c r="Y36" s="103">
        <f t="shared" si="36"/>
        <v>6.4780644052711913E-4</v>
      </c>
      <c r="Z36" s="103">
        <f t="shared" si="36"/>
        <v>7.562302123933053E-4</v>
      </c>
      <c r="AA36" s="103">
        <f t="shared" si="36"/>
        <v>6.5251746337894321E-4</v>
      </c>
      <c r="AB36" s="103">
        <f t="shared" si="36"/>
        <v>7.4874392530656982E-4</v>
      </c>
      <c r="AC36" s="103">
        <f t="shared" si="36"/>
        <v>6.3901284139465349E-4</v>
      </c>
      <c r="AD36" s="103">
        <f t="shared" si="36"/>
        <v>6.4277666356926742E-4</v>
      </c>
      <c r="AE36" s="103">
        <f t="shared" si="36"/>
        <v>6.7150477162637679E-4</v>
      </c>
    </row>
    <row r="37" spans="2:38" x14ac:dyDescent="0.25">
      <c r="B37" s="66" t="s">
        <v>154</v>
      </c>
      <c r="C37" s="103">
        <f>C8/C11</f>
        <v>0</v>
      </c>
      <c r="D37" s="103">
        <f t="shared" ref="D37:AE37" si="37">D8/D11</f>
        <v>0</v>
      </c>
      <c r="E37" s="103">
        <f t="shared" si="37"/>
        <v>0</v>
      </c>
      <c r="F37" s="103">
        <f t="shared" si="37"/>
        <v>0</v>
      </c>
      <c r="G37" s="103">
        <f t="shared" si="37"/>
        <v>0</v>
      </c>
      <c r="H37" s="103">
        <f t="shared" si="37"/>
        <v>7.3935410220888484E-5</v>
      </c>
      <c r="I37" s="103">
        <f t="shared" si="37"/>
        <v>7.7064836512631197E-5</v>
      </c>
      <c r="J37" s="103">
        <f t="shared" si="37"/>
        <v>9.7636881932163961E-5</v>
      </c>
      <c r="K37" s="103">
        <f t="shared" si="37"/>
        <v>6.4445706741427341E-5</v>
      </c>
      <c r="L37" s="103">
        <f t="shared" si="37"/>
        <v>5.723752039826198E-5</v>
      </c>
      <c r="M37" s="103">
        <f t="shared" si="37"/>
        <v>7.1983196874782706E-4</v>
      </c>
      <c r="N37" s="103">
        <f t="shared" si="37"/>
        <v>3.1009432300296483E-4</v>
      </c>
      <c r="O37" s="103">
        <f t="shared" si="37"/>
        <v>6.8251350737723803E-4</v>
      </c>
      <c r="P37" s="103">
        <f t="shared" si="37"/>
        <v>6.8022156422718727E-4</v>
      </c>
      <c r="Q37" s="103">
        <f t="shared" si="37"/>
        <v>2.6587946690773953E-4</v>
      </c>
      <c r="R37" s="103">
        <f t="shared" si="37"/>
        <v>4.0716129232693427E-4</v>
      </c>
      <c r="S37" s="103">
        <f t="shared" si="37"/>
        <v>4.0984758449858573E-4</v>
      </c>
      <c r="T37" s="103">
        <f t="shared" si="37"/>
        <v>5.5359897736779909E-4</v>
      </c>
      <c r="U37" s="103">
        <f t="shared" si="37"/>
        <v>0</v>
      </c>
      <c r="V37" s="103">
        <f t="shared" si="37"/>
        <v>0</v>
      </c>
      <c r="W37" s="103">
        <f t="shared" si="37"/>
        <v>0</v>
      </c>
      <c r="X37" s="103">
        <f t="shared" si="37"/>
        <v>0</v>
      </c>
      <c r="Y37" s="103">
        <f t="shared" si="37"/>
        <v>1.3520153593134028E-5</v>
      </c>
      <c r="Z37" s="103">
        <f t="shared" si="37"/>
        <v>1.5644322506111323E-5</v>
      </c>
      <c r="AA37" s="103">
        <f t="shared" si="37"/>
        <v>1.676424841121895E-5</v>
      </c>
      <c r="AB37" s="103">
        <f t="shared" si="37"/>
        <v>1.6174382013412106E-5</v>
      </c>
      <c r="AC37" s="103">
        <f t="shared" si="37"/>
        <v>1.5628449648080905E-5</v>
      </c>
      <c r="AD37" s="103">
        <f t="shared" si="37"/>
        <v>2.0675942900719581E-5</v>
      </c>
      <c r="AE37" s="103">
        <f t="shared" si="37"/>
        <v>2.1685513720880105E-5</v>
      </c>
    </row>
    <row r="38" spans="2:38" x14ac:dyDescent="0.25">
      <c r="B38" s="66" t="s">
        <v>16</v>
      </c>
      <c r="C38" s="103">
        <f>C9/C11</f>
        <v>6.2361951318765411E-4</v>
      </c>
      <c r="D38" s="103">
        <f t="shared" ref="D38:AE38" si="38">D9/D11</f>
        <v>8.8162444093791792E-4</v>
      </c>
      <c r="E38" s="103">
        <f t="shared" si="38"/>
        <v>1.1498987547367016E-3</v>
      </c>
      <c r="F38" s="103">
        <f t="shared" si="38"/>
        <v>1.8865863654778531E-3</v>
      </c>
      <c r="G38" s="103">
        <f t="shared" si="38"/>
        <v>2.5896345912906132E-3</v>
      </c>
      <c r="H38" s="103">
        <f t="shared" si="38"/>
        <v>3.8264507353315776E-3</v>
      </c>
      <c r="I38" s="103">
        <f t="shared" si="38"/>
        <v>5.3286973704865662E-3</v>
      </c>
      <c r="J38" s="103">
        <f t="shared" si="38"/>
        <v>7.3511537428378364E-3</v>
      </c>
      <c r="K38" s="103">
        <f t="shared" si="38"/>
        <v>5.7451203252755949E-3</v>
      </c>
      <c r="L38" s="103">
        <f t="shared" si="38"/>
        <v>8.0446145151503289E-3</v>
      </c>
      <c r="M38" s="103">
        <f t="shared" si="38"/>
        <v>1.1257147317619664E-2</v>
      </c>
      <c r="N38" s="103">
        <f t="shared" si="38"/>
        <v>1.1135702714181423E-2</v>
      </c>
      <c r="O38" s="103">
        <f t="shared" si="38"/>
        <v>1.133231181884148E-2</v>
      </c>
      <c r="P38" s="103">
        <f t="shared" si="38"/>
        <v>1.4417621182173048E-2</v>
      </c>
      <c r="Q38" s="103">
        <f t="shared" si="38"/>
        <v>1.4750509477885034E-2</v>
      </c>
      <c r="R38" s="103">
        <f t="shared" si="38"/>
        <v>1.7254605471882782E-2</v>
      </c>
      <c r="S38" s="103">
        <f t="shared" si="38"/>
        <v>1.7137113673148123E-2</v>
      </c>
      <c r="T38" s="103">
        <f t="shared" si="38"/>
        <v>1.7261300684455281E-2</v>
      </c>
      <c r="U38" s="103">
        <f t="shared" si="38"/>
        <v>1.7517293014389677E-2</v>
      </c>
      <c r="V38" s="103">
        <f t="shared" si="38"/>
        <v>1.8495221868204851E-2</v>
      </c>
      <c r="W38" s="103">
        <f t="shared" si="38"/>
        <v>1.8178060674460737E-2</v>
      </c>
      <c r="X38" s="103">
        <f t="shared" si="38"/>
        <v>1.9742215455165201E-2</v>
      </c>
      <c r="Y38" s="103">
        <f t="shared" si="38"/>
        <v>1.9190147235974397E-2</v>
      </c>
      <c r="Z38" s="103">
        <f t="shared" si="38"/>
        <v>1.9877598888386302E-2</v>
      </c>
      <c r="AA38" s="103">
        <f t="shared" si="38"/>
        <v>2.1226745645842156E-2</v>
      </c>
      <c r="AB38" s="103">
        <f t="shared" si="38"/>
        <v>2.0625066301884029E-2</v>
      </c>
      <c r="AC38" s="103">
        <f t="shared" si="38"/>
        <v>2.1416968858950343E-2</v>
      </c>
      <c r="AD38" s="103">
        <f t="shared" si="38"/>
        <v>2.2191856390010777E-2</v>
      </c>
      <c r="AE38" s="103">
        <f t="shared" si="38"/>
        <v>1.9569567598787193E-2</v>
      </c>
    </row>
    <row r="40" spans="2:38" x14ac:dyDescent="0.25">
      <c r="V40" s="96"/>
      <c r="W40" s="96"/>
      <c r="X40" s="96"/>
      <c r="Y40" s="96"/>
      <c r="Z40" s="96"/>
      <c r="AA40" s="96"/>
      <c r="AB40" s="96"/>
    </row>
    <row r="41" spans="2:38" x14ac:dyDescent="0.25">
      <c r="V41" s="96"/>
      <c r="W41" s="96"/>
      <c r="X41" s="96"/>
      <c r="Y41" s="96"/>
      <c r="Z41" s="96"/>
      <c r="AA41" s="96"/>
      <c r="AB41" s="96"/>
    </row>
    <row r="42" spans="2:38" x14ac:dyDescent="0.25">
      <c r="U42" s="96"/>
      <c r="V42" s="96"/>
      <c r="W42" s="96"/>
      <c r="X42" s="96"/>
      <c r="Y42" s="96"/>
      <c r="Z42" s="96"/>
      <c r="AA42" s="96"/>
    </row>
    <row r="43" spans="2:38" x14ac:dyDescent="0.25"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</row>
    <row r="44" spans="2:38" x14ac:dyDescent="0.25">
      <c r="V44" s="96"/>
      <c r="W44" s="96"/>
      <c r="X44" s="96"/>
      <c r="Y44" s="96"/>
      <c r="Z44" s="96"/>
      <c r="AA44" s="96"/>
      <c r="AB44" s="96"/>
    </row>
    <row r="45" spans="2:38" x14ac:dyDescent="0.25">
      <c r="V45" s="96"/>
      <c r="W45" s="96"/>
      <c r="X45" s="96"/>
      <c r="Y45" s="96"/>
      <c r="Z45" s="96"/>
      <c r="AA45" s="96"/>
      <c r="AB45" s="96"/>
    </row>
    <row r="46" spans="2:38" x14ac:dyDescent="0.25">
      <c r="V46" s="96"/>
      <c r="W46" s="96"/>
      <c r="X46" s="96"/>
      <c r="Y46" s="96"/>
      <c r="Z46" s="96"/>
      <c r="AA46" s="96"/>
      <c r="AB46" s="96"/>
    </row>
    <row r="47" spans="2:38" x14ac:dyDescent="0.25">
      <c r="U47" s="96"/>
      <c r="V47" s="96"/>
      <c r="W47" s="96"/>
      <c r="X47" s="96"/>
      <c r="Y47" s="96"/>
      <c r="Z47" s="96"/>
      <c r="AA47" s="96"/>
      <c r="AB47" s="96"/>
      <c r="AI47" s="73"/>
      <c r="AJ47" s="73"/>
      <c r="AK47" s="73"/>
      <c r="AL47" s="73"/>
    </row>
    <row r="48" spans="2:38" x14ac:dyDescent="0.25">
      <c r="V48" s="96"/>
      <c r="W48" s="96"/>
      <c r="X48" s="96"/>
      <c r="Y48" s="96"/>
      <c r="Z48" s="96"/>
      <c r="AA48" s="96"/>
      <c r="AB48" s="96"/>
      <c r="AI48" s="73"/>
      <c r="AL48" s="73"/>
    </row>
    <row r="49" spans="22:38" x14ac:dyDescent="0.25">
      <c r="V49" s="96"/>
      <c r="W49" s="96"/>
      <c r="X49" s="96"/>
      <c r="Y49" s="96"/>
      <c r="Z49" s="96"/>
      <c r="AA49" s="96"/>
      <c r="AB49" s="96"/>
      <c r="AI49" s="73"/>
      <c r="AL49" s="73"/>
    </row>
    <row r="50" spans="22:38" x14ac:dyDescent="0.25">
      <c r="AI50" s="73"/>
      <c r="AL50" s="73"/>
    </row>
    <row r="51" spans="22:38" x14ac:dyDescent="0.25">
      <c r="AI51" s="73"/>
      <c r="AL51" s="73"/>
    </row>
    <row r="52" spans="22:38" x14ac:dyDescent="0.25">
      <c r="AI52" s="73"/>
      <c r="AL52" s="73"/>
    </row>
    <row r="53" spans="22:38" x14ac:dyDescent="0.25">
      <c r="AI53" s="73"/>
      <c r="AL53" s="73"/>
    </row>
    <row r="54" spans="22:38" x14ac:dyDescent="0.25">
      <c r="AI54" s="73"/>
      <c r="AL54" s="73"/>
    </row>
    <row r="55" spans="22:38" x14ac:dyDescent="0.25">
      <c r="AI55" s="73"/>
      <c r="AL55" s="73"/>
    </row>
    <row r="56" spans="22:38" x14ac:dyDescent="0.25">
      <c r="AI56" s="73"/>
      <c r="AJ56" s="73"/>
      <c r="AK56" s="73"/>
      <c r="AL56" s="73"/>
    </row>
    <row r="84" spans="33:35" x14ac:dyDescent="0.25">
      <c r="AI84" s="97"/>
    </row>
    <row r="85" spans="33:35" x14ac:dyDescent="0.25">
      <c r="AI85" s="97"/>
    </row>
    <row r="86" spans="33:35" x14ac:dyDescent="0.25">
      <c r="AI86" s="97"/>
    </row>
    <row r="87" spans="33:35" x14ac:dyDescent="0.25">
      <c r="AI87" s="97"/>
    </row>
    <row r="88" spans="33:35" x14ac:dyDescent="0.25">
      <c r="AG88" s="97"/>
      <c r="AH88" s="97"/>
    </row>
    <row r="89" spans="33:35" x14ac:dyDescent="0.25">
      <c r="AG89" s="97"/>
      <c r="AH89" s="97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">
    <tabColor theme="0" tint="-0.249977111117893"/>
  </sheetPr>
  <dimension ref="B1:L32"/>
  <sheetViews>
    <sheetView zoomScale="75" zoomScaleNormal="75" workbookViewId="0">
      <selection activeCell="N42" sqref="N42"/>
    </sheetView>
  </sheetViews>
  <sheetFormatPr defaultRowHeight="15" x14ac:dyDescent="0.25"/>
  <cols>
    <col min="1" max="1" width="9.140625" style="66"/>
    <col min="2" max="6" width="15.7109375" style="66" customWidth="1"/>
    <col min="7" max="16384" width="9.140625" style="66"/>
  </cols>
  <sheetData>
    <row r="1" spans="2:12" x14ac:dyDescent="0.25">
      <c r="B1" s="143" t="s">
        <v>155</v>
      </c>
    </row>
    <row r="3" spans="2:12" ht="18" x14ac:dyDescent="0.25">
      <c r="B3" s="144"/>
      <c r="C3" s="145" t="s">
        <v>96</v>
      </c>
      <c r="D3" s="145" t="s">
        <v>156</v>
      </c>
      <c r="E3" s="145" t="s">
        <v>95</v>
      </c>
      <c r="F3" s="146" t="s">
        <v>94</v>
      </c>
      <c r="H3" s="65"/>
      <c r="I3" s="65"/>
      <c r="J3" s="65"/>
      <c r="K3" s="65"/>
      <c r="L3" s="65"/>
    </row>
    <row r="4" spans="2:12" x14ac:dyDescent="0.25">
      <c r="B4" s="147">
        <v>1990</v>
      </c>
      <c r="C4" s="148">
        <f t="array" ref="C4:F32">TRANSPOSE('Figure 2.12'!C2:AE5)</f>
        <v>168736.48335203138</v>
      </c>
      <c r="D4" s="148">
        <v>182937.42820673191</v>
      </c>
      <c r="E4" s="148">
        <v>140284.0442294275</v>
      </c>
      <c r="F4" s="149">
        <v>349266.83494230197</v>
      </c>
      <c r="H4" s="65"/>
      <c r="I4" s="65"/>
      <c r="J4" s="65"/>
      <c r="K4" s="65"/>
      <c r="L4" s="65"/>
    </row>
    <row r="5" spans="2:12" x14ac:dyDescent="0.25">
      <c r="B5" s="147">
        <v>1991</v>
      </c>
      <c r="C5" s="148">
        <v>170871.97090868148</v>
      </c>
      <c r="D5" s="148">
        <v>183149.94534618765</v>
      </c>
      <c r="E5" s="148">
        <v>141751.48390644637</v>
      </c>
      <c r="F5" s="149">
        <v>342461.74232114962</v>
      </c>
      <c r="H5" s="65"/>
      <c r="I5" s="65"/>
      <c r="J5" s="65"/>
      <c r="K5" s="65"/>
      <c r="L5" s="65"/>
    </row>
    <row r="6" spans="2:12" x14ac:dyDescent="0.25">
      <c r="B6" s="147">
        <v>1992</v>
      </c>
      <c r="C6" s="148">
        <v>179208.35544131754</v>
      </c>
      <c r="D6" s="148">
        <v>170925.64755200077</v>
      </c>
      <c r="E6" s="148">
        <v>138379.24213763908</v>
      </c>
      <c r="F6" s="149">
        <v>328393.11186345096</v>
      </c>
      <c r="H6" s="65"/>
      <c r="I6" s="65"/>
      <c r="J6" s="65"/>
      <c r="K6" s="65"/>
      <c r="L6" s="65"/>
    </row>
    <row r="7" spans="2:12" x14ac:dyDescent="0.25">
      <c r="B7" s="147">
        <v>1993</v>
      </c>
      <c r="C7" s="148">
        <v>171468.06958151562</v>
      </c>
      <c r="D7" s="148">
        <v>161952.64889347655</v>
      </c>
      <c r="E7" s="148">
        <v>136162.3234046521</v>
      </c>
      <c r="F7" s="149">
        <v>311069.78717635293</v>
      </c>
      <c r="H7" s="65"/>
      <c r="I7" s="65"/>
      <c r="J7" s="65"/>
      <c r="K7" s="65"/>
      <c r="L7" s="65"/>
    </row>
    <row r="8" spans="2:12" x14ac:dyDescent="0.25">
      <c r="B8" s="147">
        <v>1994</v>
      </c>
      <c r="C8" s="148">
        <v>170598.3855658923</v>
      </c>
      <c r="D8" s="148">
        <v>177096.92945085611</v>
      </c>
      <c r="E8" s="148">
        <v>133724.37424327212</v>
      </c>
      <c r="F8" s="149">
        <v>295091.27205293375</v>
      </c>
      <c r="H8" s="65"/>
      <c r="I8" s="65"/>
      <c r="J8" s="65"/>
      <c r="K8" s="65"/>
      <c r="L8" s="65"/>
    </row>
    <row r="9" spans="2:12" x14ac:dyDescent="0.25">
      <c r="B9" s="147">
        <v>1995</v>
      </c>
      <c r="C9" s="148">
        <v>168759.38795733365</v>
      </c>
      <c r="D9" s="148">
        <v>163171.76999361333</v>
      </c>
      <c r="E9" s="148">
        <v>132399.33468463819</v>
      </c>
      <c r="F9" s="149">
        <v>291122.66443145706</v>
      </c>
      <c r="H9" s="65"/>
      <c r="I9" s="65"/>
      <c r="J9" s="65"/>
      <c r="K9" s="65"/>
      <c r="L9" s="65"/>
    </row>
    <row r="10" spans="2:12" x14ac:dyDescent="0.25">
      <c r="B10" s="147">
        <v>1996</v>
      </c>
      <c r="C10" s="148">
        <v>171644.1608626263</v>
      </c>
      <c r="D10" s="148">
        <v>150050.08443333962</v>
      </c>
      <c r="E10" s="148">
        <v>133386.66920833464</v>
      </c>
      <c r="F10" s="149">
        <v>287593.31214430963</v>
      </c>
      <c r="H10" s="65"/>
      <c r="I10" s="65"/>
      <c r="J10" s="65"/>
      <c r="K10" s="65"/>
      <c r="L10" s="65"/>
    </row>
    <row r="11" spans="2:12" x14ac:dyDescent="0.25">
      <c r="B11" s="147">
        <v>1997</v>
      </c>
      <c r="C11" s="148">
        <v>165909.4108909615</v>
      </c>
      <c r="D11" s="148">
        <v>168929.55492775404</v>
      </c>
      <c r="E11" s="148">
        <v>131159.80698337505</v>
      </c>
      <c r="F11" s="149">
        <v>268133.14603433775</v>
      </c>
      <c r="H11" s="65"/>
      <c r="I11" s="65"/>
      <c r="J11" s="65"/>
      <c r="K11" s="65"/>
      <c r="L11" s="65"/>
    </row>
    <row r="12" spans="2:12" x14ac:dyDescent="0.25">
      <c r="B12" s="147">
        <v>1998</v>
      </c>
      <c r="C12" s="148">
        <v>174314.61899721288</v>
      </c>
      <c r="D12" s="148">
        <v>179718.21978498384</v>
      </c>
      <c r="E12" s="148">
        <v>133454.89949450447</v>
      </c>
      <c r="F12" s="149">
        <v>271953.26578215195</v>
      </c>
      <c r="H12" s="65"/>
      <c r="I12" s="65"/>
      <c r="J12" s="65"/>
      <c r="K12" s="65"/>
      <c r="L12" s="65"/>
    </row>
    <row r="13" spans="2:12" x14ac:dyDescent="0.25">
      <c r="B13" s="147">
        <v>1999</v>
      </c>
      <c r="C13" s="148">
        <v>174682.99701635184</v>
      </c>
      <c r="D13" s="148">
        <v>161091.84728748476</v>
      </c>
      <c r="E13" s="148">
        <v>124917.97031749808</v>
      </c>
      <c r="F13" s="149">
        <v>255942.64516200061</v>
      </c>
      <c r="H13" s="65"/>
      <c r="I13" s="65"/>
      <c r="J13" s="65"/>
      <c r="K13" s="65"/>
      <c r="L13" s="65"/>
    </row>
    <row r="14" spans="2:12" x14ac:dyDescent="0.25">
      <c r="B14" s="147">
        <v>2000</v>
      </c>
      <c r="C14" s="148">
        <v>175647.20940040174</v>
      </c>
      <c r="D14" s="148">
        <v>144219.88604973897</v>
      </c>
      <c r="E14" s="148">
        <v>118402.61910774099</v>
      </c>
      <c r="F14" s="149">
        <v>245342.06324356518</v>
      </c>
      <c r="H14" s="65"/>
      <c r="I14" s="65"/>
      <c r="J14" s="65"/>
      <c r="K14" s="65"/>
      <c r="L14" s="65"/>
    </row>
    <row r="15" spans="2:12" x14ac:dyDescent="0.25">
      <c r="B15" s="147">
        <v>2001</v>
      </c>
      <c r="C15" s="148">
        <v>174447.055936102</v>
      </c>
      <c r="D15" s="148">
        <v>142265.14869869931</v>
      </c>
      <c r="E15" s="148">
        <v>118499.42045575107</v>
      </c>
      <c r="F15" s="149">
        <v>241150.01912580707</v>
      </c>
      <c r="H15" s="65"/>
      <c r="I15" s="65"/>
      <c r="J15" s="65"/>
      <c r="K15" s="65"/>
      <c r="L15" s="65"/>
    </row>
    <row r="16" spans="2:12" x14ac:dyDescent="0.25">
      <c r="B16" s="147">
        <v>2002</v>
      </c>
      <c r="C16" s="148">
        <v>166989.46639871789</v>
      </c>
      <c r="D16" s="148">
        <v>106648.29143178431</v>
      </c>
      <c r="E16" s="148">
        <v>118533.91357379039</v>
      </c>
      <c r="F16" s="149">
        <v>229507.58359813283</v>
      </c>
      <c r="H16" s="65"/>
      <c r="I16" s="65"/>
      <c r="J16" s="65"/>
      <c r="K16" s="65"/>
      <c r="L16" s="65"/>
    </row>
    <row r="17" spans="2:12" x14ac:dyDescent="0.25">
      <c r="B17" s="147">
        <v>2003</v>
      </c>
      <c r="C17" s="148">
        <v>166249.8920339208</v>
      </c>
      <c r="D17" s="148">
        <v>82633.456856744422</v>
      </c>
      <c r="E17" s="148">
        <v>116968.82669670389</v>
      </c>
      <c r="F17" s="149">
        <v>220090.1133526421</v>
      </c>
      <c r="H17" s="65"/>
      <c r="I17" s="65"/>
      <c r="J17" s="65"/>
      <c r="K17" s="65"/>
      <c r="L17" s="65"/>
    </row>
    <row r="18" spans="2:12" x14ac:dyDescent="0.25">
      <c r="B18" s="147">
        <v>2004</v>
      </c>
      <c r="C18" s="148">
        <v>168014.90418017111</v>
      </c>
      <c r="D18" s="148">
        <v>73255.798197927041</v>
      </c>
      <c r="E18" s="148">
        <v>116340.10322156413</v>
      </c>
      <c r="F18" s="149">
        <v>215554.74079579557</v>
      </c>
      <c r="H18" s="65"/>
      <c r="I18" s="65"/>
      <c r="J18" s="65"/>
      <c r="K18" s="65"/>
      <c r="L18" s="65"/>
    </row>
    <row r="19" spans="2:12" x14ac:dyDescent="0.25">
      <c r="B19" s="147">
        <v>2005</v>
      </c>
      <c r="C19" s="148">
        <v>169531.70991608506</v>
      </c>
      <c r="D19" s="148">
        <v>73054.399773911806</v>
      </c>
      <c r="E19" s="148">
        <v>116430.89217171943</v>
      </c>
      <c r="F19" s="149">
        <v>214007.02601337479</v>
      </c>
      <c r="H19" s="65"/>
      <c r="I19" s="65"/>
      <c r="J19" s="65"/>
      <c r="K19" s="65"/>
      <c r="L19" s="65"/>
    </row>
    <row r="20" spans="2:12" x14ac:dyDescent="0.25">
      <c r="B20" s="147">
        <v>2006</v>
      </c>
      <c r="C20" s="148">
        <v>165006.99214442947</v>
      </c>
      <c r="D20" s="148">
        <v>60791.154288829748</v>
      </c>
      <c r="E20" s="148">
        <v>116958.20474840341</v>
      </c>
      <c r="F20" s="149">
        <v>196900.97409887603</v>
      </c>
      <c r="H20" s="65"/>
      <c r="I20" s="65"/>
      <c r="J20" s="65"/>
      <c r="K20" s="65"/>
      <c r="L20" s="65"/>
    </row>
    <row r="21" spans="2:12" x14ac:dyDescent="0.25">
      <c r="B21" s="147">
        <v>2007</v>
      </c>
      <c r="C21" s="148">
        <v>160873.23588866758</v>
      </c>
      <c r="D21" s="148">
        <v>54948.94474509648</v>
      </c>
      <c r="E21" s="148">
        <v>115933.65555832573</v>
      </c>
      <c r="F21" s="149">
        <v>183793.74493726628</v>
      </c>
      <c r="H21" s="65"/>
      <c r="I21" s="65"/>
      <c r="J21" s="65"/>
      <c r="K21" s="65"/>
      <c r="L21" s="65"/>
    </row>
    <row r="22" spans="2:12" x14ac:dyDescent="0.25">
      <c r="B22" s="147">
        <v>2008</v>
      </c>
      <c r="C22" s="148">
        <v>146918.19806042852</v>
      </c>
      <c r="D22" s="148">
        <v>45615.101144150482</v>
      </c>
      <c r="E22" s="148">
        <v>112049.18127143316</v>
      </c>
      <c r="F22" s="149">
        <v>176042.37173589476</v>
      </c>
      <c r="H22" s="65"/>
      <c r="I22" s="65"/>
      <c r="J22" s="65"/>
      <c r="K22" s="65"/>
      <c r="L22" s="65"/>
    </row>
    <row r="23" spans="2:12" x14ac:dyDescent="0.25">
      <c r="B23" s="147">
        <v>2009</v>
      </c>
      <c r="C23" s="148">
        <v>122942.79036266517</v>
      </c>
      <c r="D23" s="148">
        <v>32761.946650267746</v>
      </c>
      <c r="E23" s="148">
        <v>109556.1959327302</v>
      </c>
      <c r="F23" s="149">
        <v>154901.20523604663</v>
      </c>
      <c r="H23" s="65"/>
      <c r="I23" s="65"/>
      <c r="J23" s="65"/>
      <c r="K23" s="65"/>
      <c r="L23" s="65"/>
    </row>
    <row r="24" spans="2:12" x14ac:dyDescent="0.25">
      <c r="B24" s="147">
        <v>2010</v>
      </c>
      <c r="C24" s="148">
        <v>116806.71862222796</v>
      </c>
      <c r="D24" s="148">
        <v>26573.385218048999</v>
      </c>
      <c r="E24" s="148">
        <v>106356.4983851726</v>
      </c>
      <c r="F24" s="149">
        <v>141708.14208053847</v>
      </c>
      <c r="H24" s="65"/>
      <c r="I24" s="65"/>
      <c r="J24" s="65"/>
      <c r="K24" s="65"/>
      <c r="L24" s="65"/>
    </row>
    <row r="25" spans="2:12" x14ac:dyDescent="0.25">
      <c r="B25" s="147">
        <v>2011</v>
      </c>
      <c r="C25" s="148">
        <v>104639.96148358747</v>
      </c>
      <c r="D25" s="148">
        <v>25021.948879340969</v>
      </c>
      <c r="E25" s="148">
        <v>103595.64669424121</v>
      </c>
      <c r="F25" s="149">
        <v>130430.59829229151</v>
      </c>
      <c r="H25" s="65"/>
      <c r="I25" s="65"/>
      <c r="J25" s="65"/>
      <c r="K25" s="65"/>
      <c r="L25" s="65"/>
    </row>
    <row r="26" spans="2:12" x14ac:dyDescent="0.25">
      <c r="B26" s="147">
        <v>2012</v>
      </c>
      <c r="C26" s="148">
        <v>107197.05456739872</v>
      </c>
      <c r="D26" s="148">
        <v>23484.002481891956</v>
      </c>
      <c r="E26" s="148">
        <v>105020.7435824072</v>
      </c>
      <c r="F26" s="149">
        <v>123503.71105470671</v>
      </c>
      <c r="H26" s="65"/>
      <c r="I26" s="65"/>
      <c r="J26" s="65"/>
      <c r="K26" s="65"/>
      <c r="L26" s="65"/>
    </row>
    <row r="27" spans="2:12" x14ac:dyDescent="0.25">
      <c r="B27" s="147">
        <v>2013</v>
      </c>
      <c r="C27" s="148">
        <v>108991.91232477379</v>
      </c>
      <c r="D27" s="148">
        <v>23590.708527448511</v>
      </c>
      <c r="E27" s="148">
        <v>107523.96976056247</v>
      </c>
      <c r="F27" s="149">
        <v>116982.02972851714</v>
      </c>
      <c r="H27" s="65"/>
      <c r="I27" s="65"/>
      <c r="J27" s="65"/>
      <c r="K27" s="65"/>
      <c r="L27" s="65"/>
    </row>
    <row r="28" spans="2:12" x14ac:dyDescent="0.25">
      <c r="B28" s="147">
        <v>2014</v>
      </c>
      <c r="C28" s="148">
        <v>108422.17097496788</v>
      </c>
      <c r="D28" s="148">
        <v>16952.587151850617</v>
      </c>
      <c r="E28" s="148">
        <v>103458.79305953706</v>
      </c>
      <c r="F28" s="149">
        <v>109839.14892322321</v>
      </c>
      <c r="H28" s="65"/>
      <c r="I28" s="65"/>
      <c r="J28" s="65"/>
      <c r="K28" s="65"/>
      <c r="L28" s="65"/>
    </row>
    <row r="29" spans="2:12" x14ac:dyDescent="0.25">
      <c r="B29" s="147">
        <v>2015</v>
      </c>
      <c r="C29" s="148">
        <v>110816.11124515506</v>
      </c>
      <c r="D29" s="148">
        <v>15078.173575104747</v>
      </c>
      <c r="E29" s="148">
        <v>103679.04830192594</v>
      </c>
      <c r="F29" s="149">
        <v>107364.39538201675</v>
      </c>
      <c r="H29" s="65"/>
      <c r="I29" s="65"/>
      <c r="J29" s="65"/>
      <c r="K29" s="65"/>
      <c r="L29" s="65"/>
    </row>
    <row r="30" spans="2:12" x14ac:dyDescent="0.25">
      <c r="B30" s="147">
        <v>2016</v>
      </c>
      <c r="C30" s="148">
        <v>111357.17181621866</v>
      </c>
      <c r="D30" s="148">
        <v>13706.483311596208</v>
      </c>
      <c r="E30" s="148">
        <v>105222.50877604475</v>
      </c>
      <c r="F30" s="149">
        <v>100595.9794692643</v>
      </c>
      <c r="H30" s="65"/>
      <c r="I30" s="65"/>
      <c r="J30" s="65"/>
      <c r="K30" s="65"/>
      <c r="L30" s="65"/>
    </row>
    <row r="31" spans="2:12" x14ac:dyDescent="0.25">
      <c r="B31" s="147">
        <v>2017</v>
      </c>
      <c r="C31" s="148">
        <v>108824.03748830326</v>
      </c>
      <c r="D31" s="148">
        <v>13457.180800560967</v>
      </c>
      <c r="E31" s="148">
        <v>109812.19053778509</v>
      </c>
      <c r="F31" s="149">
        <v>87138.837578116378</v>
      </c>
      <c r="H31" s="65"/>
      <c r="I31" s="65"/>
      <c r="J31" s="65"/>
      <c r="K31" s="65"/>
      <c r="L31" s="65"/>
    </row>
    <row r="32" spans="2:12" x14ac:dyDescent="0.25">
      <c r="B32" s="150">
        <v>2018</v>
      </c>
      <c r="C32" s="151">
        <v>108515.97318280468</v>
      </c>
      <c r="D32" s="151">
        <v>12166.833958101244</v>
      </c>
      <c r="E32" s="151">
        <v>109646.08556552097</v>
      </c>
      <c r="F32" s="152">
        <v>76730.599900953966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5">
    <tabColor theme="0" tint="-0.249977111117893"/>
  </sheetPr>
  <dimension ref="A1:AL48"/>
  <sheetViews>
    <sheetView zoomScale="75" zoomScaleNormal="75" workbookViewId="0">
      <pane ySplit="1" topLeftCell="A2" activePane="bottomLeft" state="frozen"/>
      <selection pane="bottomLeft" activeCell="AG2" sqref="AG2"/>
    </sheetView>
  </sheetViews>
  <sheetFormatPr defaultRowHeight="15" x14ac:dyDescent="0.25"/>
  <cols>
    <col min="1" max="1" width="15.140625" style="105" customWidth="1"/>
    <col min="2" max="2" width="10.85546875" style="105" bestFit="1" customWidth="1"/>
    <col min="3" max="5" width="9.85546875" style="111" bestFit="1" customWidth="1"/>
    <col min="6" max="31" width="9.85546875" style="105" bestFit="1" customWidth="1"/>
    <col min="32" max="32" width="9.5703125" style="105" customWidth="1"/>
    <col min="33" max="38" width="8.5703125" style="105" customWidth="1"/>
    <col min="39" max="16384" width="9.140625" style="105"/>
  </cols>
  <sheetData>
    <row r="1" spans="1:38" x14ac:dyDescent="0.25">
      <c r="C1" s="106">
        <v>1990</v>
      </c>
      <c r="D1" s="106">
        <v>1991</v>
      </c>
      <c r="E1" s="106">
        <v>1992</v>
      </c>
      <c r="F1" s="106">
        <v>1993</v>
      </c>
      <c r="G1" s="106">
        <v>1994</v>
      </c>
      <c r="H1" s="106">
        <v>1995</v>
      </c>
      <c r="I1" s="106">
        <v>1996</v>
      </c>
      <c r="J1" s="106">
        <v>1997</v>
      </c>
      <c r="K1" s="106">
        <v>1998</v>
      </c>
      <c r="L1" s="106">
        <v>1999</v>
      </c>
      <c r="M1" s="106">
        <v>2000</v>
      </c>
      <c r="N1" s="106">
        <v>2001</v>
      </c>
      <c r="O1" s="106">
        <v>2002</v>
      </c>
      <c r="P1" s="106">
        <v>2003</v>
      </c>
      <c r="Q1" s="106">
        <v>2004</v>
      </c>
      <c r="R1" s="106">
        <v>2005</v>
      </c>
      <c r="S1" s="106">
        <v>2006</v>
      </c>
      <c r="T1" s="106">
        <v>2007</v>
      </c>
      <c r="U1" s="106">
        <v>2008</v>
      </c>
      <c r="V1" s="106">
        <v>2009</v>
      </c>
      <c r="W1" s="106">
        <v>2010</v>
      </c>
      <c r="X1" s="106">
        <v>2011</v>
      </c>
      <c r="Y1" s="106">
        <v>2012</v>
      </c>
      <c r="Z1" s="106">
        <v>2013</v>
      </c>
      <c r="AA1" s="106">
        <v>2014</v>
      </c>
      <c r="AB1" s="106">
        <v>2015</v>
      </c>
      <c r="AC1" s="106">
        <v>2016</v>
      </c>
      <c r="AD1" s="106">
        <v>2017</v>
      </c>
      <c r="AE1" s="106">
        <v>2018</v>
      </c>
      <c r="AF1" s="106"/>
      <c r="AG1" s="107" t="s">
        <v>100</v>
      </c>
    </row>
    <row r="2" spans="1:38" x14ac:dyDescent="0.25">
      <c r="A2" s="105" t="s">
        <v>98</v>
      </c>
      <c r="B2" s="105" t="s">
        <v>96</v>
      </c>
      <c r="C2" s="13">
        <v>168736.48335203138</v>
      </c>
      <c r="D2" s="13">
        <v>170871.97090868148</v>
      </c>
      <c r="E2" s="13">
        <v>179208.35544131754</v>
      </c>
      <c r="F2" s="13">
        <v>171468.06958151562</v>
      </c>
      <c r="G2" s="13">
        <v>170598.3855658923</v>
      </c>
      <c r="H2" s="13">
        <v>168759.38795733365</v>
      </c>
      <c r="I2" s="13">
        <v>171644.1608626263</v>
      </c>
      <c r="J2" s="13">
        <v>165909.4108909615</v>
      </c>
      <c r="K2" s="13">
        <v>174314.61899721288</v>
      </c>
      <c r="L2" s="13">
        <v>174682.99701635184</v>
      </c>
      <c r="M2" s="13">
        <v>175647.20940040174</v>
      </c>
      <c r="N2" s="13">
        <v>174447.055936102</v>
      </c>
      <c r="O2" s="13">
        <v>166989.46639871789</v>
      </c>
      <c r="P2" s="13">
        <v>166249.8920339208</v>
      </c>
      <c r="Q2" s="13">
        <v>168014.90418017111</v>
      </c>
      <c r="R2" s="13">
        <v>169531.70991608506</v>
      </c>
      <c r="S2" s="13">
        <v>165006.99214442947</v>
      </c>
      <c r="T2" s="13">
        <v>160873.23588866758</v>
      </c>
      <c r="U2" s="13">
        <v>146918.19806042852</v>
      </c>
      <c r="V2" s="13">
        <v>122942.79036266517</v>
      </c>
      <c r="W2" s="13">
        <v>116806.71862222796</v>
      </c>
      <c r="X2" s="13">
        <v>104639.96148358747</v>
      </c>
      <c r="Y2" s="13">
        <v>107197.05456739872</v>
      </c>
      <c r="Z2" s="13">
        <v>108991.91232477379</v>
      </c>
      <c r="AA2" s="13">
        <v>108422.17097496788</v>
      </c>
      <c r="AB2" s="13">
        <v>110816.11124515506</v>
      </c>
      <c r="AC2" s="13">
        <v>111357.17181621866</v>
      </c>
      <c r="AD2" s="13">
        <v>108824.03748830326</v>
      </c>
      <c r="AE2" s="13">
        <v>108515.97318280468</v>
      </c>
      <c r="AF2" s="13"/>
      <c r="AG2" s="108">
        <f>(AE2-C2)/C2</f>
        <v>-0.35689086896275962</v>
      </c>
    </row>
    <row r="3" spans="1:38" x14ac:dyDescent="0.25">
      <c r="A3" s="105" t="s">
        <v>98</v>
      </c>
      <c r="B3" s="105" t="s">
        <v>99</v>
      </c>
      <c r="C3" s="13">
        <v>182937.42820673191</v>
      </c>
      <c r="D3" s="13">
        <v>183149.94534618765</v>
      </c>
      <c r="E3" s="13">
        <v>170925.64755200077</v>
      </c>
      <c r="F3" s="13">
        <v>161952.64889347655</v>
      </c>
      <c r="G3" s="13">
        <v>177096.92945085611</v>
      </c>
      <c r="H3" s="13">
        <v>163171.76999361333</v>
      </c>
      <c r="I3" s="13">
        <v>150050.08443333962</v>
      </c>
      <c r="J3" s="13">
        <v>168929.55492775404</v>
      </c>
      <c r="K3" s="13">
        <v>179718.21978498384</v>
      </c>
      <c r="L3" s="13">
        <v>161091.84728748476</v>
      </c>
      <c r="M3" s="13">
        <v>144219.88604973897</v>
      </c>
      <c r="N3" s="13">
        <v>142265.14869869931</v>
      </c>
      <c r="O3" s="13">
        <v>106648.29143178431</v>
      </c>
      <c r="P3" s="13">
        <v>82633.456856744422</v>
      </c>
      <c r="Q3" s="13">
        <v>73255.798197927041</v>
      </c>
      <c r="R3" s="13">
        <v>73054.399773911806</v>
      </c>
      <c r="S3" s="13">
        <v>60791.154288829748</v>
      </c>
      <c r="T3" s="13">
        <v>54948.94474509648</v>
      </c>
      <c r="U3" s="13">
        <v>45615.101144150482</v>
      </c>
      <c r="V3" s="13">
        <v>32761.946650267746</v>
      </c>
      <c r="W3" s="13">
        <v>26573.385218048999</v>
      </c>
      <c r="X3" s="13">
        <v>25021.948879340969</v>
      </c>
      <c r="Y3" s="13">
        <v>23484.002481891956</v>
      </c>
      <c r="Z3" s="13">
        <v>23590.708527448511</v>
      </c>
      <c r="AA3" s="13">
        <v>16952.587151850617</v>
      </c>
      <c r="AB3" s="13">
        <v>15078.173575104747</v>
      </c>
      <c r="AC3" s="13">
        <v>13706.483311596208</v>
      </c>
      <c r="AD3" s="13">
        <v>13457.180800560967</v>
      </c>
      <c r="AE3" s="13">
        <v>12166.833958101244</v>
      </c>
      <c r="AF3" s="13"/>
      <c r="AG3" s="108">
        <f t="shared" ref="AG3:AG5" si="0">(AE3-C3)/C3</f>
        <v>-0.93349182790329877</v>
      </c>
    </row>
    <row r="4" spans="1:38" x14ac:dyDescent="0.25">
      <c r="A4" s="105" t="s">
        <v>98</v>
      </c>
      <c r="B4" s="105" t="s">
        <v>95</v>
      </c>
      <c r="C4" s="13">
        <v>140284.0442294275</v>
      </c>
      <c r="D4" s="13">
        <v>141751.48390644637</v>
      </c>
      <c r="E4" s="13">
        <v>138379.24213763908</v>
      </c>
      <c r="F4" s="13">
        <v>136162.3234046521</v>
      </c>
      <c r="G4" s="13">
        <v>133724.37424327212</v>
      </c>
      <c r="H4" s="13">
        <v>132399.33468463819</v>
      </c>
      <c r="I4" s="13">
        <v>133386.66920833464</v>
      </c>
      <c r="J4" s="13">
        <v>131159.80698337505</v>
      </c>
      <c r="K4" s="13">
        <v>133454.89949450447</v>
      </c>
      <c r="L4" s="13">
        <v>124917.97031749808</v>
      </c>
      <c r="M4" s="13">
        <v>118402.61910774099</v>
      </c>
      <c r="N4" s="13">
        <v>118499.42045575107</v>
      </c>
      <c r="O4" s="13">
        <v>118533.91357379039</v>
      </c>
      <c r="P4" s="13">
        <v>116968.82669670389</v>
      </c>
      <c r="Q4" s="13">
        <v>116340.10322156413</v>
      </c>
      <c r="R4" s="13">
        <v>116430.89217171943</v>
      </c>
      <c r="S4" s="13">
        <v>116958.20474840341</v>
      </c>
      <c r="T4" s="13">
        <v>115933.65555832573</v>
      </c>
      <c r="U4" s="13">
        <v>112049.18127143316</v>
      </c>
      <c r="V4" s="13">
        <v>109556.1959327302</v>
      </c>
      <c r="W4" s="13">
        <v>106356.4983851726</v>
      </c>
      <c r="X4" s="13">
        <v>103595.64669424121</v>
      </c>
      <c r="Y4" s="13">
        <v>105020.7435824072</v>
      </c>
      <c r="Z4" s="13">
        <v>107523.96976056247</v>
      </c>
      <c r="AA4" s="13">
        <v>103458.79305953706</v>
      </c>
      <c r="AB4" s="13">
        <v>103679.04830192594</v>
      </c>
      <c r="AC4" s="13">
        <v>105222.50877604475</v>
      </c>
      <c r="AD4" s="13">
        <v>109812.19053778509</v>
      </c>
      <c r="AE4" s="13">
        <v>109646.08556552097</v>
      </c>
      <c r="AF4" s="13"/>
      <c r="AG4" s="108">
        <f t="shared" si="0"/>
        <v>-0.2183994539949225</v>
      </c>
    </row>
    <row r="5" spans="1:38" x14ac:dyDescent="0.25">
      <c r="A5" s="105" t="s">
        <v>98</v>
      </c>
      <c r="B5" s="105" t="s">
        <v>94</v>
      </c>
      <c r="C5" s="13">
        <v>349266.83494230197</v>
      </c>
      <c r="D5" s="13">
        <v>342461.74232114962</v>
      </c>
      <c r="E5" s="13">
        <v>328393.11186345096</v>
      </c>
      <c r="F5" s="13">
        <v>311069.78717635293</v>
      </c>
      <c r="G5" s="13">
        <v>295091.27205293375</v>
      </c>
      <c r="H5" s="13">
        <v>291122.66443145706</v>
      </c>
      <c r="I5" s="13">
        <v>287593.31214430963</v>
      </c>
      <c r="J5" s="13">
        <v>268133.14603433775</v>
      </c>
      <c r="K5" s="13">
        <v>271953.26578215195</v>
      </c>
      <c r="L5" s="13">
        <v>255942.64516200061</v>
      </c>
      <c r="M5" s="13">
        <v>245342.06324356518</v>
      </c>
      <c r="N5" s="13">
        <v>241150.01912580707</v>
      </c>
      <c r="O5" s="13">
        <v>229507.58359813283</v>
      </c>
      <c r="P5" s="13">
        <v>220090.1133526421</v>
      </c>
      <c r="Q5" s="13">
        <v>215554.74079579557</v>
      </c>
      <c r="R5" s="13">
        <v>214007.02601337479</v>
      </c>
      <c r="S5" s="13">
        <v>196900.97409887603</v>
      </c>
      <c r="T5" s="13">
        <v>183793.74493726628</v>
      </c>
      <c r="U5" s="13">
        <v>176042.37173589476</v>
      </c>
      <c r="V5" s="13">
        <v>154901.20523604663</v>
      </c>
      <c r="W5" s="13">
        <v>141708.14208053847</v>
      </c>
      <c r="X5" s="13">
        <v>130430.59829229151</v>
      </c>
      <c r="Y5" s="13">
        <v>123503.71105470671</v>
      </c>
      <c r="Z5" s="13">
        <v>116982.02972851714</v>
      </c>
      <c r="AA5" s="13">
        <v>109839.14892322321</v>
      </c>
      <c r="AB5" s="13">
        <v>107364.39538201675</v>
      </c>
      <c r="AC5" s="13">
        <v>100595.9794692643</v>
      </c>
      <c r="AD5" s="13">
        <v>87138.837578116378</v>
      </c>
      <c r="AE5" s="13">
        <v>76730.599900953966</v>
      </c>
      <c r="AF5" s="13"/>
      <c r="AG5" s="108">
        <f t="shared" si="0"/>
        <v>-0.78030951632258572</v>
      </c>
    </row>
    <row r="6" spans="1:38" x14ac:dyDescent="0.25">
      <c r="B6" s="107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38" x14ac:dyDescent="0.25">
      <c r="A7" s="105" t="s">
        <v>97</v>
      </c>
      <c r="B7" s="105" t="str">
        <f>B2</f>
        <v>NOx</v>
      </c>
      <c r="C7" s="109">
        <f t="shared" ref="C7:AA7" si="1">(C2)/1000</f>
        <v>168.73648335203137</v>
      </c>
      <c r="D7" s="109">
        <f t="shared" si="1"/>
        <v>170.87197090868148</v>
      </c>
      <c r="E7" s="109">
        <f t="shared" si="1"/>
        <v>179.20835544131754</v>
      </c>
      <c r="F7" s="109">
        <f t="shared" si="1"/>
        <v>171.46806958151564</v>
      </c>
      <c r="G7" s="109">
        <f t="shared" si="1"/>
        <v>170.5983855658923</v>
      </c>
      <c r="H7" s="109">
        <f t="shared" si="1"/>
        <v>168.75938795733364</v>
      </c>
      <c r="I7" s="109">
        <f t="shared" si="1"/>
        <v>171.64416086262631</v>
      </c>
      <c r="J7" s="109">
        <f t="shared" si="1"/>
        <v>165.90941089096151</v>
      </c>
      <c r="K7" s="109">
        <f t="shared" si="1"/>
        <v>174.31461899721288</v>
      </c>
      <c r="L7" s="109">
        <f t="shared" si="1"/>
        <v>174.68299701635183</v>
      </c>
      <c r="M7" s="109">
        <f t="shared" si="1"/>
        <v>175.64720940040175</v>
      </c>
      <c r="N7" s="109">
        <f t="shared" si="1"/>
        <v>174.447055936102</v>
      </c>
      <c r="O7" s="109">
        <f t="shared" si="1"/>
        <v>166.98946639871789</v>
      </c>
      <c r="P7" s="109">
        <f t="shared" si="1"/>
        <v>166.24989203392079</v>
      </c>
      <c r="Q7" s="109">
        <f t="shared" si="1"/>
        <v>168.0149041801711</v>
      </c>
      <c r="R7" s="109">
        <f t="shared" si="1"/>
        <v>169.53170991608505</v>
      </c>
      <c r="S7" s="109">
        <f t="shared" si="1"/>
        <v>165.00699214442946</v>
      </c>
      <c r="T7" s="109">
        <f t="shared" si="1"/>
        <v>160.87323588866758</v>
      </c>
      <c r="U7" s="109">
        <f t="shared" si="1"/>
        <v>146.91819806042852</v>
      </c>
      <c r="V7" s="109">
        <f t="shared" si="1"/>
        <v>122.94279036266516</v>
      </c>
      <c r="W7" s="109">
        <f t="shared" si="1"/>
        <v>116.80671862222796</v>
      </c>
      <c r="X7" s="109">
        <f t="shared" si="1"/>
        <v>104.63996148358747</v>
      </c>
      <c r="Y7" s="109">
        <f t="shared" si="1"/>
        <v>107.19705456739872</v>
      </c>
      <c r="Z7" s="109">
        <f t="shared" si="1"/>
        <v>108.99191232477379</v>
      </c>
      <c r="AA7" s="109">
        <f t="shared" si="1"/>
        <v>108.42217097496788</v>
      </c>
      <c r="AB7" s="109">
        <f t="shared" ref="AB7:AE7" si="2">(AB2)/1000</f>
        <v>110.81611124515506</v>
      </c>
      <c r="AC7" s="109">
        <f t="shared" si="2"/>
        <v>111.35717181621865</v>
      </c>
      <c r="AD7" s="109">
        <f t="shared" si="2"/>
        <v>108.82403748830326</v>
      </c>
      <c r="AE7" s="109">
        <f t="shared" si="2"/>
        <v>108.51597318280469</v>
      </c>
      <c r="AF7" s="109"/>
    </row>
    <row r="8" spans="1:38" x14ac:dyDescent="0.25">
      <c r="A8" s="105" t="s">
        <v>97</v>
      </c>
      <c r="B8" s="105" t="str">
        <f>B3</f>
        <v>SO2</v>
      </c>
      <c r="C8" s="109">
        <f t="shared" ref="C8:AA8" si="3">(C3)/1000</f>
        <v>182.93742820673191</v>
      </c>
      <c r="D8" s="109">
        <f t="shared" si="3"/>
        <v>183.14994534618765</v>
      </c>
      <c r="E8" s="109">
        <f t="shared" si="3"/>
        <v>170.92564755200075</v>
      </c>
      <c r="F8" s="109">
        <f t="shared" si="3"/>
        <v>161.95264889347655</v>
      </c>
      <c r="G8" s="109">
        <f t="shared" si="3"/>
        <v>177.09692945085612</v>
      </c>
      <c r="H8" s="109">
        <f t="shared" si="3"/>
        <v>163.17176999361334</v>
      </c>
      <c r="I8" s="109">
        <f t="shared" si="3"/>
        <v>150.05008443333963</v>
      </c>
      <c r="J8" s="109">
        <f t="shared" si="3"/>
        <v>168.92955492775405</v>
      </c>
      <c r="K8" s="109">
        <f t="shared" si="3"/>
        <v>179.71821978498383</v>
      </c>
      <c r="L8" s="109">
        <f t="shared" si="3"/>
        <v>161.09184728748477</v>
      </c>
      <c r="M8" s="109">
        <f t="shared" si="3"/>
        <v>144.21988604973896</v>
      </c>
      <c r="N8" s="109">
        <f t="shared" si="3"/>
        <v>142.26514869869931</v>
      </c>
      <c r="O8" s="109">
        <f t="shared" si="3"/>
        <v>106.64829143178432</v>
      </c>
      <c r="P8" s="109">
        <f t="shared" si="3"/>
        <v>82.633456856744417</v>
      </c>
      <c r="Q8" s="109">
        <f t="shared" si="3"/>
        <v>73.255798197927035</v>
      </c>
      <c r="R8" s="109">
        <f t="shared" si="3"/>
        <v>73.054399773911811</v>
      </c>
      <c r="S8" s="109">
        <f t="shared" si="3"/>
        <v>60.791154288829745</v>
      </c>
      <c r="T8" s="109">
        <f t="shared" si="3"/>
        <v>54.948944745096483</v>
      </c>
      <c r="U8" s="109">
        <f t="shared" si="3"/>
        <v>45.615101144150479</v>
      </c>
      <c r="V8" s="109">
        <f t="shared" si="3"/>
        <v>32.761946650267745</v>
      </c>
      <c r="W8" s="109">
        <f t="shared" si="3"/>
        <v>26.573385218049001</v>
      </c>
      <c r="X8" s="109">
        <f t="shared" si="3"/>
        <v>25.021948879340968</v>
      </c>
      <c r="Y8" s="109">
        <f t="shared" si="3"/>
        <v>23.484002481891956</v>
      </c>
      <c r="Z8" s="109">
        <f t="shared" si="3"/>
        <v>23.590708527448509</v>
      </c>
      <c r="AA8" s="109">
        <f t="shared" si="3"/>
        <v>16.952587151850619</v>
      </c>
      <c r="AB8" s="109">
        <f t="shared" ref="AB8:AE8" si="4">(AB3)/1000</f>
        <v>15.078173575104747</v>
      </c>
      <c r="AC8" s="109">
        <f t="shared" si="4"/>
        <v>13.706483311596209</v>
      </c>
      <c r="AD8" s="109">
        <f t="shared" si="4"/>
        <v>13.457180800560968</v>
      </c>
      <c r="AE8" s="109">
        <f t="shared" si="4"/>
        <v>12.166833958101245</v>
      </c>
      <c r="AF8" s="109"/>
    </row>
    <row r="9" spans="1:38" x14ac:dyDescent="0.25">
      <c r="A9" s="105" t="s">
        <v>97</v>
      </c>
      <c r="B9" s="105" t="str">
        <f>B4</f>
        <v>NMVOC</v>
      </c>
      <c r="C9" s="109">
        <f t="shared" ref="C9:AA9" si="5">(C4)/1000</f>
        <v>140.28404422942751</v>
      </c>
      <c r="D9" s="109">
        <f t="shared" si="5"/>
        <v>141.75148390644637</v>
      </c>
      <c r="E9" s="109">
        <f t="shared" si="5"/>
        <v>138.3792421376391</v>
      </c>
      <c r="F9" s="109">
        <f t="shared" si="5"/>
        <v>136.16232340465208</v>
      </c>
      <c r="G9" s="109">
        <f t="shared" si="5"/>
        <v>133.72437424327211</v>
      </c>
      <c r="H9" s="109">
        <f t="shared" si="5"/>
        <v>132.39933468463818</v>
      </c>
      <c r="I9" s="109">
        <f t="shared" si="5"/>
        <v>133.38666920833464</v>
      </c>
      <c r="J9" s="109">
        <f t="shared" si="5"/>
        <v>131.15980698337506</v>
      </c>
      <c r="K9" s="109">
        <f t="shared" si="5"/>
        <v>133.45489949450447</v>
      </c>
      <c r="L9" s="109">
        <f t="shared" si="5"/>
        <v>124.91797031749809</v>
      </c>
      <c r="M9" s="109">
        <f t="shared" si="5"/>
        <v>118.40261910774099</v>
      </c>
      <c r="N9" s="109">
        <f t="shared" si="5"/>
        <v>118.49942045575106</v>
      </c>
      <c r="O9" s="109">
        <f t="shared" si="5"/>
        <v>118.53391357379039</v>
      </c>
      <c r="P9" s="109">
        <f t="shared" si="5"/>
        <v>116.9688266967039</v>
      </c>
      <c r="Q9" s="109">
        <f t="shared" si="5"/>
        <v>116.34010322156414</v>
      </c>
      <c r="R9" s="109">
        <f t="shared" si="5"/>
        <v>116.43089217171944</v>
      </c>
      <c r="S9" s="109">
        <f t="shared" si="5"/>
        <v>116.95820474840342</v>
      </c>
      <c r="T9" s="109">
        <f t="shared" si="5"/>
        <v>115.93365555832573</v>
      </c>
      <c r="U9" s="109">
        <f t="shared" si="5"/>
        <v>112.04918127143316</v>
      </c>
      <c r="V9" s="109">
        <f t="shared" si="5"/>
        <v>109.5561959327302</v>
      </c>
      <c r="W9" s="109">
        <f t="shared" si="5"/>
        <v>106.3564983851726</v>
      </c>
      <c r="X9" s="109">
        <f t="shared" si="5"/>
        <v>103.59564669424121</v>
      </c>
      <c r="Y9" s="109">
        <f t="shared" si="5"/>
        <v>105.02074358240721</v>
      </c>
      <c r="Z9" s="109">
        <f t="shared" si="5"/>
        <v>107.52396976056247</v>
      </c>
      <c r="AA9" s="109">
        <f t="shared" si="5"/>
        <v>103.45879305953706</v>
      </c>
      <c r="AB9" s="109">
        <f t="shared" ref="AB9:AE9" si="6">(AB4)/1000</f>
        <v>103.67904830192595</v>
      </c>
      <c r="AC9" s="109">
        <f t="shared" si="6"/>
        <v>105.22250877604475</v>
      </c>
      <c r="AD9" s="109">
        <f t="shared" si="6"/>
        <v>109.8121905377851</v>
      </c>
      <c r="AE9" s="109">
        <f t="shared" si="6"/>
        <v>109.64608556552098</v>
      </c>
      <c r="AF9" s="109"/>
    </row>
    <row r="10" spans="1:38" x14ac:dyDescent="0.25">
      <c r="A10" s="105" t="s">
        <v>97</v>
      </c>
      <c r="B10" s="105" t="str">
        <f>B5</f>
        <v>CO</v>
      </c>
      <c r="C10" s="109">
        <f t="shared" ref="C10:AA10" si="7">(C5)/1000</f>
        <v>349.26683494230195</v>
      </c>
      <c r="D10" s="109">
        <f t="shared" si="7"/>
        <v>342.46174232114964</v>
      </c>
      <c r="E10" s="109">
        <f t="shared" si="7"/>
        <v>328.39311186345094</v>
      </c>
      <c r="F10" s="109">
        <f t="shared" si="7"/>
        <v>311.06978717635292</v>
      </c>
      <c r="G10" s="109">
        <f t="shared" si="7"/>
        <v>295.09127205293373</v>
      </c>
      <c r="H10" s="109">
        <f t="shared" si="7"/>
        <v>291.12266443145705</v>
      </c>
      <c r="I10" s="109">
        <f t="shared" si="7"/>
        <v>287.59331214430961</v>
      </c>
      <c r="J10" s="109">
        <f t="shared" si="7"/>
        <v>268.13314603433776</v>
      </c>
      <c r="K10" s="109">
        <f t="shared" si="7"/>
        <v>271.95326578215196</v>
      </c>
      <c r="L10" s="109">
        <f t="shared" si="7"/>
        <v>255.94264516200062</v>
      </c>
      <c r="M10" s="109">
        <f t="shared" si="7"/>
        <v>245.34206324356518</v>
      </c>
      <c r="N10" s="109">
        <f t="shared" si="7"/>
        <v>241.15001912580706</v>
      </c>
      <c r="O10" s="109">
        <f t="shared" si="7"/>
        <v>229.50758359813284</v>
      </c>
      <c r="P10" s="109">
        <f t="shared" si="7"/>
        <v>220.09011335264211</v>
      </c>
      <c r="Q10" s="109">
        <f t="shared" si="7"/>
        <v>215.55474079579557</v>
      </c>
      <c r="R10" s="109">
        <f t="shared" si="7"/>
        <v>214.0070260133748</v>
      </c>
      <c r="S10" s="109">
        <f t="shared" si="7"/>
        <v>196.90097409887602</v>
      </c>
      <c r="T10" s="109">
        <f t="shared" si="7"/>
        <v>183.79374493726627</v>
      </c>
      <c r="U10" s="109">
        <f t="shared" si="7"/>
        <v>176.04237173589476</v>
      </c>
      <c r="V10" s="109">
        <f t="shared" si="7"/>
        <v>154.90120523604662</v>
      </c>
      <c r="W10" s="109">
        <f t="shared" si="7"/>
        <v>141.70814208053847</v>
      </c>
      <c r="X10" s="109">
        <f t="shared" si="7"/>
        <v>130.43059829229151</v>
      </c>
      <c r="Y10" s="109">
        <f t="shared" si="7"/>
        <v>123.50371105470671</v>
      </c>
      <c r="Z10" s="109">
        <f t="shared" si="7"/>
        <v>116.98202972851713</v>
      </c>
      <c r="AA10" s="109">
        <f t="shared" si="7"/>
        <v>109.83914892322321</v>
      </c>
      <c r="AB10" s="109">
        <f t="shared" ref="AB10:AE10" si="8">(AB5)/1000</f>
        <v>107.36439538201675</v>
      </c>
      <c r="AC10" s="109">
        <f t="shared" si="8"/>
        <v>100.59597946926431</v>
      </c>
      <c r="AD10" s="109">
        <f t="shared" si="8"/>
        <v>87.13883757811638</v>
      </c>
      <c r="AE10" s="109">
        <f t="shared" si="8"/>
        <v>76.730599900953962</v>
      </c>
      <c r="AF10" s="109"/>
    </row>
    <row r="11" spans="1:38" x14ac:dyDescent="0.25">
      <c r="C11" s="105"/>
      <c r="D11" s="105"/>
      <c r="E11" s="105"/>
    </row>
    <row r="12" spans="1:38" x14ac:dyDescent="0.25">
      <c r="C12" s="105"/>
      <c r="D12" s="105"/>
      <c r="E12" s="105"/>
      <c r="V12" s="110"/>
      <c r="X12" s="110"/>
      <c r="Y12" s="110"/>
      <c r="Z12" s="110"/>
    </row>
    <row r="13" spans="1:38" x14ac:dyDescent="0.25">
      <c r="AG13" s="110"/>
      <c r="AI13" s="110"/>
    </row>
    <row r="14" spans="1:38" x14ac:dyDescent="0.25">
      <c r="C14" s="105"/>
      <c r="D14" s="105"/>
      <c r="E14" s="105"/>
      <c r="AG14" s="110"/>
      <c r="AI14" s="110"/>
    </row>
    <row r="15" spans="1:38" x14ac:dyDescent="0.25">
      <c r="C15" s="105"/>
      <c r="D15" s="105"/>
      <c r="E15" s="105"/>
      <c r="AG15" s="110"/>
      <c r="AI15" s="110"/>
    </row>
    <row r="16" spans="1:38" ht="16.5" x14ac:dyDescent="0.3">
      <c r="C16" s="105"/>
      <c r="D16" s="105"/>
      <c r="E16" s="105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</row>
    <row r="17" spans="3:35" x14ac:dyDescent="0.25">
      <c r="C17" s="105"/>
      <c r="D17" s="105"/>
      <c r="E17" s="105"/>
      <c r="AG17" s="13"/>
      <c r="AI17" s="13"/>
    </row>
    <row r="18" spans="3:35" x14ac:dyDescent="0.25">
      <c r="C18" s="105"/>
      <c r="D18" s="105"/>
      <c r="E18" s="105"/>
      <c r="AG18" s="113"/>
      <c r="AI18" s="113"/>
    </row>
    <row r="19" spans="3:35" x14ac:dyDescent="0.25">
      <c r="AG19" s="114"/>
      <c r="AI19" s="114"/>
    </row>
    <row r="20" spans="3:35" x14ac:dyDescent="0.25">
      <c r="AG20" s="110"/>
      <c r="AI20" s="110"/>
    </row>
    <row r="21" spans="3:35" x14ac:dyDescent="0.25">
      <c r="AG21" s="114"/>
      <c r="AI21" s="114"/>
    </row>
    <row r="22" spans="3:35" x14ac:dyDescent="0.25">
      <c r="AG22" s="115"/>
      <c r="AI22" s="115"/>
    </row>
    <row r="33" spans="2:8" x14ac:dyDescent="0.25">
      <c r="H33" s="116"/>
    </row>
    <row r="43" spans="2:8" x14ac:dyDescent="0.25">
      <c r="C43" s="105"/>
    </row>
    <row r="44" spans="2:8" x14ac:dyDescent="0.25">
      <c r="C44" s="105"/>
      <c r="H44" s="108"/>
    </row>
    <row r="45" spans="2:8" x14ac:dyDescent="0.25">
      <c r="C45" s="105"/>
      <c r="H45" s="108"/>
    </row>
    <row r="46" spans="2:8" x14ac:dyDescent="0.25">
      <c r="C46" s="105"/>
      <c r="H46" s="108"/>
    </row>
    <row r="47" spans="2:8" x14ac:dyDescent="0.25">
      <c r="C47" s="105"/>
      <c r="H47" s="108"/>
    </row>
    <row r="48" spans="2:8" x14ac:dyDescent="0.25">
      <c r="B48" s="117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6">
    <tabColor theme="0" tint="-0.249977111117893"/>
  </sheetPr>
  <dimension ref="B1:AI54"/>
  <sheetViews>
    <sheetView zoomScale="75" zoomScaleNormal="75" workbookViewId="0">
      <pane ySplit="1" topLeftCell="A2" activePane="bottomLeft" state="frozen"/>
      <selection pane="bottomLeft" activeCell="O44" sqref="O44"/>
    </sheetView>
  </sheetViews>
  <sheetFormatPr defaultRowHeight="15" x14ac:dyDescent="0.25"/>
  <cols>
    <col min="1" max="1" width="9.140625" style="125"/>
    <col min="2" max="2" width="12.42578125" style="142" customWidth="1"/>
    <col min="3" max="3" width="5.28515625" style="125" customWidth="1"/>
    <col min="4" max="6" width="6.85546875" style="125" bestFit="1" customWidth="1"/>
    <col min="7" max="30" width="7.5703125" style="125" bestFit="1" customWidth="1"/>
    <col min="31" max="31" width="8" style="125" bestFit="1" customWidth="1"/>
    <col min="32" max="16384" width="9.140625" style="125"/>
  </cols>
  <sheetData>
    <row r="1" spans="2:31" s="122" customFormat="1" ht="47.25" customHeight="1" thickBot="1" x14ac:dyDescent="0.3">
      <c r="B1" s="118" t="s">
        <v>26</v>
      </c>
      <c r="C1" s="119"/>
      <c r="D1" s="120">
        <v>1990</v>
      </c>
      <c r="E1" s="120">
        <v>1991</v>
      </c>
      <c r="F1" s="120">
        <v>1992</v>
      </c>
      <c r="G1" s="120">
        <v>1994</v>
      </c>
      <c r="H1" s="120">
        <v>1995</v>
      </c>
      <c r="I1" s="120">
        <v>1996</v>
      </c>
      <c r="J1" s="120">
        <v>1997</v>
      </c>
      <c r="K1" s="120">
        <v>1998</v>
      </c>
      <c r="L1" s="120">
        <v>1999</v>
      </c>
      <c r="M1" s="120">
        <v>2000</v>
      </c>
      <c r="N1" s="120">
        <v>2001</v>
      </c>
      <c r="O1" s="120">
        <v>2002</v>
      </c>
      <c r="P1" s="120">
        <v>2003</v>
      </c>
      <c r="Q1" s="120">
        <v>2004</v>
      </c>
      <c r="R1" s="120">
        <v>2005</v>
      </c>
      <c r="S1" s="121">
        <v>2006</v>
      </c>
      <c r="T1" s="120">
        <v>2007</v>
      </c>
      <c r="U1" s="121">
        <v>2008</v>
      </c>
      <c r="V1" s="121">
        <v>2009</v>
      </c>
      <c r="W1" s="121">
        <v>2010</v>
      </c>
      <c r="X1" s="121">
        <v>2011</v>
      </c>
      <c r="Y1" s="121">
        <v>2012</v>
      </c>
      <c r="Z1" s="121">
        <v>2013</v>
      </c>
      <c r="AA1" s="121">
        <v>2014</v>
      </c>
      <c r="AB1" s="121">
        <v>2015</v>
      </c>
      <c r="AC1" s="121">
        <v>2016</v>
      </c>
      <c r="AD1" s="121">
        <v>2017</v>
      </c>
      <c r="AE1" s="121">
        <v>2018</v>
      </c>
    </row>
    <row r="2" spans="2:31" x14ac:dyDescent="0.25">
      <c r="B2" s="123" t="s">
        <v>3</v>
      </c>
      <c r="C2" s="124"/>
      <c r="D2" s="124">
        <v>2084.7023141405043</v>
      </c>
      <c r="E2" s="124">
        <v>2044.4315456624249</v>
      </c>
      <c r="F2" s="124">
        <v>1875.9875940747272</v>
      </c>
      <c r="G2" s="124">
        <v>1732.7292455783422</v>
      </c>
      <c r="H2" s="124">
        <v>1776.8159653057521</v>
      </c>
      <c r="I2" s="124">
        <v>1917.0684796613548</v>
      </c>
      <c r="J2" s="124">
        <v>1799.677962687284</v>
      </c>
      <c r="K2" s="124">
        <v>1866.455095426282</v>
      </c>
      <c r="L2" s="124">
        <v>1587.566535324604</v>
      </c>
      <c r="M2" s="124">
        <v>1812.8761858299447</v>
      </c>
      <c r="N2" s="124">
        <v>1877.4737772484461</v>
      </c>
      <c r="O2" s="124">
        <v>1747.4359419599998</v>
      </c>
      <c r="P2" s="124">
        <v>1744.9604473250401</v>
      </c>
      <c r="Q2" s="124">
        <v>1798.7209043303335</v>
      </c>
      <c r="R2" s="124">
        <v>1881.5144212618047</v>
      </c>
      <c r="S2" s="124">
        <v>1630.6810110171771</v>
      </c>
      <c r="T2" s="124">
        <v>1599.3947032274496</v>
      </c>
      <c r="U2" s="124">
        <v>1409.7326187484821</v>
      </c>
      <c r="V2" s="124">
        <v>1143.2227884655517</v>
      </c>
      <c r="W2" s="124">
        <v>1231.2087104148836</v>
      </c>
      <c r="X2" s="124">
        <v>1232.0987368061189</v>
      </c>
      <c r="Y2" s="124">
        <v>1485.3920006733106</v>
      </c>
      <c r="Z2" s="124">
        <v>1310.4983658250489</v>
      </c>
      <c r="AA2" s="124">
        <v>1232.8312180258627</v>
      </c>
      <c r="AB2" s="124">
        <v>1425.7202878799719</v>
      </c>
      <c r="AC2" s="124">
        <v>1369.6322854133155</v>
      </c>
      <c r="AD2" s="124">
        <v>1099.0798358854659</v>
      </c>
      <c r="AE2" s="124">
        <v>724.62815194989457</v>
      </c>
    </row>
    <row r="3" spans="2:31" s="128" customFormat="1" x14ac:dyDescent="0.25">
      <c r="B3" s="126" t="s">
        <v>4</v>
      </c>
      <c r="C3" s="127"/>
      <c r="D3" s="127">
        <v>1377.1659999933001</v>
      </c>
      <c r="E3" s="127">
        <v>1276.462</v>
      </c>
      <c r="F3" s="127">
        <v>1287.1090000000002</v>
      </c>
      <c r="G3" s="127">
        <v>1208.252</v>
      </c>
      <c r="H3" s="127">
        <v>1184.3029999999999</v>
      </c>
      <c r="I3" s="127">
        <v>1060.2450000000001</v>
      </c>
      <c r="J3" s="127">
        <v>1036.5143</v>
      </c>
      <c r="K3" s="127">
        <v>989.36739999999998</v>
      </c>
      <c r="L3" s="127">
        <v>868.50800000000004</v>
      </c>
      <c r="M3" s="127">
        <v>802.58499999999992</v>
      </c>
      <c r="N3" s="127">
        <v>862.572</v>
      </c>
      <c r="O3" s="127">
        <v>886.70799999999986</v>
      </c>
      <c r="P3" s="127">
        <v>804.49999999999989</v>
      </c>
      <c r="Q3" s="127">
        <v>582.98361608868822</v>
      </c>
      <c r="R3" s="127">
        <v>791.37019445269846</v>
      </c>
      <c r="S3" s="127">
        <v>758.96498122572939</v>
      </c>
      <c r="T3" s="127">
        <v>750.02379179159141</v>
      </c>
      <c r="U3" s="127">
        <v>871.97918401833977</v>
      </c>
      <c r="V3" s="127">
        <v>863.54023724344393</v>
      </c>
      <c r="W3" s="127">
        <v>764.93198765897557</v>
      </c>
      <c r="X3" s="127">
        <v>724.17163624691079</v>
      </c>
      <c r="Y3" s="127">
        <v>789.83641409462939</v>
      </c>
      <c r="Z3" s="127">
        <v>741.66842600667781</v>
      </c>
      <c r="AA3" s="127">
        <v>776.85210934146835</v>
      </c>
      <c r="AB3" s="127">
        <v>766.83229915169227</v>
      </c>
      <c r="AC3" s="127">
        <v>734.21477763050666</v>
      </c>
      <c r="AD3" s="127">
        <v>694.94257299657852</v>
      </c>
      <c r="AE3" s="127">
        <v>685.95222908664709</v>
      </c>
    </row>
    <row r="4" spans="2:31" x14ac:dyDescent="0.25">
      <c r="B4" s="126" t="s">
        <v>2</v>
      </c>
      <c r="C4" s="127"/>
      <c r="D4" s="127">
        <v>4421.6097674749999</v>
      </c>
      <c r="E4" s="127">
        <v>4721.8946711999997</v>
      </c>
      <c r="F4" s="127">
        <v>4925.1741038500013</v>
      </c>
      <c r="G4" s="127">
        <v>5509.9506966500003</v>
      </c>
      <c r="H4" s="127">
        <v>5538.3419930499995</v>
      </c>
      <c r="I4" s="127">
        <v>5781.9179293000016</v>
      </c>
      <c r="J4" s="127">
        <v>6350.8400804499997</v>
      </c>
      <c r="K4" s="127">
        <v>7101.0669731250009</v>
      </c>
      <c r="L4" s="127">
        <v>8001.4364349499983</v>
      </c>
      <c r="M4" s="127">
        <v>7859.4467224750015</v>
      </c>
      <c r="N4" s="127">
        <v>8486.0870754250027</v>
      </c>
      <c r="O4" s="127">
        <v>8391.6727880249982</v>
      </c>
      <c r="P4" s="127">
        <v>8095.2544699</v>
      </c>
      <c r="Q4" s="127">
        <v>8679.0535537841079</v>
      </c>
      <c r="R4" s="127">
        <v>9129.8215336791764</v>
      </c>
      <c r="S4" s="127">
        <v>8949.7737597603136</v>
      </c>
      <c r="T4" s="127">
        <v>8977.2658931085498</v>
      </c>
      <c r="U4" s="127">
        <v>8904.8956413084579</v>
      </c>
      <c r="V4" s="127">
        <v>7729.6342908225979</v>
      </c>
      <c r="W4" s="127">
        <v>7294.3480641830811</v>
      </c>
      <c r="X4" s="127">
        <v>6794.9552200992248</v>
      </c>
      <c r="Y4" s="127">
        <v>6246.0602324399742</v>
      </c>
      <c r="Z4" s="127">
        <v>6303.4896426379446</v>
      </c>
      <c r="AA4" s="127">
        <v>6248.9646395911132</v>
      </c>
      <c r="AB4" s="127">
        <v>6651.4418327438216</v>
      </c>
      <c r="AC4" s="127">
        <v>6946.1573757774622</v>
      </c>
      <c r="AD4" s="127">
        <v>6920.7462709514512</v>
      </c>
      <c r="AE4" s="127">
        <v>7147.6935658195807</v>
      </c>
    </row>
    <row r="5" spans="2:31" x14ac:dyDescent="0.25">
      <c r="B5" s="126" t="s">
        <v>0</v>
      </c>
      <c r="C5" s="127"/>
      <c r="D5" s="127">
        <v>1446.2437610438396</v>
      </c>
      <c r="E5" s="127">
        <v>1475.5383946775999</v>
      </c>
      <c r="F5" s="127">
        <v>1466.1041951952002</v>
      </c>
      <c r="G5" s="127">
        <v>1739.09316846144</v>
      </c>
      <c r="H5" s="127">
        <v>1915.6336229949598</v>
      </c>
      <c r="I5" s="127">
        <v>2255.36692436352</v>
      </c>
      <c r="J5" s="127">
        <v>2310.7708057631999</v>
      </c>
      <c r="K5" s="127">
        <v>2348.0833996593601</v>
      </c>
      <c r="L5" s="127">
        <v>2593.3814175033604</v>
      </c>
      <c r="M5" s="127">
        <v>3059.4250346589597</v>
      </c>
      <c r="N5" s="127">
        <v>3138.7849847956795</v>
      </c>
      <c r="O5" s="127">
        <v>3333.8690833324799</v>
      </c>
      <c r="P5" s="127">
        <v>3659.3635263530396</v>
      </c>
      <c r="Q5" s="127">
        <v>3652.9976872223997</v>
      </c>
      <c r="R5" s="127">
        <v>3503.2554345766534</v>
      </c>
      <c r="S5" s="127">
        <v>3968.8471465113107</v>
      </c>
      <c r="T5" s="127">
        <v>4255.1970234321316</v>
      </c>
      <c r="U5" s="127">
        <v>4523.5913856049292</v>
      </c>
      <c r="V5" s="127">
        <v>4295.2748447082722</v>
      </c>
      <c r="W5" s="127">
        <v>4711.9128231128725</v>
      </c>
      <c r="X5" s="127">
        <v>4146.983481862896</v>
      </c>
      <c r="Y5" s="127">
        <v>4040.9392971238017</v>
      </c>
      <c r="Z5" s="127">
        <v>3862.5600435215815</v>
      </c>
      <c r="AA5" s="127">
        <v>3731.3032087817996</v>
      </c>
      <c r="AB5" s="127">
        <v>3769.0771681468505</v>
      </c>
      <c r="AC5" s="127">
        <v>4250.8766086175829</v>
      </c>
      <c r="AD5" s="127">
        <v>4315.4605816909971</v>
      </c>
      <c r="AE5" s="127">
        <v>4480.2572507256682</v>
      </c>
    </row>
    <row r="6" spans="2:31" s="128" customFormat="1" x14ac:dyDescent="0.25">
      <c r="B6" s="126" t="s">
        <v>25</v>
      </c>
      <c r="C6" s="127"/>
      <c r="D6" s="127">
        <v>167.7602</v>
      </c>
      <c r="E6" s="127">
        <v>167.802627697378</v>
      </c>
      <c r="F6" s="127">
        <v>162.48672000000002</v>
      </c>
      <c r="G6" s="127">
        <v>174.16413092756795</v>
      </c>
      <c r="H6" s="127">
        <v>154.64348927091478</v>
      </c>
      <c r="I6" s="127">
        <v>168.56703819009985</v>
      </c>
      <c r="J6" s="127">
        <v>180.74292080111704</v>
      </c>
      <c r="K6" s="127">
        <v>231.39020696097896</v>
      </c>
      <c r="L6" s="127">
        <v>221.76572044351266</v>
      </c>
      <c r="M6" s="127">
        <v>235.06919201685432</v>
      </c>
      <c r="N6" s="127">
        <v>233.85694614241467</v>
      </c>
      <c r="O6" s="127">
        <v>261.34315091333417</v>
      </c>
      <c r="P6" s="127">
        <v>236.27944704998259</v>
      </c>
      <c r="Q6" s="127">
        <v>284.14429887559049</v>
      </c>
      <c r="R6" s="127">
        <v>370.39198582020009</v>
      </c>
      <c r="S6" s="127">
        <v>430.25624011438589</v>
      </c>
      <c r="T6" s="127">
        <v>487.74936514708418</v>
      </c>
      <c r="U6" s="127">
        <v>588.26391676120977</v>
      </c>
      <c r="V6" s="127">
        <v>677.40339283755986</v>
      </c>
      <c r="W6" s="127">
        <v>678.39013614321618</v>
      </c>
      <c r="X6" s="127">
        <v>826.53866829809465</v>
      </c>
      <c r="Y6" s="127">
        <v>822.31460820175971</v>
      </c>
      <c r="Z6" s="127">
        <v>888.03068018416491</v>
      </c>
      <c r="AA6" s="127">
        <v>1003.5104759723123</v>
      </c>
      <c r="AB6" s="127">
        <v>1136.0199763062351</v>
      </c>
      <c r="AC6" s="127">
        <v>1132.6058023025337</v>
      </c>
      <c r="AD6" s="127">
        <v>1335.1066023484448</v>
      </c>
      <c r="AE6" s="127">
        <v>1471.3445636630058</v>
      </c>
    </row>
    <row r="7" spans="2:31" s="128" customFormat="1" x14ac:dyDescent="0.25">
      <c r="B7" s="126"/>
      <c r="C7" s="129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</row>
    <row r="8" spans="2:31" x14ac:dyDescent="0.25">
      <c r="B8" s="126" t="s">
        <v>24</v>
      </c>
      <c r="C8" s="127"/>
      <c r="D8" s="127">
        <f t="shared" ref="D8:AB8" si="0">SUM(D2:D6)</f>
        <v>9497.4820426526439</v>
      </c>
      <c r="E8" s="127">
        <f t="shared" si="0"/>
        <v>9686.1292392374016</v>
      </c>
      <c r="F8" s="127">
        <f t="shared" si="0"/>
        <v>9716.8616131199306</v>
      </c>
      <c r="G8" s="127">
        <f t="shared" si="0"/>
        <v>10364.18924161735</v>
      </c>
      <c r="H8" s="127">
        <f t="shared" si="0"/>
        <v>10569.738070621625</v>
      </c>
      <c r="I8" s="127">
        <f t="shared" si="0"/>
        <v>11183.165371514977</v>
      </c>
      <c r="J8" s="127">
        <f t="shared" si="0"/>
        <v>11678.546069701599</v>
      </c>
      <c r="K8" s="127">
        <f t="shared" si="0"/>
        <v>12536.363075171623</v>
      </c>
      <c r="L8" s="127">
        <f t="shared" si="0"/>
        <v>13272.658108221474</v>
      </c>
      <c r="M8" s="127">
        <f t="shared" si="0"/>
        <v>13769.402134980759</v>
      </c>
      <c r="N8" s="127">
        <f t="shared" si="0"/>
        <v>14598.774783611543</v>
      </c>
      <c r="O8" s="127">
        <f t="shared" si="0"/>
        <v>14621.028964230811</v>
      </c>
      <c r="P8" s="127">
        <f t="shared" si="0"/>
        <v>14540.357890628062</v>
      </c>
      <c r="Q8" s="127">
        <f t="shared" si="0"/>
        <v>14997.900060301119</v>
      </c>
      <c r="R8" s="127">
        <f t="shared" si="0"/>
        <v>15676.353569790534</v>
      </c>
      <c r="S8" s="127">
        <f t="shared" si="0"/>
        <v>15738.523138628918</v>
      </c>
      <c r="T8" s="127">
        <f t="shared" si="0"/>
        <v>16069.630776706808</v>
      </c>
      <c r="U8" s="127">
        <f t="shared" si="0"/>
        <v>16298.462746441419</v>
      </c>
      <c r="V8" s="127">
        <f t="shared" si="0"/>
        <v>14709.075554077424</v>
      </c>
      <c r="W8" s="127">
        <f t="shared" si="0"/>
        <v>14680.791721513029</v>
      </c>
      <c r="X8" s="127">
        <f t="shared" si="0"/>
        <v>13724.747743313246</v>
      </c>
      <c r="Y8" s="127">
        <f t="shared" si="0"/>
        <v>13384.542552533476</v>
      </c>
      <c r="Z8" s="127">
        <f t="shared" si="0"/>
        <v>13106.247158175418</v>
      </c>
      <c r="AA8" s="127">
        <f t="shared" si="0"/>
        <v>12993.461651712556</v>
      </c>
      <c r="AB8" s="127">
        <f t="shared" si="0"/>
        <v>13749.091564228571</v>
      </c>
      <c r="AC8" s="127">
        <f t="shared" ref="AC8:AE8" si="1">SUM(AC2:AC6)</f>
        <v>14433.486849741401</v>
      </c>
      <c r="AD8" s="127">
        <f t="shared" si="1"/>
        <v>14365.335863872939</v>
      </c>
      <c r="AE8" s="127">
        <f t="shared" si="1"/>
        <v>14509.875761244797</v>
      </c>
    </row>
    <row r="9" spans="2:31" x14ac:dyDescent="0.25">
      <c r="B9" s="126"/>
      <c r="C9" s="127"/>
      <c r="D9" s="130">
        <f t="shared" ref="D9:AB9" si="2">D6/D8</f>
        <v>1.7663650138699773E-2</v>
      </c>
      <c r="E9" s="130">
        <f t="shared" si="2"/>
        <v>1.7324012879946796E-2</v>
      </c>
      <c r="F9" s="130">
        <f t="shared" si="2"/>
        <v>1.6722139973734597E-2</v>
      </c>
      <c r="G9" s="130">
        <f t="shared" si="2"/>
        <v>1.6804414399171019E-2</v>
      </c>
      <c r="H9" s="130">
        <f t="shared" si="2"/>
        <v>1.4630777814706996E-2</v>
      </c>
      <c r="I9" s="130">
        <f t="shared" si="2"/>
        <v>1.5073284941262043E-2</v>
      </c>
      <c r="J9" s="130">
        <f t="shared" si="2"/>
        <v>1.5476491655928813E-2</v>
      </c>
      <c r="K9" s="130">
        <f t="shared" si="2"/>
        <v>1.8457522773829779E-2</v>
      </c>
      <c r="L9" s="130">
        <f t="shared" si="2"/>
        <v>1.6708463266008822E-2</v>
      </c>
      <c r="M9" s="130">
        <f t="shared" si="2"/>
        <v>1.707185175597915E-2</v>
      </c>
      <c r="N9" s="130">
        <f t="shared" si="2"/>
        <v>1.6018943343446907E-2</v>
      </c>
      <c r="O9" s="130">
        <f t="shared" si="2"/>
        <v>1.7874470500858011E-2</v>
      </c>
      <c r="P9" s="130">
        <f t="shared" si="2"/>
        <v>1.6249905870767852E-2</v>
      </c>
      <c r="Q9" s="130">
        <f t="shared" si="2"/>
        <v>1.8945605566989331E-2</v>
      </c>
      <c r="R9" s="130">
        <f t="shared" si="2"/>
        <v>2.3627432500244967E-2</v>
      </c>
      <c r="S9" s="130">
        <f t="shared" si="2"/>
        <v>2.7337777269479443E-2</v>
      </c>
      <c r="T9" s="130">
        <f t="shared" si="2"/>
        <v>3.0352244673479668E-2</v>
      </c>
      <c r="U9" s="130">
        <f t="shared" si="2"/>
        <v>3.6093214796570336E-2</v>
      </c>
      <c r="V9" s="130">
        <f t="shared" si="2"/>
        <v>4.6053430777964866E-2</v>
      </c>
      <c r="W9" s="130">
        <f t="shared" si="2"/>
        <v>4.6209369972132541E-2</v>
      </c>
      <c r="X9" s="130">
        <f t="shared" si="2"/>
        <v>6.0222503448253736E-2</v>
      </c>
      <c r="Y9" s="130">
        <f t="shared" si="2"/>
        <v>6.1437632625413033E-2</v>
      </c>
      <c r="Z9" s="130">
        <f t="shared" si="2"/>
        <v>6.7756289765238314E-2</v>
      </c>
      <c r="AA9" s="130">
        <f t="shared" si="2"/>
        <v>7.7231957339101265E-2</v>
      </c>
      <c r="AB9" s="130">
        <f t="shared" si="2"/>
        <v>8.2625093519767712E-2</v>
      </c>
      <c r="AC9" s="130">
        <f t="shared" ref="AC9:AE9" si="3">AC6/AC8</f>
        <v>7.847069901358078E-2</v>
      </c>
      <c r="AD9" s="130">
        <f t="shared" si="3"/>
        <v>9.2939463093659677E-2</v>
      </c>
      <c r="AE9" s="130">
        <f t="shared" si="3"/>
        <v>0.10140297462731547</v>
      </c>
    </row>
    <row r="10" spans="2:31" s="128" customFormat="1" x14ac:dyDescent="0.25">
      <c r="B10" s="126"/>
      <c r="C10" s="129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</row>
    <row r="11" spans="2:31" x14ac:dyDescent="0.25">
      <c r="B11" s="131"/>
      <c r="C11" s="132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</row>
    <row r="12" spans="2:31" x14ac:dyDescent="0.25">
      <c r="B12" s="131"/>
      <c r="C12" s="82" t="s">
        <v>19</v>
      </c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</row>
    <row r="13" spans="2:31" x14ac:dyDescent="0.25">
      <c r="B13" s="131"/>
      <c r="C13" s="132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</row>
    <row r="14" spans="2:31" x14ac:dyDescent="0.25">
      <c r="B14" s="75"/>
      <c r="C14" s="132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</row>
    <row r="15" spans="2:31" x14ac:dyDescent="0.25">
      <c r="B15" s="134"/>
      <c r="C15" s="135"/>
      <c r="D15" s="136"/>
      <c r="E15" s="136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8"/>
      <c r="R15" s="138"/>
      <c r="S15" s="138"/>
      <c r="T15" s="138"/>
      <c r="U15" s="138"/>
      <c r="V15" s="138"/>
      <c r="W15" s="138"/>
      <c r="X15" s="138"/>
      <c r="Y15" s="138"/>
      <c r="Z15" s="138"/>
    </row>
    <row r="16" spans="2:31" x14ac:dyDescent="0.25">
      <c r="B16" s="134"/>
      <c r="C16" s="132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3"/>
    </row>
    <row r="17" spans="2:35" x14ac:dyDescent="0.25">
      <c r="B17" s="134"/>
      <c r="C17" s="132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3"/>
    </row>
    <row r="18" spans="2:35" x14ac:dyDescent="0.25">
      <c r="B18" s="134"/>
      <c r="C18" s="132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3"/>
    </row>
    <row r="19" spans="2:35" x14ac:dyDescent="0.25">
      <c r="B19" s="134"/>
      <c r="C19" s="132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</row>
    <row r="20" spans="2:35" x14ac:dyDescent="0.25">
      <c r="B20" s="134"/>
      <c r="C20" s="132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73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</row>
    <row r="21" spans="2:35" x14ac:dyDescent="0.25">
      <c r="B21" s="134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</row>
    <row r="22" spans="2:35" x14ac:dyDescent="0.25">
      <c r="B22" s="134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</row>
    <row r="23" spans="2:35" x14ac:dyDescent="0.25">
      <c r="B23" s="134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</row>
    <row r="24" spans="2:35" s="128" customFormat="1" x14ac:dyDescent="0.25">
      <c r="B24" s="134"/>
      <c r="C24" s="73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</row>
    <row r="25" spans="2:35" x14ac:dyDescent="0.25">
      <c r="B25" s="139"/>
      <c r="C25" s="73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</row>
    <row r="26" spans="2:35" x14ac:dyDescent="0.25">
      <c r="B26" s="139"/>
      <c r="C26" s="73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</row>
    <row r="27" spans="2:35" x14ac:dyDescent="0.25"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</row>
    <row r="28" spans="2:35" x14ac:dyDescent="0.25"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</row>
    <row r="29" spans="2:35" x14ac:dyDescent="0.25"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</row>
    <row r="30" spans="2:35" x14ac:dyDescent="0.25"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</row>
    <row r="31" spans="2:35" s="128" customFormat="1" x14ac:dyDescent="0.25"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</row>
    <row r="32" spans="2:35" s="128" customFormat="1" x14ac:dyDescent="0.25"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</row>
    <row r="33" spans="2:18" x14ac:dyDescent="0.25"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</row>
    <row r="34" spans="2:18" x14ac:dyDescent="0.25"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</row>
    <row r="35" spans="2:18" s="128" customFormat="1" x14ac:dyDescent="0.25">
      <c r="B35" s="222" t="s">
        <v>171</v>
      </c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</row>
    <row r="36" spans="2:18" s="128" customFormat="1" x14ac:dyDescent="0.25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</row>
    <row r="37" spans="2:18" x14ac:dyDescent="0.25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</row>
    <row r="38" spans="2:18" s="128" customFormat="1" x14ac:dyDescent="0.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</row>
    <row r="39" spans="2:18" s="128" customFormat="1" x14ac:dyDescent="0.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</row>
    <row r="40" spans="2:18" x14ac:dyDescent="0.25"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</row>
    <row r="41" spans="2:18" x14ac:dyDescent="0.25">
      <c r="B41" s="73"/>
      <c r="C41" s="73"/>
    </row>
    <row r="42" spans="2:18" x14ac:dyDescent="0.25">
      <c r="B42" s="73"/>
      <c r="C42" s="73"/>
    </row>
    <row r="43" spans="2:18" x14ac:dyDescent="0.25">
      <c r="B43" s="73"/>
      <c r="C43" s="73"/>
    </row>
    <row r="44" spans="2:18" x14ac:dyDescent="0.25">
      <c r="B44" s="73"/>
      <c r="C44" s="73"/>
    </row>
    <row r="45" spans="2:18" x14ac:dyDescent="0.25">
      <c r="B45" s="73"/>
      <c r="C45" s="73"/>
    </row>
    <row r="46" spans="2:18" x14ac:dyDescent="0.25">
      <c r="B46" s="73"/>
      <c r="C46" s="73"/>
    </row>
    <row r="47" spans="2:18" x14ac:dyDescent="0.25">
      <c r="B47" s="73"/>
      <c r="C47" s="73"/>
    </row>
    <row r="48" spans="2:18" x14ac:dyDescent="0.25">
      <c r="B48" s="73"/>
      <c r="C48" s="73"/>
    </row>
    <row r="49" spans="2:3" x14ac:dyDescent="0.25">
      <c r="B49" s="73"/>
      <c r="C49" s="73"/>
    </row>
    <row r="50" spans="2:3" x14ac:dyDescent="0.25">
      <c r="B50" s="73"/>
      <c r="C50" s="73"/>
    </row>
    <row r="51" spans="2:3" s="141" customFormat="1" x14ac:dyDescent="0.25">
      <c r="B51" s="73"/>
      <c r="C51" s="73"/>
    </row>
    <row r="52" spans="2:3" x14ac:dyDescent="0.25">
      <c r="C52" s="73"/>
    </row>
    <row r="53" spans="2:3" x14ac:dyDescent="0.25">
      <c r="C53" s="73"/>
    </row>
    <row r="54" spans="2:3" x14ac:dyDescent="0.25">
      <c r="C54" s="73"/>
    </row>
  </sheetData>
  <pageMargins left="0.78740157480314965" right="0.78740157480314965" top="0.78740157480314965" bottom="0.78740157480314965" header="0.51181102362204722" footer="0.51181102362204722"/>
  <pageSetup paperSize="8" orientation="landscape" cellComments="asDisplayed" r:id="rId1"/>
  <headerFooter alignWithMargins="0">
    <oddFooter>&amp;L&amp;F&amp;CPage &amp;P of &amp;N&amp;R&amp;A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Figure 2.1</vt:lpstr>
      <vt:lpstr>Figure 2.2</vt:lpstr>
      <vt:lpstr>Table 2.1</vt:lpstr>
      <vt:lpstr>Figure 2.3</vt:lpstr>
      <vt:lpstr>Inter change</vt:lpstr>
      <vt:lpstr>Total from CRF</vt:lpstr>
      <vt:lpstr>Table 2.2</vt:lpstr>
      <vt:lpstr>Figure 2.12</vt:lpstr>
      <vt:lpstr>TPER Fuels (total)</vt:lpstr>
      <vt:lpstr>Energy</vt:lpstr>
      <vt:lpstr>Road Transport</vt:lpstr>
      <vt:lpstr>IPPU</vt:lpstr>
      <vt:lpstr>Fig 9.1 Indirect CO2</vt:lpstr>
      <vt:lpstr>Agriculture</vt:lpstr>
      <vt:lpstr>Fig 2.10 LULUCF</vt:lpstr>
      <vt:lpstr>Waste</vt:lpstr>
      <vt:lpstr>Trends</vt:lpstr>
      <vt:lpstr>'TPER Fuels (total)'!_Toc435105885</vt:lpstr>
      <vt:lpstr>'Road Transport'!Print_Area</vt:lpstr>
      <vt:lpstr>'TPER Fuels (total)'!Print_Titles</vt:lpstr>
    </vt:vector>
  </TitlesOfParts>
  <Company>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Duffy</dc:creator>
  <cp:lastModifiedBy>Ann Marie Ryan</cp:lastModifiedBy>
  <cp:lastPrinted>2007-03-27T13:50:48Z</cp:lastPrinted>
  <dcterms:created xsi:type="dcterms:W3CDTF">2007-03-14T14:17:51Z</dcterms:created>
  <dcterms:modified xsi:type="dcterms:W3CDTF">2020-03-11T10:53:45Z</dcterms:modified>
</cp:coreProperties>
</file>