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theme/themeOverride6.xml" ContentType="application/vnd.openxmlformats-officedocument.themeOverride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theme/themeOverride8.xml" ContentType="application/vnd.openxmlformats-officedocument.themeOverride+xml"/>
  <Override PartName="/xl/charts/chart15.xml" ContentType="application/vnd.openxmlformats-officedocument.drawingml.chart+xml"/>
  <Override PartName="/xl/theme/themeOverride9.xml" ContentType="application/vnd.openxmlformats-officedocument.themeOverride+xml"/>
  <Override PartName="/xl/charts/chart16.xml" ContentType="application/vnd.openxmlformats-officedocument.drawingml.chart+xml"/>
  <Override PartName="/xl/theme/themeOverride10.xml" ContentType="application/vnd.openxmlformats-officedocument.themeOverride+xml"/>
  <Override PartName="/xl/charts/chart17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Air Emissions\Annual Inventory Compilation\2018data\Outputs\EU MM Decision\15th March Submission\Website\"/>
    </mc:Choice>
  </mc:AlternateContent>
  <xr:revisionPtr revIDLastSave="0" documentId="13_ncr:1_{9DE0A994-F2BB-4AE2-B021-2070FFCA6A2A}" xr6:coauthVersionLast="41" xr6:coauthVersionMax="41" xr10:uidLastSave="{00000000-0000-0000-0000-000000000000}"/>
  <bookViews>
    <workbookView xWindow="28680" yWindow="-120" windowWidth="25440" windowHeight="15390" tabRatio="779" xr2:uid="{00000000-000D-0000-FFFF-FFFF00000000}"/>
  </bookViews>
  <sheets>
    <sheet name="NEW Summary 1990-2018 GHG" sheetId="74" r:id="rId1"/>
    <sheet name="NEW Summary 1990-2018 CO2" sheetId="81" r:id="rId2"/>
    <sheet name="NEW Summary 1990-2018 CH4" sheetId="82" r:id="rId3"/>
    <sheet name="NEW Summary 1990-2018 N2O" sheetId="83" r:id="rId4"/>
    <sheet name="NON-ETS &amp; ETS" sheetId="80" r:id="rId5"/>
  </sheets>
  <definedNames>
    <definedName name="_xlnm._FilterDatabase" localSheetId="0" hidden="1">'NEW Summary 1990-2018 GHG'!#REF!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8" i="80" l="1"/>
  <c r="AD17" i="80" l="1"/>
  <c r="AI18" i="83"/>
  <c r="AI20" i="83"/>
  <c r="AI21" i="83"/>
  <c r="AH23" i="83"/>
  <c r="AI23" i="83"/>
  <c r="AI25" i="83"/>
  <c r="AI28" i="83"/>
  <c r="AI29" i="83"/>
  <c r="AI33" i="83"/>
  <c r="AI34" i="81" l="1"/>
  <c r="AI36" i="81"/>
  <c r="AI33" i="81"/>
  <c r="AI26" i="81"/>
  <c r="AI27" i="81"/>
  <c r="AI25" i="81"/>
  <c r="AI22" i="81"/>
  <c r="AD99" i="80" l="1"/>
  <c r="AD91" i="80"/>
  <c r="AD88" i="80"/>
  <c r="AD76" i="80"/>
  <c r="AD96" i="80"/>
  <c r="AD95" i="80"/>
  <c r="AD104" i="80"/>
  <c r="AD97" i="80"/>
  <c r="AD2" i="80"/>
  <c r="AD105" i="80" l="1"/>
  <c r="AD106" i="80"/>
  <c r="AD93" i="80"/>
  <c r="AD98" i="80"/>
  <c r="AF6" i="83" l="1"/>
  <c r="AH6" i="83" l="1"/>
  <c r="AI6" i="83"/>
  <c r="AF6" i="74" l="1"/>
  <c r="AF6" i="82"/>
  <c r="AF16" i="80"/>
  <c r="AI6" i="74" l="1"/>
  <c r="AH6" i="74"/>
  <c r="AB99" i="80" l="1"/>
  <c r="T99" i="80"/>
  <c r="P99" i="80"/>
  <c r="U98" i="80"/>
  <c r="X96" i="80"/>
  <c r="P96" i="80"/>
  <c r="AF9" i="80"/>
  <c r="AF8" i="80"/>
  <c r="Q11" i="80"/>
  <c r="R11" i="80"/>
  <c r="S11" i="80"/>
  <c r="Q17" i="80"/>
  <c r="R17" i="80"/>
  <c r="AF5" i="80"/>
  <c r="AF4" i="80"/>
  <c r="AF3" i="80"/>
  <c r="AA97" i="80"/>
  <c r="W96" i="80"/>
  <c r="W98" i="80"/>
  <c r="O98" i="80"/>
  <c r="N104" i="80"/>
  <c r="M97" i="80"/>
  <c r="L97" i="80"/>
  <c r="I97" i="80"/>
  <c r="I99" i="80"/>
  <c r="H98" i="80"/>
  <c r="G96" i="80"/>
  <c r="E97" i="80"/>
  <c r="E98" i="80"/>
  <c r="C104" i="80"/>
  <c r="D104" i="80"/>
  <c r="E104" i="80"/>
  <c r="F104" i="80"/>
  <c r="G104" i="80"/>
  <c r="H104" i="80"/>
  <c r="I104" i="80"/>
  <c r="J104" i="80"/>
  <c r="K104" i="80"/>
  <c r="L104" i="80"/>
  <c r="AK19" i="74"/>
  <c r="AB17" i="80"/>
  <c r="AA17" i="80"/>
  <c r="Z17" i="80"/>
  <c r="X17" i="80"/>
  <c r="W17" i="80"/>
  <c r="V17" i="80"/>
  <c r="U17" i="80"/>
  <c r="T17" i="80"/>
  <c r="T11" i="80"/>
  <c r="X11" i="80"/>
  <c r="W11" i="80"/>
  <c r="V11" i="80"/>
  <c r="U11" i="80"/>
  <c r="AF34" i="83"/>
  <c r="AF19" i="83"/>
  <c r="AF34" i="82"/>
  <c r="AF17" i="82"/>
  <c r="O104" i="80"/>
  <c r="O88" i="80"/>
  <c r="AA104" i="80"/>
  <c r="AB104" i="80"/>
  <c r="Y76" i="80"/>
  <c r="S17" i="80"/>
  <c r="I93" i="80"/>
  <c r="F76" i="80"/>
  <c r="O76" i="80"/>
  <c r="L98" i="80"/>
  <c r="AC76" i="80"/>
  <c r="AF76" i="80" s="1"/>
  <c r="H76" i="80"/>
  <c r="P76" i="80"/>
  <c r="V76" i="80"/>
  <c r="AC104" i="80"/>
  <c r="AF104" i="80" s="1"/>
  <c r="W76" i="80"/>
  <c r="T76" i="80"/>
  <c r="V104" i="80"/>
  <c r="AA76" i="80"/>
  <c r="K98" i="80"/>
  <c r="E76" i="80"/>
  <c r="L76" i="80"/>
  <c r="P97" i="80"/>
  <c r="X99" i="80"/>
  <c r="AC17" i="80"/>
  <c r="AF17" i="80" s="1"/>
  <c r="D76" i="80"/>
  <c r="I76" i="80"/>
  <c r="L99" i="80"/>
  <c r="N76" i="80"/>
  <c r="R104" i="80"/>
  <c r="X104" i="80"/>
  <c r="X76" i="80"/>
  <c r="Y17" i="80"/>
  <c r="D96" i="80"/>
  <c r="J93" i="80"/>
  <c r="J76" i="80"/>
  <c r="V93" i="80"/>
  <c r="Z76" i="80"/>
  <c r="G76" i="80"/>
  <c r="I88" i="80"/>
  <c r="K76" i="80"/>
  <c r="M104" i="80"/>
  <c r="M88" i="80"/>
  <c r="M76" i="80"/>
  <c r="U104" i="80"/>
  <c r="U99" i="80"/>
  <c r="U76" i="80"/>
  <c r="Z104" i="80"/>
  <c r="C76" i="80"/>
  <c r="Q104" i="80"/>
  <c r="Q76" i="80"/>
  <c r="P104" i="80"/>
  <c r="T104" i="80"/>
  <c r="S104" i="80"/>
  <c r="W104" i="80"/>
  <c r="AB76" i="80"/>
  <c r="N89" i="80" l="1"/>
  <c r="G90" i="80"/>
  <c r="X106" i="80"/>
  <c r="AF36" i="83"/>
  <c r="P106" i="80"/>
  <c r="AA106" i="80"/>
  <c r="F106" i="80"/>
  <c r="W106" i="80"/>
  <c r="AF36" i="82"/>
  <c r="G106" i="80"/>
  <c r="B106" i="80"/>
  <c r="S95" i="80"/>
  <c r="C106" i="80"/>
  <c r="U96" i="80"/>
  <c r="AH19" i="83"/>
  <c r="AI19" i="83"/>
  <c r="B104" i="80"/>
  <c r="M98" i="80"/>
  <c r="AH17" i="82"/>
  <c r="AI17" i="82"/>
  <c r="O106" i="80"/>
  <c r="Y106" i="80"/>
  <c r="AB96" i="80"/>
  <c r="J106" i="80"/>
  <c r="M106" i="80"/>
  <c r="L95" i="80"/>
  <c r="E88" i="80"/>
  <c r="H88" i="80"/>
  <c r="N97" i="80"/>
  <c r="Y97" i="80"/>
  <c r="T97" i="80"/>
  <c r="AI28" i="81"/>
  <c r="C95" i="80"/>
  <c r="H93" i="80"/>
  <c r="T96" i="80"/>
  <c r="AH25" i="82"/>
  <c r="X2" i="80"/>
  <c r="X38" i="80" s="1"/>
  <c r="D99" i="80"/>
  <c r="G99" i="80"/>
  <c r="C99" i="80"/>
  <c r="W95" i="80"/>
  <c r="S99" i="80"/>
  <c r="T95" i="80"/>
  <c r="G95" i="80"/>
  <c r="Y95" i="80"/>
  <c r="I95" i="80"/>
  <c r="N106" i="80"/>
  <c r="AH36" i="82"/>
  <c r="AI36" i="82"/>
  <c r="AI34" i="74"/>
  <c r="AK34" i="74" s="1"/>
  <c r="AH34" i="74"/>
  <c r="AI6" i="82"/>
  <c r="AH6" i="82"/>
  <c r="X95" i="80"/>
  <c r="AH34" i="82"/>
  <c r="AI34" i="82"/>
  <c r="AI34" i="83"/>
  <c r="AH34" i="83"/>
  <c r="AC93" i="80"/>
  <c r="AF93" i="80" s="1"/>
  <c r="X97" i="80"/>
  <c r="AH6" i="81"/>
  <c r="AI6" i="81"/>
  <c r="AF18" i="74"/>
  <c r="W91" i="80"/>
  <c r="AI36" i="83"/>
  <c r="AH36" i="83"/>
  <c r="AI26" i="83"/>
  <c r="AH26" i="83"/>
  <c r="S2" i="80"/>
  <c r="S38" i="80" s="1"/>
  <c r="W2" i="80"/>
  <c r="W38" i="80" s="1"/>
  <c r="AA2" i="80"/>
  <c r="T2" i="80"/>
  <c r="T38" i="80" s="1"/>
  <c r="I89" i="80"/>
  <c r="M90" i="80"/>
  <c r="S106" i="80"/>
  <c r="Z97" i="80"/>
  <c r="E95" i="80"/>
  <c r="K97" i="80"/>
  <c r="AB97" i="80"/>
  <c r="V98" i="80"/>
  <c r="Z106" i="80"/>
  <c r="I96" i="80"/>
  <c r="C93" i="80"/>
  <c r="P93" i="80"/>
  <c r="H95" i="80"/>
  <c r="U106" i="80"/>
  <c r="I106" i="80"/>
  <c r="D88" i="80"/>
  <c r="R2" i="80"/>
  <c r="R38" i="80" s="1"/>
  <c r="V2" i="80"/>
  <c r="V38" i="80" s="1"/>
  <c r="Z2" i="80"/>
  <c r="L91" i="80"/>
  <c r="U97" i="80"/>
  <c r="Q98" i="80"/>
  <c r="V106" i="80"/>
  <c r="E106" i="80"/>
  <c r="I98" i="80"/>
  <c r="B89" i="80"/>
  <c r="C97" i="80"/>
  <c r="N91" i="80"/>
  <c r="R98" i="80"/>
  <c r="E96" i="80"/>
  <c r="Y93" i="80"/>
  <c r="Y96" i="80"/>
  <c r="D98" i="80"/>
  <c r="P95" i="80"/>
  <c r="Q93" i="80"/>
  <c r="Q2" i="80"/>
  <c r="Q38" i="80" s="1"/>
  <c r="U2" i="80"/>
  <c r="U38" i="80" s="1"/>
  <c r="Y99" i="80"/>
  <c r="M96" i="80"/>
  <c r="M99" i="80"/>
  <c r="C98" i="80"/>
  <c r="O96" i="80"/>
  <c r="H96" i="80"/>
  <c r="Y98" i="80"/>
  <c r="L89" i="80"/>
  <c r="E99" i="80"/>
  <c r="D97" i="80"/>
  <c r="T91" i="80"/>
  <c r="AF35" i="83"/>
  <c r="C88" i="80"/>
  <c r="H106" i="80"/>
  <c r="O95" i="80"/>
  <c r="S97" i="80"/>
  <c r="Q106" i="80"/>
  <c r="C96" i="80"/>
  <c r="AA98" i="80"/>
  <c r="S98" i="80"/>
  <c r="G93" i="80"/>
  <c r="L96" i="80"/>
  <c r="AA99" i="80"/>
  <c r="Q96" i="80"/>
  <c r="G98" i="80"/>
  <c r="O97" i="80"/>
  <c r="D95" i="80"/>
  <c r="S96" i="80"/>
  <c r="H97" i="80"/>
  <c r="AA91" i="80"/>
  <c r="H99" i="80"/>
  <c r="K99" i="80"/>
  <c r="N88" i="80"/>
  <c r="W88" i="80"/>
  <c r="D93" i="80"/>
  <c r="R106" i="80"/>
  <c r="W93" i="80"/>
  <c r="Q97" i="80"/>
  <c r="V96" i="80"/>
  <c r="AF6" i="81"/>
  <c r="AA96" i="80"/>
  <c r="O99" i="80"/>
  <c r="AK6" i="74"/>
  <c r="Z99" i="80"/>
  <c r="T106" i="80"/>
  <c r="L106" i="80"/>
  <c r="K95" i="80"/>
  <c r="R99" i="80"/>
  <c r="H90" i="80"/>
  <c r="M95" i="80"/>
  <c r="P98" i="80"/>
  <c r="W97" i="80"/>
  <c r="U95" i="80"/>
  <c r="Q95" i="80"/>
  <c r="AF23" i="74"/>
  <c r="Q99" i="80"/>
  <c r="Y104" i="80"/>
  <c r="W99" i="80"/>
  <c r="AF26" i="82"/>
  <c r="AF26" i="83"/>
  <c r="AF28" i="74"/>
  <c r="AF21" i="74"/>
  <c r="Y2" i="80"/>
  <c r="AC2" i="80"/>
  <c r="AF2" i="80" s="1"/>
  <c r="AB2" i="80"/>
  <c r="J89" i="80" l="1"/>
  <c r="E89" i="80"/>
  <c r="AF36" i="74"/>
  <c r="K90" i="80"/>
  <c r="J90" i="80"/>
  <c r="S93" i="80"/>
  <c r="AF18" i="81"/>
  <c r="X88" i="80"/>
  <c r="C90" i="80"/>
  <c r="E93" i="80"/>
  <c r="L105" i="80"/>
  <c r="AI25" i="82"/>
  <c r="S105" i="80"/>
  <c r="V88" i="80"/>
  <c r="B88" i="80"/>
  <c r="L93" i="80"/>
  <c r="AH28" i="81"/>
  <c r="T88" i="80"/>
  <c r="R105" i="80"/>
  <c r="AF35" i="81"/>
  <c r="C89" i="80"/>
  <c r="F91" i="80"/>
  <c r="V91" i="80"/>
  <c r="AH35" i="82"/>
  <c r="AI35" i="82"/>
  <c r="AC95" i="80"/>
  <c r="AF95" i="80" s="1"/>
  <c r="AI25" i="74"/>
  <c r="AK25" i="74" s="1"/>
  <c r="AH25" i="74"/>
  <c r="AI29" i="81"/>
  <c r="AH29" i="81"/>
  <c r="AC98" i="80"/>
  <c r="AF98" i="80" s="1"/>
  <c r="AH28" i="74"/>
  <c r="AI28" i="74"/>
  <c r="L88" i="80"/>
  <c r="AI32" i="83"/>
  <c r="AH32" i="83"/>
  <c r="AC88" i="80"/>
  <c r="AH18" i="74"/>
  <c r="AI18" i="74"/>
  <c r="AK18" i="74" s="1"/>
  <c r="AI35" i="83"/>
  <c r="AH35" i="83"/>
  <c r="AH21" i="81"/>
  <c r="AI21" i="81"/>
  <c r="AH27" i="83"/>
  <c r="AI27" i="83"/>
  <c r="Y105" i="80"/>
  <c r="AF35" i="82"/>
  <c r="AH36" i="74"/>
  <c r="AI36" i="74"/>
  <c r="AK36" i="74" s="1"/>
  <c r="O105" i="80"/>
  <c r="AA105" i="80"/>
  <c r="AH21" i="74"/>
  <c r="AI21" i="74"/>
  <c r="AK21" i="74" s="1"/>
  <c r="B96" i="80"/>
  <c r="AF26" i="74"/>
  <c r="AI18" i="81"/>
  <c r="AH18" i="81"/>
  <c r="AK20" i="74"/>
  <c r="AH27" i="74"/>
  <c r="AI27" i="74"/>
  <c r="AK27" i="74" s="1"/>
  <c r="AI35" i="81"/>
  <c r="AH35" i="81"/>
  <c r="AH23" i="74"/>
  <c r="AI23" i="74"/>
  <c r="AK23" i="74" s="1"/>
  <c r="AI26" i="82"/>
  <c r="AH26" i="82"/>
  <c r="AI29" i="74"/>
  <c r="AK29" i="74" s="1"/>
  <c r="AH29" i="74"/>
  <c r="R91" i="80"/>
  <c r="AA93" i="80"/>
  <c r="O93" i="80"/>
  <c r="W105" i="80"/>
  <c r="Q88" i="80"/>
  <c r="D105" i="80"/>
  <c r="AC106" i="80"/>
  <c r="AF106" i="80" s="1"/>
  <c r="AC91" i="80"/>
  <c r="AF91" i="80" s="1"/>
  <c r="H91" i="80"/>
  <c r="B90" i="80"/>
  <c r="M91" i="80"/>
  <c r="I90" i="80"/>
  <c r="H89" i="80"/>
  <c r="F89" i="80"/>
  <c r="F93" i="80"/>
  <c r="G91" i="80"/>
  <c r="AB88" i="80"/>
  <c r="K93" i="80"/>
  <c r="F96" i="80"/>
  <c r="AF32" i="83"/>
  <c r="O91" i="80"/>
  <c r="F88" i="80"/>
  <c r="K105" i="80"/>
  <c r="K89" i="80"/>
  <c r="S91" i="80"/>
  <c r="D91" i="80"/>
  <c r="D90" i="80"/>
  <c r="AC99" i="80"/>
  <c r="AF99" i="80" s="1"/>
  <c r="Q91" i="80"/>
  <c r="F105" i="80"/>
  <c r="J91" i="80"/>
  <c r="C91" i="80"/>
  <c r="E91" i="80"/>
  <c r="Z88" i="80"/>
  <c r="K91" i="80"/>
  <c r="Z93" i="80"/>
  <c r="P91" i="80"/>
  <c r="K106" i="80"/>
  <c r="S88" i="80"/>
  <c r="I91" i="80"/>
  <c r="AB91" i="80"/>
  <c r="U91" i="80"/>
  <c r="L90" i="80"/>
  <c r="O89" i="80"/>
  <c r="J88" i="80"/>
  <c r="G89" i="80"/>
  <c r="E90" i="80"/>
  <c r="D89" i="80"/>
  <c r="AB106" i="80"/>
  <c r="Z91" i="80"/>
  <c r="Y91" i="80"/>
  <c r="U88" i="80"/>
  <c r="F90" i="80"/>
  <c r="X91" i="80"/>
  <c r="P88" i="80"/>
  <c r="Y88" i="80"/>
  <c r="R88" i="80"/>
  <c r="G88" i="80"/>
  <c r="AA88" i="80"/>
  <c r="K88" i="80"/>
  <c r="AA95" i="80"/>
  <c r="N105" i="80"/>
  <c r="M89" i="80"/>
  <c r="R93" i="80"/>
  <c r="B76" i="80"/>
  <c r="T93" i="80"/>
  <c r="X93" i="80"/>
  <c r="B93" i="80"/>
  <c r="N93" i="80"/>
  <c r="U93" i="80"/>
  <c r="B91" i="80"/>
  <c r="N99" i="80"/>
  <c r="AB93" i="80"/>
  <c r="J99" i="80"/>
  <c r="F97" i="80"/>
  <c r="N96" i="80"/>
  <c r="J96" i="80"/>
  <c r="AF25" i="74"/>
  <c r="AF25" i="82"/>
  <c r="K96" i="80"/>
  <c r="AF29" i="74"/>
  <c r="AF29" i="81"/>
  <c r="R97" i="80"/>
  <c r="J97" i="80"/>
  <c r="D106" i="80"/>
  <c r="AB95" i="80"/>
  <c r="AF21" i="81"/>
  <c r="V99" i="80"/>
  <c r="F98" i="80"/>
  <c r="F99" i="80"/>
  <c r="Z98" i="80"/>
  <c r="N98" i="80"/>
  <c r="J98" i="80"/>
  <c r="V97" i="80"/>
  <c r="Z96" i="80"/>
  <c r="R96" i="80"/>
  <c r="Z95" i="80"/>
  <c r="F95" i="80"/>
  <c r="AC97" i="80"/>
  <c r="AF97" i="80" s="1"/>
  <c r="S76" i="80"/>
  <c r="G97" i="80"/>
  <c r="M93" i="80"/>
  <c r="R76" i="80"/>
  <c r="B98" i="80"/>
  <c r="AB105" i="80"/>
  <c r="AH17" i="81" l="1"/>
  <c r="AI17" i="81"/>
  <c r="AF27" i="83"/>
  <c r="AH35" i="74"/>
  <c r="AI35" i="74"/>
  <c r="AK35" i="74" s="1"/>
  <c r="AI26" i="74"/>
  <c r="AK26" i="74" s="1"/>
  <c r="AH26" i="74"/>
  <c r="B97" i="80"/>
  <c r="AF27" i="74"/>
  <c r="B105" i="80"/>
  <c r="AF35" i="74"/>
  <c r="AH32" i="81"/>
  <c r="AI32" i="81"/>
  <c r="AF32" i="81"/>
  <c r="Z105" i="80"/>
  <c r="AF28" i="81"/>
  <c r="V105" i="80"/>
  <c r="C105" i="80"/>
  <c r="J105" i="80"/>
  <c r="G105" i="80"/>
  <c r="P105" i="80"/>
  <c r="V95" i="80"/>
  <c r="R95" i="80"/>
  <c r="Q105" i="80"/>
  <c r="E105" i="80"/>
  <c r="U105" i="80"/>
  <c r="AF17" i="81"/>
  <c r="H105" i="80"/>
  <c r="AC105" i="80"/>
  <c r="N95" i="80"/>
  <c r="J95" i="80"/>
  <c r="I105" i="80"/>
  <c r="B95" i="80"/>
  <c r="T105" i="80"/>
  <c r="B99" i="80"/>
  <c r="M105" i="80"/>
  <c r="X105" i="80"/>
  <c r="T98" i="80"/>
  <c r="X98" i="80"/>
  <c r="AC96" i="80"/>
  <c r="AF96" i="80" s="1"/>
  <c r="AB98" i="80"/>
  <c r="AK28" i="74"/>
  <c r="AF105" i="80" l="1"/>
  <c r="B103" i="80" l="1"/>
  <c r="B102" i="80" s="1"/>
  <c r="C103" i="80" l="1"/>
  <c r="C102" i="80" s="1"/>
  <c r="D103" i="80" l="1"/>
  <c r="D102" i="80" s="1"/>
  <c r="E103" i="80"/>
  <c r="E102" i="80" s="1"/>
  <c r="G103" i="80" l="1"/>
  <c r="G102" i="80" s="1"/>
  <c r="F103" i="80"/>
  <c r="F102" i="80" s="1"/>
  <c r="H103" i="80" l="1"/>
  <c r="H102" i="80" s="1"/>
  <c r="I103" i="80" l="1"/>
  <c r="I102" i="80" s="1"/>
  <c r="J103" i="80" l="1"/>
  <c r="J102" i="80" s="1"/>
  <c r="K103" i="80" l="1"/>
  <c r="K102" i="80" s="1"/>
  <c r="L103" i="80" l="1"/>
  <c r="L102" i="80" s="1"/>
  <c r="M103" i="80" l="1"/>
  <c r="M102" i="80" s="1"/>
  <c r="N103" i="80" l="1"/>
  <c r="N102" i="80" s="1"/>
  <c r="O103" i="80" l="1"/>
  <c r="O102" i="80" s="1"/>
  <c r="P103" i="80" l="1"/>
  <c r="P102" i="80" s="1"/>
  <c r="Q103" i="80" l="1"/>
  <c r="Q102" i="80" s="1"/>
  <c r="R103" i="80" l="1"/>
  <c r="R102" i="80" s="1"/>
  <c r="S103" i="80" l="1"/>
  <c r="S102" i="80" s="1"/>
  <c r="T103" i="80" l="1"/>
  <c r="T102" i="80" s="1"/>
  <c r="U103" i="80" l="1"/>
  <c r="U102" i="80" s="1"/>
  <c r="V103" i="80" l="1"/>
  <c r="V102" i="80" s="1"/>
  <c r="W103" i="80" l="1"/>
  <c r="W102" i="80" s="1"/>
  <c r="X103" i="80" l="1"/>
  <c r="X102" i="80" s="1"/>
  <c r="Y103" i="80" l="1"/>
  <c r="Y102" i="80" s="1"/>
  <c r="Z103" i="80" l="1"/>
  <c r="Z102" i="80" s="1"/>
  <c r="AA103" i="80" l="1"/>
  <c r="AA102" i="80" s="1"/>
  <c r="AB103" i="80" l="1"/>
  <c r="AB102" i="80" s="1"/>
  <c r="AC103" i="80" l="1"/>
  <c r="AC102" i="80" l="1"/>
  <c r="AI33" i="82" l="1"/>
  <c r="AH33" i="82"/>
  <c r="AF33" i="82"/>
  <c r="AD103" i="80"/>
  <c r="AI33" i="74"/>
  <c r="AK33" i="74" s="1"/>
  <c r="AH33" i="74"/>
  <c r="AF33" i="74"/>
  <c r="AF32" i="74" l="1"/>
  <c r="AH32" i="74"/>
  <c r="AI32" i="74"/>
  <c r="AK32" i="74" s="1"/>
  <c r="AD102" i="80"/>
  <c r="AF102" i="80" s="1"/>
  <c r="AF103" i="80"/>
  <c r="AH32" i="82"/>
  <c r="AI32" i="82"/>
  <c r="AF32" i="82"/>
  <c r="AB92" i="80" l="1"/>
  <c r="AB87" i="80" s="1"/>
  <c r="AC92" i="80"/>
  <c r="AA92" i="80"/>
  <c r="AA87" i="80" s="1"/>
  <c r="Z92" i="80" l="1"/>
  <c r="Z87" i="80" s="1"/>
  <c r="AD92" i="80"/>
  <c r="AD87" i="80" s="1"/>
  <c r="AI22" i="74"/>
  <c r="AK22" i="74" s="1"/>
  <c r="AH22" i="74"/>
  <c r="AC87" i="80"/>
  <c r="AI22" i="83"/>
  <c r="AH22" i="83"/>
  <c r="AF17" i="83" l="1"/>
  <c r="AF87" i="80"/>
  <c r="AF92" i="80"/>
  <c r="AF22" i="83"/>
  <c r="F92" i="80"/>
  <c r="F87" i="80" s="1"/>
  <c r="L92" i="80"/>
  <c r="L87" i="80" s="1"/>
  <c r="O92" i="80"/>
  <c r="O87" i="80" s="1"/>
  <c r="P92" i="80"/>
  <c r="P87" i="80" s="1"/>
  <c r="E92" i="80"/>
  <c r="E87" i="80" s="1"/>
  <c r="AH17" i="74"/>
  <c r="AI17" i="74"/>
  <c r="AK17" i="74" s="1"/>
  <c r="AF22" i="74"/>
  <c r="B92" i="80"/>
  <c r="B87" i="80" s="1"/>
  <c r="Y92" i="80"/>
  <c r="Y87" i="80" s="1"/>
  <c r="AI17" i="83"/>
  <c r="AH17" i="83"/>
  <c r="Q92" i="80"/>
  <c r="Q87" i="80" s="1"/>
  <c r="X92" i="80"/>
  <c r="X87" i="80" s="1"/>
  <c r="U92" i="80"/>
  <c r="U87" i="80" s="1"/>
  <c r="J92" i="80"/>
  <c r="J87" i="80" s="1"/>
  <c r="K92" i="80"/>
  <c r="K87" i="80" s="1"/>
  <c r="R92" i="80"/>
  <c r="R87" i="80" s="1"/>
  <c r="C92" i="80"/>
  <c r="C87" i="80" s="1"/>
  <c r="W92" i="80"/>
  <c r="W87" i="80" s="1"/>
  <c r="T92" i="80"/>
  <c r="T87" i="80" s="1"/>
  <c r="I92" i="80"/>
  <c r="I87" i="80" s="1"/>
  <c r="N92" i="80"/>
  <c r="N87" i="80" s="1"/>
  <c r="G92" i="80"/>
  <c r="G87" i="80" s="1"/>
  <c r="H92" i="80"/>
  <c r="H87" i="80" s="1"/>
  <c r="M92" i="80"/>
  <c r="M87" i="80" s="1"/>
  <c r="S92" i="80"/>
  <c r="S87" i="80" s="1"/>
  <c r="D92" i="80"/>
  <c r="D87" i="80" s="1"/>
  <c r="V92" i="80"/>
  <c r="V87" i="80" s="1"/>
  <c r="AF17" i="74" l="1"/>
  <c r="AI4" i="81" l="1"/>
  <c r="AH4" i="81"/>
  <c r="AI12" i="83" l="1"/>
  <c r="AH12" i="83" l="1"/>
  <c r="AH12" i="82" l="1"/>
  <c r="AI12" i="82"/>
  <c r="AF12" i="83" l="1"/>
  <c r="AF12" i="82"/>
  <c r="Q75" i="80" l="1"/>
  <c r="X75" i="80"/>
  <c r="AC75" i="80"/>
  <c r="AA75" i="80"/>
  <c r="T75" i="80"/>
  <c r="V75" i="80"/>
  <c r="S75" i="80"/>
  <c r="Y75" i="80"/>
  <c r="Z75" i="80"/>
  <c r="AB75" i="80"/>
  <c r="U75" i="80"/>
  <c r="W75" i="80"/>
  <c r="R75" i="80"/>
  <c r="AF31" i="81" l="1"/>
  <c r="T85" i="80"/>
  <c r="AF10" i="81"/>
  <c r="C74" i="80"/>
  <c r="R101" i="80"/>
  <c r="AF15" i="81"/>
  <c r="J75" i="80"/>
  <c r="O80" i="80"/>
  <c r="J101" i="80"/>
  <c r="H101" i="80"/>
  <c r="I80" i="80"/>
  <c r="R80" i="80"/>
  <c r="W85" i="80"/>
  <c r="Z85" i="80"/>
  <c r="O101" i="80"/>
  <c r="D85" i="80"/>
  <c r="K85" i="80"/>
  <c r="G80" i="80"/>
  <c r="N101" i="80"/>
  <c r="J80" i="80"/>
  <c r="P80" i="80"/>
  <c r="Y12" i="80"/>
  <c r="Y11" i="80" s="1"/>
  <c r="Y38" i="80" s="1"/>
  <c r="G75" i="80"/>
  <c r="V85" i="80"/>
  <c r="O83" i="80"/>
  <c r="I83" i="80"/>
  <c r="C83" i="80"/>
  <c r="J85" i="80"/>
  <c r="E83" i="80"/>
  <c r="E101" i="80"/>
  <c r="B80" i="80"/>
  <c r="G85" i="80"/>
  <c r="C80" i="80"/>
  <c r="M80" i="80"/>
  <c r="N80" i="80"/>
  <c r="K80" i="80"/>
  <c r="L80" i="80"/>
  <c r="B84" i="80"/>
  <c r="F86" i="80"/>
  <c r="B101" i="80"/>
  <c r="K101" i="80"/>
  <c r="Q80" i="80"/>
  <c r="D74" i="80"/>
  <c r="AF7" i="81"/>
  <c r="O85" i="80"/>
  <c r="D101" i="80"/>
  <c r="F80" i="80"/>
  <c r="D80" i="80"/>
  <c r="S80" i="80"/>
  <c r="E80" i="80"/>
  <c r="R85" i="80"/>
  <c r="Q101" i="80"/>
  <c r="P85" i="80"/>
  <c r="M101" i="80"/>
  <c r="C85" i="80"/>
  <c r="AC85" i="80"/>
  <c r="C101" i="80"/>
  <c r="I101" i="80"/>
  <c r="G101" i="80"/>
  <c r="G100" i="80" l="1"/>
  <c r="G94" i="80" s="1"/>
  <c r="S101" i="80"/>
  <c r="P86" i="80"/>
  <c r="L101" i="80"/>
  <c r="T101" i="80"/>
  <c r="P101" i="80"/>
  <c r="U101" i="80"/>
  <c r="B86" i="80"/>
  <c r="N75" i="80"/>
  <c r="S85" i="80"/>
  <c r="K83" i="80"/>
  <c r="F100" i="80"/>
  <c r="N86" i="80"/>
  <c r="AA85" i="80"/>
  <c r="C84" i="80"/>
  <c r="L100" i="80"/>
  <c r="L85" i="80"/>
  <c r="Q86" i="80"/>
  <c r="X85" i="80"/>
  <c r="M75" i="80"/>
  <c r="P100" i="80"/>
  <c r="M85" i="80"/>
  <c r="Q85" i="80"/>
  <c r="M100" i="80"/>
  <c r="M94" i="80" s="1"/>
  <c r="B85" i="80"/>
  <c r="B74" i="80"/>
  <c r="H80" i="80"/>
  <c r="B83" i="80"/>
  <c r="AH7" i="83"/>
  <c r="AI7" i="83"/>
  <c r="AF7" i="83"/>
  <c r="D83" i="80"/>
  <c r="N83" i="80"/>
  <c r="H83" i="80"/>
  <c r="AH7" i="82"/>
  <c r="AF7" i="82"/>
  <c r="AI7" i="82"/>
  <c r="R86" i="80"/>
  <c r="U85" i="80"/>
  <c r="N85" i="80"/>
  <c r="T80" i="80"/>
  <c r="E84" i="80"/>
  <c r="AB85" i="80"/>
  <c r="Y85" i="80"/>
  <c r="Q77" i="80"/>
  <c r="W86" i="80"/>
  <c r="M83" i="80"/>
  <c r="I100" i="80"/>
  <c r="I94" i="80" s="1"/>
  <c r="AH16" i="82"/>
  <c r="D75" i="80"/>
  <c r="C100" i="80"/>
  <c r="C94" i="80" s="1"/>
  <c r="L83" i="80"/>
  <c r="D100" i="80"/>
  <c r="D94" i="80" s="1"/>
  <c r="X86" i="80"/>
  <c r="D84" i="80"/>
  <c r="V86" i="80"/>
  <c r="J86" i="80"/>
  <c r="AF30" i="81"/>
  <c r="E85" i="80"/>
  <c r="F83" i="80"/>
  <c r="I75" i="80"/>
  <c r="G83" i="80"/>
  <c r="P83" i="80"/>
  <c r="AF16" i="82"/>
  <c r="F85" i="80"/>
  <c r="AF24" i="81"/>
  <c r="E74" i="80"/>
  <c r="H85" i="80"/>
  <c r="Y77" i="80"/>
  <c r="F101" i="80"/>
  <c r="I85" i="80"/>
  <c r="J100" i="80"/>
  <c r="J94" i="80" s="1"/>
  <c r="Z86" i="80"/>
  <c r="J83" i="80"/>
  <c r="H86" i="80"/>
  <c r="AF4" i="81"/>
  <c r="H100" i="80"/>
  <c r="H94" i="80" s="1"/>
  <c r="P94" i="80" l="1"/>
  <c r="L94" i="80"/>
  <c r="AI16" i="82"/>
  <c r="F74" i="80"/>
  <c r="L75" i="80"/>
  <c r="Z77" i="80"/>
  <c r="H77" i="80"/>
  <c r="AF16" i="81"/>
  <c r="AH16" i="81"/>
  <c r="AI16" i="81"/>
  <c r="E100" i="80"/>
  <c r="E94" i="80" s="1"/>
  <c r="AC77" i="80"/>
  <c r="D73" i="80"/>
  <c r="D72" i="80" s="1"/>
  <c r="T100" i="80"/>
  <c r="T94" i="80" s="1"/>
  <c r="E73" i="80"/>
  <c r="K77" i="80"/>
  <c r="L86" i="80"/>
  <c r="AI16" i="83"/>
  <c r="AF16" i="83"/>
  <c r="AH16" i="83"/>
  <c r="B73" i="80"/>
  <c r="AH30" i="82"/>
  <c r="AF30" i="82"/>
  <c r="AI30" i="82"/>
  <c r="AB12" i="80"/>
  <c r="AB11" i="80" s="1"/>
  <c r="AB38" i="80" s="1"/>
  <c r="C75" i="80"/>
  <c r="P75" i="80"/>
  <c r="F84" i="80"/>
  <c r="AA77" i="80"/>
  <c r="O77" i="80"/>
  <c r="AF15" i="82"/>
  <c r="AI15" i="82"/>
  <c r="AH15" i="82"/>
  <c r="F77" i="80"/>
  <c r="J73" i="80"/>
  <c r="R77" i="80"/>
  <c r="C86" i="80"/>
  <c r="T77" i="80"/>
  <c r="K86" i="80"/>
  <c r="M86" i="80"/>
  <c r="N100" i="80"/>
  <c r="N94" i="80" s="1"/>
  <c r="G73" i="80"/>
  <c r="S100" i="80"/>
  <c r="S94" i="80" s="1"/>
  <c r="R100" i="80"/>
  <c r="R94" i="80" s="1"/>
  <c r="Z12" i="80"/>
  <c r="Z11" i="80" s="1"/>
  <c r="Z38" i="80" s="1"/>
  <c r="AA12" i="80"/>
  <c r="AA11" i="80" s="1"/>
  <c r="AA38" i="80" s="1"/>
  <c r="K75" i="80"/>
  <c r="O75" i="80"/>
  <c r="I73" i="80"/>
  <c r="W82" i="80"/>
  <c r="C73" i="80"/>
  <c r="P77" i="80"/>
  <c r="I77" i="80"/>
  <c r="E77" i="80"/>
  <c r="G77" i="80"/>
  <c r="U100" i="80"/>
  <c r="U94" i="80" s="1"/>
  <c r="M77" i="80"/>
  <c r="AB77" i="80"/>
  <c r="C77" i="80"/>
  <c r="U80" i="80"/>
  <c r="O86" i="80"/>
  <c r="AB86" i="80"/>
  <c r="AA86" i="80"/>
  <c r="AF15" i="83"/>
  <c r="AI15" i="83"/>
  <c r="AH15" i="83"/>
  <c r="AI15" i="81"/>
  <c r="AH15" i="81"/>
  <c r="F94" i="80"/>
  <c r="E75" i="80"/>
  <c r="F75" i="80"/>
  <c r="Y86" i="80"/>
  <c r="B100" i="80"/>
  <c r="B94" i="80" s="1"/>
  <c r="AF31" i="82"/>
  <c r="AI31" i="82"/>
  <c r="AH31" i="82"/>
  <c r="M73" i="80"/>
  <c r="K73" i="80"/>
  <c r="N73" i="80"/>
  <c r="O100" i="80"/>
  <c r="O94" i="80" s="1"/>
  <c r="L77" i="80"/>
  <c r="I86" i="80"/>
  <c r="AH10" i="82"/>
  <c r="AF10" i="82"/>
  <c r="AI10" i="82"/>
  <c r="U86" i="80"/>
  <c r="H75" i="80"/>
  <c r="B75" i="80"/>
  <c r="J77" i="80"/>
  <c r="H73" i="80"/>
  <c r="B77" i="80"/>
  <c r="G86" i="80"/>
  <c r="AC86" i="80"/>
  <c r="D86" i="80"/>
  <c r="N77" i="80"/>
  <c r="T86" i="80"/>
  <c r="S77" i="80"/>
  <c r="U77" i="80"/>
  <c r="E86" i="80"/>
  <c r="K100" i="80"/>
  <c r="K94" i="80" s="1"/>
  <c r="T73" i="80"/>
  <c r="Q100" i="80"/>
  <c r="Q94" i="80" s="1"/>
  <c r="S86" i="80"/>
  <c r="Y82" i="80"/>
  <c r="D77" i="80"/>
  <c r="F73" i="80" l="1"/>
  <c r="F72" i="80" s="1"/>
  <c r="G84" i="80"/>
  <c r="Q73" i="80"/>
  <c r="V73" i="80"/>
  <c r="AI24" i="82"/>
  <c r="AH24" i="82"/>
  <c r="AF24" i="82"/>
  <c r="AF5" i="81"/>
  <c r="S73" i="80"/>
  <c r="O73" i="80"/>
  <c r="C72" i="80"/>
  <c r="Y101" i="80"/>
  <c r="AI12" i="81"/>
  <c r="AH12" i="81"/>
  <c r="AD12" i="80"/>
  <c r="P73" i="80"/>
  <c r="B72" i="80"/>
  <c r="R73" i="80"/>
  <c r="U73" i="80"/>
  <c r="AC12" i="80"/>
  <c r="AC11" i="80" s="1"/>
  <c r="AC38" i="80" s="1"/>
  <c r="AH15" i="74"/>
  <c r="AF15" i="74"/>
  <c r="AD85" i="80"/>
  <c r="AF85" i="80" s="1"/>
  <c r="AI15" i="74"/>
  <c r="AK15" i="74" s="1"/>
  <c r="L73" i="80"/>
  <c r="AD86" i="80"/>
  <c r="AF86" i="80" s="1"/>
  <c r="AF16" i="74"/>
  <c r="AH16" i="74"/>
  <c r="AI16" i="74"/>
  <c r="AK16" i="74" s="1"/>
  <c r="E72" i="80"/>
  <c r="H84" i="80" l="1"/>
  <c r="X82" i="80"/>
  <c r="AC82" i="80"/>
  <c r="V82" i="80"/>
  <c r="R82" i="80"/>
  <c r="T82" i="80"/>
  <c r="AB82" i="80"/>
  <c r="U82" i="80"/>
  <c r="Z82" i="80"/>
  <c r="G74" i="80"/>
  <c r="G72" i="80" s="1"/>
  <c r="Z101" i="80"/>
  <c r="S82" i="80"/>
  <c r="Q82" i="80"/>
  <c r="AA82" i="80"/>
  <c r="AD11" i="80"/>
  <c r="AF12" i="80"/>
  <c r="AI12" i="74"/>
  <c r="AK12" i="74" s="1"/>
  <c r="AH12" i="74"/>
  <c r="AD82" i="80"/>
  <c r="I84" i="80" l="1"/>
  <c r="H74" i="80"/>
  <c r="H72" i="80" s="1"/>
  <c r="AA101" i="80"/>
  <c r="AF82" i="80"/>
  <c r="AD38" i="80"/>
  <c r="AF38" i="80" s="1"/>
  <c r="AF11" i="80"/>
  <c r="Y100" i="80"/>
  <c r="Y94" i="80" s="1"/>
  <c r="Z100" i="80" l="1"/>
  <c r="Z94" i="80" s="1"/>
  <c r="I74" i="80"/>
  <c r="I72" i="80" s="1"/>
  <c r="J84" i="80"/>
  <c r="AB101" i="80"/>
  <c r="Y80" i="80"/>
  <c r="J74" i="80" l="1"/>
  <c r="J72" i="80" s="1"/>
  <c r="AC101" i="80"/>
  <c r="Z80" i="80"/>
  <c r="K84" i="80"/>
  <c r="AA100" i="80"/>
  <c r="AA94" i="80" s="1"/>
  <c r="AH31" i="83" l="1"/>
  <c r="AI31" i="83"/>
  <c r="AF31" i="83"/>
  <c r="AB100" i="80"/>
  <c r="AB94" i="80" s="1"/>
  <c r="AA80" i="80"/>
  <c r="L84" i="80"/>
  <c r="K74" i="80"/>
  <c r="K72" i="80" s="1"/>
  <c r="M84" i="80" l="1"/>
  <c r="AF30" i="83"/>
  <c r="AH30" i="83"/>
  <c r="AI30" i="83"/>
  <c r="L74" i="80"/>
  <c r="L72" i="80" s="1"/>
  <c r="AC100" i="80"/>
  <c r="AC94" i="80" s="1"/>
  <c r="AB80" i="80"/>
  <c r="M74" i="80" l="1"/>
  <c r="M72" i="80" s="1"/>
  <c r="AC80" i="80"/>
  <c r="N84" i="80"/>
  <c r="AI24" i="83"/>
  <c r="AF24" i="83"/>
  <c r="AH24" i="83"/>
  <c r="O84" i="80" l="1"/>
  <c r="N74" i="80"/>
  <c r="N72" i="80" s="1"/>
  <c r="AI10" i="83"/>
  <c r="AF10" i="83"/>
  <c r="AH10" i="83"/>
  <c r="P84" i="80" l="1"/>
  <c r="O74" i="80"/>
  <c r="O72" i="80" s="1"/>
  <c r="R84" i="80" l="1"/>
  <c r="Q84" i="80"/>
  <c r="P74" i="80"/>
  <c r="P72" i="80" s="1"/>
  <c r="Q74" i="80" l="1"/>
  <c r="Q72" i="80" s="1"/>
  <c r="S84" i="80" l="1"/>
  <c r="R74" i="80"/>
  <c r="R72" i="80" s="1"/>
  <c r="S74" i="80" l="1"/>
  <c r="S72" i="80" s="1"/>
  <c r="T84" i="80"/>
  <c r="U84" i="80" l="1"/>
  <c r="T74" i="80"/>
  <c r="T72" i="80" s="1"/>
  <c r="V84" i="80" l="1"/>
  <c r="U74" i="80"/>
  <c r="U72" i="80" s="1"/>
  <c r="W84" i="80" l="1"/>
  <c r="V74" i="80"/>
  <c r="V72" i="80" s="1"/>
  <c r="X84" i="80"/>
  <c r="W74" i="80"/>
  <c r="X74" i="80" l="1"/>
  <c r="Y84" i="80" l="1"/>
  <c r="Y74" i="80"/>
  <c r="Z74" i="80" l="1"/>
  <c r="Z84" i="80"/>
  <c r="AA74" i="80" l="1"/>
  <c r="AA84" i="80"/>
  <c r="AF14" i="81"/>
  <c r="AB74" i="80" l="1"/>
  <c r="AB84" i="80"/>
  <c r="AC84" i="80" l="1"/>
  <c r="AC74" i="80"/>
  <c r="AH14" i="81"/>
  <c r="AI14" i="81"/>
  <c r="AI14" i="82" l="1"/>
  <c r="AF14" i="82"/>
  <c r="AH14" i="82"/>
  <c r="AH14" i="83"/>
  <c r="AF14" i="83"/>
  <c r="AI14" i="83"/>
  <c r="AF14" i="74" l="1"/>
  <c r="AD84" i="80"/>
  <c r="AF84" i="80" s="1"/>
  <c r="AH14" i="74"/>
  <c r="AI14" i="74"/>
  <c r="AK14" i="74" s="1"/>
  <c r="AF4" i="83" l="1"/>
  <c r="AI4" i="83"/>
  <c r="AH4" i="83"/>
  <c r="AF4" i="82" l="1"/>
  <c r="AH4" i="82"/>
  <c r="AI4" i="82"/>
  <c r="AH4" i="74"/>
  <c r="AF4" i="74"/>
  <c r="AD74" i="80"/>
  <c r="AF74" i="80" s="1"/>
  <c r="AI4" i="74"/>
  <c r="AK4" i="74" s="1"/>
  <c r="AF5" i="74" l="1"/>
  <c r="AH5" i="74"/>
  <c r="AD75" i="80"/>
  <c r="AF75" i="80" s="1"/>
  <c r="AI5" i="74"/>
  <c r="AK5" i="74" s="1"/>
  <c r="AI5" i="81"/>
  <c r="AH5" i="81"/>
  <c r="AH5" i="83"/>
  <c r="AI5" i="83"/>
  <c r="AF5" i="83"/>
  <c r="AF5" i="82"/>
  <c r="AH5" i="82"/>
  <c r="AI5" i="82"/>
  <c r="AF10" i="74" l="1"/>
  <c r="AH10" i="74"/>
  <c r="AI10" i="74"/>
  <c r="AK10" i="74" s="1"/>
  <c r="AD80" i="80"/>
  <c r="AF80" i="80" s="1"/>
  <c r="AH7" i="81"/>
  <c r="AI7" i="81"/>
  <c r="AH30" i="81"/>
  <c r="AI30" i="81"/>
  <c r="AI10" i="81"/>
  <c r="AH10" i="81"/>
  <c r="AH31" i="81"/>
  <c r="AI31" i="81"/>
  <c r="AH7" i="74" l="1"/>
  <c r="AI7" i="74"/>
  <c r="AK7" i="74" s="1"/>
  <c r="AF7" i="74"/>
  <c r="AD77" i="80"/>
  <c r="AF77" i="80" s="1"/>
  <c r="AD101" i="80"/>
  <c r="AF101" i="80" s="1"/>
  <c r="AH31" i="74"/>
  <c r="AF31" i="74"/>
  <c r="AI31" i="74"/>
  <c r="AK31" i="74" s="1"/>
  <c r="AF30" i="74"/>
  <c r="AH30" i="74"/>
  <c r="AD100" i="80"/>
  <c r="AI30" i="74"/>
  <c r="AK30" i="74" s="1"/>
  <c r="AH24" i="81"/>
  <c r="AI24" i="81"/>
  <c r="AD94" i="80" l="1"/>
  <c r="AF94" i="80" s="1"/>
  <c r="AF100" i="80"/>
  <c r="AF24" i="74"/>
  <c r="AI24" i="74"/>
  <c r="AK24" i="74" s="1"/>
  <c r="AH24" i="74"/>
  <c r="X80" i="80" l="1"/>
  <c r="X101" i="80"/>
  <c r="X100" i="80" l="1"/>
  <c r="X94" i="80" s="1"/>
  <c r="X77" i="80" l="1"/>
  <c r="W80" i="80"/>
  <c r="W101" i="80"/>
  <c r="W100" i="80" l="1"/>
  <c r="W94" i="80" s="1"/>
  <c r="V101" i="80"/>
  <c r="V80" i="80"/>
  <c r="V100" i="80" l="1"/>
  <c r="V94" i="80" s="1"/>
  <c r="W77" i="80"/>
  <c r="V77" i="80" l="1"/>
  <c r="P82" i="80" l="1"/>
  <c r="P81" i="80" s="1"/>
  <c r="L82" i="80" l="1"/>
  <c r="L81" i="80" s="1"/>
  <c r="I82" i="80"/>
  <c r="I81" i="80" s="1"/>
  <c r="K82" i="80"/>
  <c r="K81" i="80" s="1"/>
  <c r="AF12" i="81"/>
  <c r="N82" i="80" l="1"/>
  <c r="N81" i="80" s="1"/>
  <c r="H82" i="80"/>
  <c r="H81" i="80" s="1"/>
  <c r="E82" i="80"/>
  <c r="E81" i="80" s="1"/>
  <c r="M82" i="80"/>
  <c r="M81" i="80" s="1"/>
  <c r="F82" i="80"/>
  <c r="F81" i="80" s="1"/>
  <c r="C82" i="80"/>
  <c r="C81" i="80" s="1"/>
  <c r="O82" i="80"/>
  <c r="O81" i="80" s="1"/>
  <c r="B82" i="80"/>
  <c r="B81" i="80" s="1"/>
  <c r="AF12" i="74"/>
  <c r="J82" i="80"/>
  <c r="J81" i="80" s="1"/>
  <c r="G82" i="80"/>
  <c r="G81" i="80" s="1"/>
  <c r="D82" i="80"/>
  <c r="D81" i="80" s="1"/>
  <c r="AF3" i="81" l="1"/>
  <c r="AH3" i="81"/>
  <c r="AI3" i="81"/>
  <c r="AF2" i="81" l="1"/>
  <c r="AI2" i="81"/>
  <c r="AH2" i="81"/>
  <c r="AH13" i="81" l="1"/>
  <c r="AI13" i="81" l="1"/>
  <c r="AF13" i="81"/>
  <c r="AH11" i="81"/>
  <c r="AI11" i="81" l="1"/>
  <c r="AF11" i="81"/>
  <c r="AF13" i="83" l="1"/>
  <c r="AI13" i="83" l="1"/>
  <c r="AH13" i="83"/>
  <c r="R83" i="80"/>
  <c r="R81" i="80" s="1"/>
  <c r="V83" i="80"/>
  <c r="V81" i="80" s="1"/>
  <c r="AF11" i="83"/>
  <c r="AI11" i="83"/>
  <c r="AH11" i="83"/>
  <c r="S83" i="80"/>
  <c r="S81" i="80" s="1"/>
  <c r="W83" i="80"/>
  <c r="W81" i="80" s="1"/>
  <c r="AF13" i="82"/>
  <c r="AH13" i="82"/>
  <c r="AI13" i="82"/>
  <c r="T83" i="80" l="1"/>
  <c r="T81" i="80" s="1"/>
  <c r="X83" i="80"/>
  <c r="X81" i="80" s="1"/>
  <c r="AI13" i="74"/>
  <c r="AK13" i="74" s="1"/>
  <c r="AH13" i="74"/>
  <c r="AD83" i="80"/>
  <c r="AF13" i="74"/>
  <c r="Q83" i="80"/>
  <c r="Q81" i="80" s="1"/>
  <c r="AC83" i="80"/>
  <c r="AC81" i="80" s="1"/>
  <c r="Y83" i="80"/>
  <c r="Y81" i="80" s="1"/>
  <c r="AA83" i="80"/>
  <c r="AA81" i="80" s="1"/>
  <c r="AI11" i="82"/>
  <c r="AF11" i="82"/>
  <c r="AH11" i="82"/>
  <c r="Z83" i="80" l="1"/>
  <c r="Z81" i="80" s="1"/>
  <c r="AB83" i="80"/>
  <c r="AB81" i="80" s="1"/>
  <c r="AF83" i="80"/>
  <c r="AD81" i="80"/>
  <c r="AF81" i="80" s="1"/>
  <c r="AI11" i="74"/>
  <c r="AK11" i="74" s="1"/>
  <c r="AF11" i="74"/>
  <c r="AH11" i="74"/>
  <c r="U83" i="80"/>
  <c r="U81" i="80" s="1"/>
  <c r="AF3" i="82" l="1"/>
  <c r="AI3" i="82" l="1"/>
  <c r="AF2" i="82"/>
  <c r="AH2" i="82"/>
  <c r="AI2" i="82"/>
  <c r="AH3" i="82"/>
  <c r="AH3" i="83"/>
  <c r="AF3" i="83"/>
  <c r="AI3" i="83"/>
  <c r="AI2" i="83" l="1"/>
  <c r="AH2" i="83"/>
  <c r="AF2" i="83"/>
  <c r="AH3" i="74"/>
  <c r="AD73" i="80"/>
  <c r="AI3" i="74"/>
  <c r="AK3" i="74" s="1"/>
  <c r="AF3" i="74"/>
  <c r="AC73" i="80"/>
  <c r="AC72" i="80" s="1"/>
  <c r="AD72" i="80" l="1"/>
  <c r="AF72" i="80" s="1"/>
  <c r="AF73" i="80"/>
  <c r="AH2" i="74"/>
  <c r="AF2" i="74"/>
  <c r="AI2" i="74"/>
  <c r="AK2" i="74" s="1"/>
  <c r="AA73" i="80" l="1"/>
  <c r="AA72" i="80" s="1"/>
  <c r="Y73" i="80"/>
  <c r="Y72" i="80" s="1"/>
  <c r="X73" i="80"/>
  <c r="X72" i="80" s="1"/>
  <c r="AB73" i="80"/>
  <c r="AB72" i="80" s="1"/>
  <c r="Z73" i="80" l="1"/>
  <c r="Z72" i="80" s="1"/>
  <c r="W73" i="80" l="1"/>
  <c r="W72" i="80" s="1"/>
  <c r="AD79" i="80" l="1"/>
  <c r="AE8" i="81" l="1"/>
  <c r="AE8" i="83"/>
  <c r="AD78" i="80" l="1"/>
  <c r="AE2" i="82"/>
  <c r="AE25" i="82"/>
  <c r="AE26" i="82"/>
  <c r="AE38" i="82"/>
  <c r="AE12" i="82"/>
  <c r="AE32" i="82"/>
  <c r="AE6" i="82"/>
  <c r="AE33" i="82"/>
  <c r="AE23" i="82"/>
  <c r="AE36" i="82"/>
  <c r="AE34" i="82"/>
  <c r="AE17" i="82"/>
  <c r="AE35" i="82"/>
  <c r="AE7" i="82"/>
  <c r="AE16" i="82"/>
  <c r="AE15" i="82"/>
  <c r="AE31" i="82"/>
  <c r="AE10" i="82"/>
  <c r="AE30" i="82"/>
  <c r="AE24" i="82"/>
  <c r="AE14" i="82"/>
  <c r="AE4" i="82"/>
  <c r="AE5" i="82"/>
  <c r="AE13" i="82"/>
  <c r="AE11" i="82"/>
  <c r="AE3" i="82"/>
  <c r="AE9" i="82"/>
  <c r="AE11" i="81"/>
  <c r="AE29" i="81"/>
  <c r="AE4" i="81"/>
  <c r="AE26" i="81"/>
  <c r="AE28" i="81"/>
  <c r="AE17" i="81"/>
  <c r="AE25" i="81"/>
  <c r="AE38" i="81"/>
  <c r="AE22" i="81"/>
  <c r="AE27" i="81"/>
  <c r="AE33" i="81"/>
  <c r="AE35" i="81"/>
  <c r="AE21" i="81"/>
  <c r="AE34" i="81"/>
  <c r="AE36" i="81"/>
  <c r="AE6" i="81"/>
  <c r="AE32" i="81"/>
  <c r="AE18" i="81"/>
  <c r="AE16" i="81"/>
  <c r="AE3" i="81"/>
  <c r="AE15" i="81"/>
  <c r="AE12" i="81"/>
  <c r="AE14" i="81"/>
  <c r="AE5" i="81"/>
  <c r="AE2" i="81"/>
  <c r="AE10" i="81"/>
  <c r="AE7" i="81"/>
  <c r="AE30" i="81"/>
  <c r="AE31" i="81"/>
  <c r="AE24" i="81"/>
  <c r="AE13" i="81"/>
  <c r="AE9" i="81"/>
  <c r="AE6" i="83"/>
  <c r="AE34" i="83"/>
  <c r="AE20" i="83"/>
  <c r="AE18" i="83"/>
  <c r="AE28" i="83"/>
  <c r="AE17" i="83"/>
  <c r="AE25" i="83"/>
  <c r="AE22" i="83"/>
  <c r="AE26" i="83"/>
  <c r="AE38" i="83"/>
  <c r="AE32" i="83"/>
  <c r="AE35" i="83"/>
  <c r="AE19" i="83"/>
  <c r="AE36" i="83"/>
  <c r="AE33" i="83"/>
  <c r="AE21" i="83"/>
  <c r="AE23" i="83"/>
  <c r="AE12" i="83"/>
  <c r="AE27" i="83"/>
  <c r="AE29" i="83"/>
  <c r="AE7" i="83"/>
  <c r="AE16" i="83"/>
  <c r="AE15" i="83"/>
  <c r="AE31" i="83"/>
  <c r="AE30" i="83"/>
  <c r="AE24" i="83"/>
  <c r="AE10" i="83"/>
  <c r="AE14" i="83"/>
  <c r="AE4" i="83"/>
  <c r="AE5" i="83"/>
  <c r="AE13" i="83"/>
  <c r="AE11" i="83"/>
  <c r="AE3" i="83"/>
  <c r="AE2" i="83"/>
  <c r="AE9" i="83"/>
  <c r="AE8" i="82"/>
  <c r="AE18" i="74" l="1"/>
  <c r="AE36" i="74"/>
  <c r="AE35" i="74"/>
  <c r="AE21" i="74"/>
  <c r="AD108" i="80"/>
  <c r="AE32" i="74"/>
  <c r="AE29" i="74"/>
  <c r="AE27" i="74"/>
  <c r="AE33" i="74"/>
  <c r="AE17" i="74"/>
  <c r="AE25" i="74"/>
  <c r="AE26" i="74"/>
  <c r="AE34" i="74"/>
  <c r="AE6" i="74"/>
  <c r="AE28" i="74"/>
  <c r="AE22" i="74"/>
  <c r="AE23" i="74"/>
  <c r="AE38" i="74"/>
  <c r="AE15" i="74"/>
  <c r="AE16" i="74"/>
  <c r="AE12" i="74"/>
  <c r="AE14" i="74"/>
  <c r="AE4" i="74"/>
  <c r="AE5" i="74"/>
  <c r="AE10" i="74"/>
  <c r="AE30" i="74"/>
  <c r="AE31" i="74"/>
  <c r="AE7" i="74"/>
  <c r="AE24" i="74"/>
  <c r="AE13" i="74"/>
  <c r="AE11" i="74"/>
  <c r="AE3" i="74"/>
  <c r="AE2" i="74"/>
  <c r="AE9" i="74"/>
  <c r="AI9" i="82"/>
  <c r="AH9" i="82"/>
  <c r="AC79" i="80"/>
  <c r="AF79" i="80" s="1"/>
  <c r="AI9" i="74"/>
  <c r="AK9" i="74" s="1"/>
  <c r="AH9" i="74"/>
  <c r="AE8" i="74"/>
  <c r="AI9" i="83"/>
  <c r="AH9" i="83"/>
  <c r="AI9" i="81"/>
  <c r="AH9" i="81"/>
  <c r="AI8" i="83" l="1"/>
  <c r="AH8" i="83"/>
  <c r="AH8" i="81" l="1"/>
  <c r="AI8" i="81"/>
  <c r="AH38" i="83"/>
  <c r="AI38" i="83"/>
  <c r="AI8" i="82"/>
  <c r="AH8" i="82"/>
  <c r="AH38" i="81" l="1"/>
  <c r="AI38" i="81"/>
  <c r="AH38" i="82"/>
  <c r="AI38" i="82"/>
  <c r="AC78" i="80"/>
  <c r="AF78" i="80" s="1"/>
  <c r="AI8" i="74"/>
  <c r="AK8" i="74" s="1"/>
  <c r="AH8" i="74"/>
  <c r="AC108" i="80" l="1"/>
  <c r="AF108" i="80" s="1"/>
  <c r="AI38" i="74"/>
  <c r="AK38" i="74" s="1"/>
  <c r="AH38" i="74"/>
  <c r="AD40" i="74"/>
  <c r="AD41" i="74"/>
  <c r="AB79" i="80" l="1"/>
  <c r="AB78" i="80" l="1"/>
  <c r="AB108" i="80" l="1"/>
  <c r="AC41" i="74"/>
  <c r="AC40" i="74"/>
  <c r="P79" i="80" l="1"/>
  <c r="X79" i="80"/>
  <c r="AA79" i="80"/>
  <c r="N79" i="80"/>
  <c r="Y79" i="80"/>
  <c r="Z79" i="80"/>
  <c r="M79" i="80"/>
  <c r="Q79" i="80"/>
  <c r="W79" i="80"/>
  <c r="U79" i="80"/>
  <c r="V79" i="80"/>
  <c r="T79" i="80"/>
  <c r="O79" i="80"/>
  <c r="AF9" i="82" l="1"/>
  <c r="L79" i="80"/>
  <c r="R79" i="80"/>
  <c r="S79" i="80"/>
  <c r="AF9" i="81"/>
  <c r="AF9" i="83"/>
  <c r="Q78" i="80" l="1"/>
  <c r="U78" i="80"/>
  <c r="B79" i="80"/>
  <c r="AF9" i="74"/>
  <c r="E79" i="80"/>
  <c r="M78" i="80"/>
  <c r="F79" i="80"/>
  <c r="C79" i="80"/>
  <c r="Y78" i="80"/>
  <c r="T78" i="80"/>
  <c r="O78" i="80"/>
  <c r="G79" i="80"/>
  <c r="I79" i="80"/>
  <c r="J79" i="80"/>
  <c r="H79" i="80"/>
  <c r="D79" i="80"/>
  <c r="S78" i="80"/>
  <c r="K79" i="80"/>
  <c r="W78" i="80"/>
  <c r="P78" i="80"/>
  <c r="N78" i="80"/>
  <c r="R78" i="80"/>
  <c r="Q108" i="80" l="1"/>
  <c r="Q41" i="74"/>
  <c r="V78" i="80"/>
  <c r="AF8" i="83"/>
  <c r="AF38" i="83"/>
  <c r="X78" i="80"/>
  <c r="U41" i="74"/>
  <c r="U108" i="80"/>
  <c r="U40" i="74"/>
  <c r="R108" i="80"/>
  <c r="R40" i="74"/>
  <c r="R41" i="74"/>
  <c r="P108" i="80"/>
  <c r="P40" i="74"/>
  <c r="P41" i="74"/>
  <c r="S40" i="74"/>
  <c r="S108" i="80"/>
  <c r="S41" i="74"/>
  <c r="AF8" i="82"/>
  <c r="AF38" i="82"/>
  <c r="AA78" i="80"/>
  <c r="O108" i="80"/>
  <c r="O40" i="74"/>
  <c r="O41" i="74"/>
  <c r="T108" i="80"/>
  <c r="T41" i="74"/>
  <c r="T40" i="74"/>
  <c r="Y108" i="80"/>
  <c r="M108" i="80"/>
  <c r="AF38" i="81"/>
  <c r="AF8" i="81"/>
  <c r="N41" i="74"/>
  <c r="N40" i="74"/>
  <c r="N108" i="80"/>
  <c r="Z78" i="80"/>
  <c r="W108" i="80"/>
  <c r="Q40" i="74"/>
  <c r="L78" i="80"/>
  <c r="M41" i="74" l="1"/>
  <c r="W41" i="74"/>
  <c r="Y41" i="74"/>
  <c r="Y40" i="74"/>
  <c r="V108" i="80"/>
  <c r="V41" i="74"/>
  <c r="V40" i="74"/>
  <c r="W40" i="74"/>
  <c r="Z108" i="80"/>
  <c r="Z40" i="74"/>
  <c r="Z41" i="74"/>
  <c r="X108" i="80"/>
  <c r="X41" i="74"/>
  <c r="X40" i="74"/>
  <c r="AA108" i="80"/>
  <c r="AG108" i="80" s="1"/>
  <c r="AA41" i="74"/>
  <c r="AA40" i="74"/>
  <c r="AB41" i="74"/>
  <c r="AB40" i="74"/>
  <c r="L108" i="80"/>
  <c r="M40" i="74"/>
  <c r="B78" i="80"/>
  <c r="AF8" i="74"/>
  <c r="L39" i="74" l="1"/>
  <c r="D78" i="80"/>
  <c r="B108" i="80"/>
  <c r="AF38" i="74"/>
  <c r="AD39" i="74"/>
  <c r="AI40" i="74"/>
  <c r="AC39" i="74"/>
  <c r="AB39" i="74"/>
  <c r="Q39" i="74"/>
  <c r="S39" i="74"/>
  <c r="M39" i="74"/>
  <c r="U39" i="74"/>
  <c r="R39" i="74"/>
  <c r="O39" i="74"/>
  <c r="T39" i="74"/>
  <c r="N39" i="74"/>
  <c r="P39" i="74"/>
  <c r="Y39" i="74"/>
  <c r="W39" i="74"/>
  <c r="E78" i="80"/>
  <c r="I78" i="80"/>
  <c r="AA39" i="74"/>
  <c r="X39" i="74"/>
  <c r="F78" i="80"/>
  <c r="V39" i="74"/>
  <c r="J78" i="80"/>
  <c r="K78" i="80"/>
  <c r="G78" i="80"/>
  <c r="H78" i="80"/>
  <c r="C78" i="80"/>
  <c r="Z39" i="74"/>
  <c r="G40" i="74" l="1"/>
  <c r="G39" i="74"/>
  <c r="G41" i="74"/>
  <c r="G108" i="80"/>
  <c r="F40" i="74"/>
  <c r="F39" i="74"/>
  <c r="F108" i="80"/>
  <c r="F41" i="74"/>
  <c r="I108" i="80"/>
  <c r="I39" i="74"/>
  <c r="I41" i="74"/>
  <c r="E108" i="80"/>
  <c r="E41" i="74"/>
  <c r="E39" i="74"/>
  <c r="E40" i="74"/>
  <c r="C40" i="74"/>
  <c r="C39" i="74"/>
  <c r="C41" i="74"/>
  <c r="C108" i="80"/>
  <c r="K108" i="80"/>
  <c r="K41" i="74"/>
  <c r="K39" i="74"/>
  <c r="L41" i="74"/>
  <c r="L40" i="74"/>
  <c r="K40" i="74"/>
  <c r="J41" i="74"/>
  <c r="J108" i="80"/>
  <c r="J39" i="74"/>
  <c r="J40" i="74"/>
  <c r="D108" i="80"/>
  <c r="D40" i="74"/>
  <c r="D41" i="74"/>
  <c r="D39" i="74"/>
  <c r="I40" i="74"/>
  <c r="H108" i="80"/>
  <c r="H41" i="74"/>
  <c r="H39" i="74"/>
  <c r="H40" i="74"/>
</calcChain>
</file>

<file path=xl/sharedStrings.xml><?xml version="1.0" encoding="utf-8"?>
<sst xmlns="http://schemas.openxmlformats.org/spreadsheetml/2006/main" count="336" uniqueCount="48">
  <si>
    <t>Residential</t>
  </si>
  <si>
    <t>Agriculture</t>
  </si>
  <si>
    <t>Waste</t>
  </si>
  <si>
    <t>Transport</t>
  </si>
  <si>
    <t>Industrial Processes</t>
  </si>
  <si>
    <t>Railways</t>
  </si>
  <si>
    <t>NO</t>
  </si>
  <si>
    <t>Commercial Services</t>
  </si>
  <si>
    <t>National Total</t>
  </si>
  <si>
    <t>F-Gases</t>
  </si>
  <si>
    <t>Inter annual change</t>
  </si>
  <si>
    <t>Fishing</t>
  </si>
  <si>
    <t>Energy Industries</t>
  </si>
  <si>
    <t>Solid fuels and other energy industries</t>
  </si>
  <si>
    <t>Manufacturing Combustion</t>
  </si>
  <si>
    <t>Public Services</t>
  </si>
  <si>
    <t>Domestic aviation</t>
  </si>
  <si>
    <t>Road transportation</t>
  </si>
  <si>
    <t>Domestic navigation</t>
  </si>
  <si>
    <t>Other transportation</t>
  </si>
  <si>
    <t>Mineral industry</t>
  </si>
  <si>
    <t>Metal industry</t>
  </si>
  <si>
    <t>Other product manufacture and use</t>
  </si>
  <si>
    <t>Enteric fermentation</t>
  </si>
  <si>
    <t>Manure management</t>
  </si>
  <si>
    <t>Agricultural soils</t>
  </si>
  <si>
    <t>Liming</t>
  </si>
  <si>
    <t>Urea application</t>
  </si>
  <si>
    <t>Landfills</t>
  </si>
  <si>
    <t>Biological treatment of solid waste</t>
  </si>
  <si>
    <t>Incineration and open burning of waste</t>
  </si>
  <si>
    <t>Annual change</t>
  </si>
  <si>
    <t>kt CO2</t>
  </si>
  <si>
    <t>Public electricity and heat production</t>
  </si>
  <si>
    <t>Petroleum refining</t>
  </si>
  <si>
    <t>Inter annual change %</t>
  </si>
  <si>
    <t>Chemical industry</t>
  </si>
  <si>
    <t>Non-energy products from fuels and solvent use</t>
  </si>
  <si>
    <t>Wastewater treatment and discharge</t>
  </si>
  <si>
    <t>Fugitive emissions</t>
  </si>
  <si>
    <t>Agriculture/Forestry fuel combustion</t>
  </si>
  <si>
    <t>ETS</t>
  </si>
  <si>
    <t>National Total ETS</t>
  </si>
  <si>
    <t>NON-ETS</t>
  </si>
  <si>
    <t>National Total - ETS</t>
  </si>
  <si>
    <t>% Change 1990-2018</t>
  </si>
  <si>
    <t>% Share 2018</t>
  </si>
  <si>
    <t>1990-2018_Submission 2020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</si>
</sst>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0.000"/>
    <numFmt numFmtId="166" formatCode="0.0%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9" fontId="6" fillId="0" borderId="1" applyNumberFormat="0" applyFont="0" applyFill="0" applyBorder="0" applyProtection="0">
      <alignment horizontal="left" vertical="center" indent="2"/>
    </xf>
    <xf numFmtId="4" fontId="7" fillId="0" borderId="2" applyFill="0" applyBorder="0" applyProtection="0">
      <alignment horizontal="right" vertical="center"/>
    </xf>
    <xf numFmtId="9" fontId="5" fillId="0" borderId="0" applyFont="0" applyFill="0" applyBorder="0" applyAlignment="0" applyProtection="0"/>
    <xf numFmtId="0" fontId="5" fillId="0" borderId="0"/>
    <xf numFmtId="0" fontId="12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" fillId="0" borderId="0" applyNumberFormat="0" applyFont="0" applyFill="0" applyBorder="0" applyProtection="0">
      <alignment vertical="center"/>
    </xf>
    <xf numFmtId="0" fontId="5" fillId="0" borderId="0" applyNumberFormat="0" applyFont="0" applyFill="0" applyBorder="0" applyProtection="0">
      <alignment horizontal="left" vertical="center" indent="5"/>
    </xf>
    <xf numFmtId="0" fontId="7" fillId="0" borderId="0" applyNumberFormat="0" applyFill="0" applyBorder="0" applyProtection="0">
      <alignment horizontal="left" vertical="center"/>
    </xf>
    <xf numFmtId="0" fontId="3" fillId="0" borderId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6" applyNumberFormat="0" applyAlignment="0" applyProtection="0"/>
    <xf numFmtId="0" fontId="24" fillId="9" borderId="7" applyNumberFormat="0" applyAlignment="0" applyProtection="0"/>
    <xf numFmtId="0" fontId="25" fillId="9" borderId="6" applyNumberFormat="0" applyAlignment="0" applyProtection="0"/>
    <xf numFmtId="0" fontId="26" fillId="0" borderId="8" applyNumberFormat="0" applyFill="0" applyAlignment="0" applyProtection="0"/>
    <xf numFmtId="0" fontId="27" fillId="10" borderId="9" applyNumberFormat="0" applyAlignment="0" applyProtection="0"/>
    <xf numFmtId="0" fontId="1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29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 applyNumberFormat="0" applyFont="0" applyFill="0" applyBorder="0" applyProtection="0">
      <alignment vertical="center"/>
    </xf>
    <xf numFmtId="0" fontId="2" fillId="11" borderId="10" applyNumberFormat="0" applyFont="0" applyAlignment="0" applyProtection="0"/>
    <xf numFmtId="0" fontId="1" fillId="0" borderId="0"/>
  </cellStyleXfs>
  <cellXfs count="102">
    <xf numFmtId="0" fontId="0" fillId="0" borderId="0" xfId="0"/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65" fontId="9" fillId="0" borderId="0" xfId="0" applyNumberFormat="1" applyFont="1"/>
    <xf numFmtId="166" fontId="9" fillId="0" borderId="0" xfId="3" applyNumberFormat="1" applyFont="1"/>
    <xf numFmtId="2" fontId="9" fillId="0" borderId="0" xfId="0" applyNumberFormat="1" applyFont="1"/>
    <xf numFmtId="164" fontId="9" fillId="0" borderId="0" xfId="0" applyNumberFormat="1" applyFont="1"/>
    <xf numFmtId="0" fontId="9" fillId="3" borderId="0" xfId="0" applyFont="1" applyFill="1"/>
    <xf numFmtId="0" fontId="8" fillId="0" borderId="0" xfId="0" applyFont="1"/>
    <xf numFmtId="0" fontId="9" fillId="0" borderId="0" xfId="0" applyFont="1" applyFill="1"/>
    <xf numFmtId="0" fontId="10" fillId="0" borderId="0" xfId="0" applyFont="1"/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Fill="1"/>
    <xf numFmtId="166" fontId="9" fillId="0" borderId="0" xfId="3" applyNumberFormat="1" applyFont="1" applyAlignment="1">
      <alignment horizontal="right"/>
    </xf>
    <xf numFmtId="166" fontId="9" fillId="0" borderId="0" xfId="3" applyNumberFormat="1" applyFont="1" applyFill="1"/>
    <xf numFmtId="2" fontId="9" fillId="0" borderId="0" xfId="0" applyNumberFormat="1" applyFont="1" applyFill="1"/>
    <xf numFmtId="2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166" fontId="8" fillId="3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166" fontId="9" fillId="4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166" fontId="9" fillId="4" borderId="0" xfId="3" applyNumberFormat="1" applyFont="1" applyFill="1" applyAlignment="1">
      <alignment horizontal="center"/>
    </xf>
    <xf numFmtId="0" fontId="9" fillId="4" borderId="0" xfId="0" applyFont="1" applyFill="1" applyAlignment="1">
      <alignment horizontal="left" indent="1"/>
    </xf>
    <xf numFmtId="2" fontId="9" fillId="4" borderId="0" xfId="0" applyNumberFormat="1" applyFont="1" applyFill="1"/>
    <xf numFmtId="0" fontId="9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2" fontId="8" fillId="3" borderId="0" xfId="0" applyNumberFormat="1" applyFont="1" applyFill="1"/>
    <xf numFmtId="0" fontId="8" fillId="3" borderId="0" xfId="0" applyFont="1" applyFill="1" applyAlignment="1">
      <alignment horizontal="center"/>
    </xf>
    <xf numFmtId="2" fontId="9" fillId="3" borderId="0" xfId="0" applyNumberFormat="1" applyFont="1" applyFill="1" applyAlignment="1">
      <alignment horizontal="right"/>
    </xf>
    <xf numFmtId="2" fontId="9" fillId="4" borderId="0" xfId="0" applyNumberFormat="1" applyFont="1" applyFill="1" applyAlignment="1">
      <alignment horizontal="right"/>
    </xf>
    <xf numFmtId="2" fontId="8" fillId="3" borderId="0" xfId="0" applyNumberFormat="1" applyFont="1" applyFill="1" applyAlignment="1"/>
    <xf numFmtId="166" fontId="9" fillId="4" borderId="0" xfId="3" applyNumberFormat="1" applyFont="1" applyFill="1" applyAlignment="1">
      <alignment horizontal="right"/>
    </xf>
    <xf numFmtId="166" fontId="8" fillId="3" borderId="0" xfId="0" applyNumberFormat="1" applyFont="1" applyFill="1" applyAlignment="1">
      <alignment horizontal="right"/>
    </xf>
    <xf numFmtId="166" fontId="9" fillId="0" borderId="0" xfId="0" applyNumberFormat="1" applyFont="1" applyAlignment="1">
      <alignment horizontal="right"/>
    </xf>
    <xf numFmtId="0" fontId="8" fillId="2" borderId="0" xfId="11" applyFont="1" applyFill="1" applyAlignment="1">
      <alignment horizontal="left" wrapText="1"/>
    </xf>
    <xf numFmtId="0" fontId="8" fillId="2" borderId="0" xfId="11" applyFont="1" applyFill="1" applyAlignment="1">
      <alignment horizontal="center" wrapText="1"/>
    </xf>
    <xf numFmtId="0" fontId="3" fillId="0" borderId="0" xfId="11"/>
    <xf numFmtId="0" fontId="13" fillId="2" borderId="0" xfId="11" applyFont="1" applyFill="1" applyAlignment="1">
      <alignment horizontal="left" wrapText="1"/>
    </xf>
    <xf numFmtId="2" fontId="8" fillId="2" borderId="0" xfId="11" applyNumberFormat="1" applyFont="1" applyFill="1" applyAlignment="1">
      <alignment horizontal="right" wrapText="1"/>
    </xf>
    <xf numFmtId="2" fontId="13" fillId="2" borderId="0" xfId="11" applyNumberFormat="1" applyFont="1" applyFill="1" applyAlignment="1">
      <alignment horizontal="right" wrapText="1"/>
    </xf>
    <xf numFmtId="0" fontId="9" fillId="4" borderId="0" xfId="11" applyFont="1" applyFill="1" applyAlignment="1">
      <alignment horizontal="left" indent="1"/>
    </xf>
    <xf numFmtId="2" fontId="9" fillId="4" borderId="0" xfId="11" applyNumberFormat="1" applyFont="1" applyFill="1" applyAlignment="1">
      <alignment horizontal="right"/>
    </xf>
    <xf numFmtId="0" fontId="9" fillId="3" borderId="0" xfId="11" applyFont="1" applyFill="1" applyAlignment="1">
      <alignment horizontal="left"/>
    </xf>
    <xf numFmtId="2" fontId="9" fillId="3" borderId="0" xfId="11" applyNumberFormat="1" applyFont="1" applyFill="1" applyAlignment="1">
      <alignment horizontal="right"/>
    </xf>
    <xf numFmtId="2" fontId="3" fillId="0" borderId="0" xfId="11" applyNumberFormat="1" applyAlignment="1">
      <alignment horizontal="right"/>
    </xf>
    <xf numFmtId="0" fontId="8" fillId="3" borderId="0" xfId="11" applyFont="1" applyFill="1" applyAlignment="1">
      <alignment horizontal="left"/>
    </xf>
    <xf numFmtId="2" fontId="8" fillId="3" borderId="0" xfId="11" applyNumberFormat="1" applyFont="1" applyFill="1" applyAlignment="1">
      <alignment horizontal="right"/>
    </xf>
    <xf numFmtId="43" fontId="3" fillId="0" borderId="0" xfId="11" applyNumberFormat="1"/>
    <xf numFmtId="2" fontId="13" fillId="4" borderId="0" xfId="11" applyNumberFormat="1" applyFont="1" applyFill="1" applyAlignment="1">
      <alignment horizontal="right" wrapText="1"/>
    </xf>
    <xf numFmtId="2" fontId="3" fillId="0" borderId="0" xfId="11" applyNumberFormat="1"/>
    <xf numFmtId="0" fontId="8" fillId="2" borderId="0" xfId="4" applyFont="1" applyFill="1" applyAlignment="1">
      <alignment horizontal="center" wrapText="1"/>
    </xf>
    <xf numFmtId="0" fontId="8" fillId="2" borderId="0" xfId="4" applyFont="1" applyFill="1" applyAlignment="1">
      <alignment horizontal="center"/>
    </xf>
    <xf numFmtId="0" fontId="8" fillId="3" borderId="0" xfId="4" applyFont="1" applyFill="1" applyAlignment="1">
      <alignment horizontal="center" wrapText="1"/>
    </xf>
    <xf numFmtId="0" fontId="8" fillId="0" borderId="0" xfId="4" applyFont="1" applyFill="1" applyAlignment="1">
      <alignment horizontal="center" wrapText="1"/>
    </xf>
    <xf numFmtId="0" fontId="8" fillId="3" borderId="0" xfId="4" applyFont="1" applyFill="1" applyAlignment="1">
      <alignment horizontal="center"/>
    </xf>
    <xf numFmtId="0" fontId="9" fillId="0" borderId="0" xfId="4" applyFont="1"/>
    <xf numFmtId="0" fontId="9" fillId="3" borderId="0" xfId="4" applyFont="1" applyFill="1"/>
    <xf numFmtId="2" fontId="9" fillId="3" borderId="0" xfId="4" applyNumberFormat="1" applyFont="1" applyFill="1" applyAlignment="1">
      <alignment horizontal="right"/>
    </xf>
    <xf numFmtId="166" fontId="8" fillId="3" borderId="0" xfId="4" applyNumberFormat="1" applyFont="1" applyFill="1" applyAlignment="1">
      <alignment horizontal="center"/>
    </xf>
    <xf numFmtId="166" fontId="8" fillId="3" borderId="0" xfId="4" applyNumberFormat="1" applyFont="1" applyFill="1" applyAlignment="1">
      <alignment horizontal="right"/>
    </xf>
    <xf numFmtId="2" fontId="8" fillId="3" borderId="0" xfId="4" applyNumberFormat="1" applyFont="1" applyFill="1"/>
    <xf numFmtId="0" fontId="9" fillId="4" borderId="0" xfId="4" applyFont="1" applyFill="1" applyAlignment="1">
      <alignment horizontal="left" indent="1"/>
    </xf>
    <xf numFmtId="2" fontId="9" fillId="4" borderId="0" xfId="4" applyNumberFormat="1" applyFont="1" applyFill="1" applyAlignment="1">
      <alignment horizontal="right"/>
    </xf>
    <xf numFmtId="166" fontId="9" fillId="4" borderId="0" xfId="4" applyNumberFormat="1" applyFont="1" applyFill="1" applyAlignment="1">
      <alignment horizontal="right"/>
    </xf>
    <xf numFmtId="0" fontId="9" fillId="3" borderId="0" xfId="4" applyFont="1" applyFill="1" applyAlignment="1">
      <alignment horizontal="left"/>
    </xf>
    <xf numFmtId="2" fontId="9" fillId="0" borderId="0" xfId="4" applyNumberFormat="1" applyFont="1"/>
    <xf numFmtId="2" fontId="9" fillId="0" borderId="0" xfId="4" applyNumberFormat="1" applyFont="1" applyAlignment="1">
      <alignment horizontal="right"/>
    </xf>
    <xf numFmtId="0" fontId="9" fillId="0" borderId="0" xfId="4" applyFont="1" applyAlignment="1">
      <alignment horizontal="center"/>
    </xf>
    <xf numFmtId="166" fontId="9" fillId="0" borderId="0" xfId="4" applyNumberFormat="1" applyFont="1" applyAlignment="1">
      <alignment horizontal="right"/>
    </xf>
    <xf numFmtId="0" fontId="8" fillId="3" borderId="0" xfId="4" applyFont="1" applyFill="1" applyAlignment="1">
      <alignment horizontal="left"/>
    </xf>
    <xf numFmtId="2" fontId="8" fillId="3" borderId="0" xfId="4" applyNumberFormat="1" applyFont="1" applyFill="1" applyAlignment="1"/>
    <xf numFmtId="0" fontId="9" fillId="0" borderId="0" xfId="4" applyFont="1" applyAlignment="1">
      <alignment horizontal="right"/>
    </xf>
    <xf numFmtId="164" fontId="9" fillId="0" borderId="0" xfId="4" applyNumberFormat="1" applyFont="1"/>
    <xf numFmtId="43" fontId="10" fillId="0" borderId="0" xfId="4" applyNumberFormat="1" applyFont="1"/>
    <xf numFmtId="165" fontId="9" fillId="0" borderId="0" xfId="4" applyNumberFormat="1" applyFont="1"/>
    <xf numFmtId="2" fontId="9" fillId="0" borderId="0" xfId="4" applyNumberFormat="1" applyFont="1" applyFill="1"/>
    <xf numFmtId="0" fontId="9" fillId="0" borderId="0" xfId="4" applyFont="1" applyFill="1"/>
    <xf numFmtId="165" fontId="9" fillId="0" borderId="0" xfId="4" applyNumberFormat="1" applyFont="1" applyFill="1"/>
    <xf numFmtId="2" fontId="14" fillId="0" borderId="0" xfId="4" applyNumberFormat="1" applyFont="1" applyAlignment="1">
      <alignment horizontal="right"/>
    </xf>
    <xf numFmtId="0" fontId="13" fillId="0" borderId="0" xfId="4" applyFont="1"/>
    <xf numFmtId="165" fontId="13" fillId="0" borderId="0" xfId="4" applyNumberFormat="1" applyFont="1" applyAlignment="1">
      <alignment horizontal="right"/>
    </xf>
    <xf numFmtId="2" fontId="15" fillId="0" borderId="0" xfId="0" applyNumberFormat="1" applyFont="1"/>
    <xf numFmtId="166" fontId="8" fillId="4" borderId="0" xfId="4" applyNumberFormat="1" applyFont="1" applyFill="1" applyAlignment="1">
      <alignment horizontal="center"/>
    </xf>
    <xf numFmtId="2" fontId="8" fillId="4" borderId="0" xfId="4" applyNumberFormat="1" applyFont="1" applyFill="1"/>
    <xf numFmtId="166" fontId="8" fillId="4" borderId="0" xfId="4" applyNumberFormat="1" applyFont="1" applyFill="1" applyAlignment="1">
      <alignment horizontal="right"/>
    </xf>
    <xf numFmtId="43" fontId="9" fillId="4" borderId="0" xfId="4" applyNumberFormat="1" applyFont="1" applyFill="1" applyAlignment="1">
      <alignment horizontal="right"/>
    </xf>
    <xf numFmtId="166" fontId="8" fillId="0" borderId="0" xfId="4" applyNumberFormat="1" applyFont="1" applyFill="1" applyAlignment="1">
      <alignment horizontal="center"/>
    </xf>
    <xf numFmtId="0" fontId="8" fillId="0" borderId="0" xfId="11" applyFont="1" applyFill="1" applyAlignment="1">
      <alignment horizontal="center" wrapText="1"/>
    </xf>
    <xf numFmtId="2" fontId="13" fillId="0" borderId="0" xfId="11" applyNumberFormat="1" applyFont="1" applyFill="1" applyAlignment="1">
      <alignment horizontal="right" wrapText="1"/>
    </xf>
    <xf numFmtId="2" fontId="9" fillId="0" borderId="0" xfId="11" applyNumberFormat="1" applyFont="1" applyFill="1" applyAlignment="1">
      <alignment horizontal="right"/>
    </xf>
    <xf numFmtId="2" fontId="3" fillId="0" borderId="0" xfId="11" applyNumberFormat="1" applyFill="1" applyAlignment="1">
      <alignment horizontal="right"/>
    </xf>
    <xf numFmtId="2" fontId="8" fillId="0" borderId="0" xfId="11" applyNumberFormat="1" applyFont="1" applyFill="1" applyAlignment="1">
      <alignment horizontal="right"/>
    </xf>
    <xf numFmtId="0" fontId="3" fillId="0" borderId="0" xfId="11" applyFill="1"/>
    <xf numFmtId="2" fontId="3" fillId="0" borderId="0" xfId="11" applyNumberFormat="1" applyFill="1"/>
    <xf numFmtId="166" fontId="8" fillId="0" borderId="0" xfId="0" applyNumberFormat="1" applyFont="1" applyFill="1" applyAlignment="1">
      <alignment horizontal="right"/>
    </xf>
    <xf numFmtId="166" fontId="13" fillId="2" borderId="0" xfId="3" applyNumberFormat="1" applyFont="1" applyFill="1" applyAlignment="1">
      <alignment horizontal="right" wrapText="1"/>
    </xf>
    <xf numFmtId="166" fontId="9" fillId="3" borderId="0" xfId="3" applyNumberFormat="1" applyFont="1" applyFill="1" applyAlignment="1">
      <alignment horizontal="right"/>
    </xf>
    <xf numFmtId="166" fontId="9" fillId="4" borderId="0" xfId="0" applyNumberFormat="1" applyFont="1" applyFill="1" applyAlignment="1">
      <alignment horizontal="right"/>
    </xf>
    <xf numFmtId="2" fontId="9" fillId="3" borderId="0" xfId="54" applyNumberFormat="1" applyFont="1" applyFill="1" applyAlignment="1">
      <alignment horizontal="right"/>
    </xf>
  </cellXfs>
  <cellStyles count="55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2x indented GHG Textfiels" xfId="1" xr:uid="{00000000-0005-0000-0000-000000000000}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5x indented GHG Textfiels" xfId="9" xr:uid="{00000000-0005-0000-0000-000001000000}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8" builtinId="27" customBuiltin="1"/>
    <cellStyle name="Bold GHG Numbers (0.00)" xfId="2" xr:uid="{00000000-0005-0000-0000-000002000000}"/>
    <cellStyle name="Calculation" xfId="22" builtinId="22" customBuiltin="1"/>
    <cellStyle name="Check Cell" xfId="24" builtinId="23" customBuiltin="1"/>
    <cellStyle name="Comma 2" xfId="6" xr:uid="{00000000-0005-0000-0000-000004000000}"/>
    <cellStyle name="Comma 3" xfId="7" xr:uid="{00000000-0005-0000-0000-000005000000}"/>
    <cellStyle name="Explanatory Text" xfId="26" builtinId="53" customBuiltin="1"/>
    <cellStyle name="Good" xfId="17" builtinId="26" customBuiltin="1"/>
    <cellStyle name="Heading 1" xfId="13" builtinId="16" customBuiltin="1"/>
    <cellStyle name="Heading 2" xfId="14" builtinId="17" customBuiltin="1"/>
    <cellStyle name="Heading 3" xfId="15" builtinId="18" customBuiltin="1"/>
    <cellStyle name="Heading 4" xfId="16" builtinId="19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/>
    <cellStyle name="Normal 2" xfId="4" xr:uid="{00000000-0005-0000-0000-000008000000}"/>
    <cellStyle name="Normal 3" xfId="5" xr:uid="{00000000-0005-0000-0000-000009000000}"/>
    <cellStyle name="Normal 4" xfId="8" xr:uid="{00000000-0005-0000-0000-00000A000000}"/>
    <cellStyle name="Normal 5" xfId="11" xr:uid="{00000000-0005-0000-0000-00000B000000}"/>
    <cellStyle name="Normal 5 2 2" xfId="54" xr:uid="{572DE9CD-53A3-4DD4-B438-7483C54B49A7}"/>
    <cellStyle name="Normal 6" xfId="52" xr:uid="{00000000-0005-0000-0000-00003A000000}"/>
    <cellStyle name="Normal GHG Textfiels Bold" xfId="10" xr:uid="{00000000-0005-0000-0000-00000C000000}"/>
    <cellStyle name="Note 2" xfId="53" xr:uid="{00000000-0005-0000-0000-00003B000000}"/>
    <cellStyle name="Output" xfId="21" builtinId="21" customBuiltin="1"/>
    <cellStyle name="Percent" xfId="3" builtinId="5"/>
    <cellStyle name="Title" xfId="12" builtinId="15" customBuiltin="1"/>
    <cellStyle name="Total" xfId="27" builtinId="25" customBuiltin="1"/>
    <cellStyle name="Warning Text" xfId="25" builtinId="11" customBuiltin="1"/>
  </cellStyles>
  <dxfs count="0"/>
  <tableStyles count="0" defaultTableStyle="TableStyleMedium9" defaultPivotStyle="PivotStyleLight16"/>
  <colors>
    <mruColors>
      <color rgb="FFC0504D"/>
      <color rgb="FFFFFFCC"/>
      <color rgb="FF00FF00"/>
      <color rgb="FFCCFFCC"/>
      <color rgb="FF009999"/>
      <color rgb="FF33CC33"/>
      <color rgb="FFFF6600"/>
      <color rgb="FFFF33CC"/>
      <color rgb="FFF8696B"/>
      <color rgb="FF63BE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1990-2018 GHG'!$A$2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GHG'!$B$2:$AD$2</c:f>
              <c:numCache>
                <c:formatCode>0.00</c:formatCode>
                <c:ptCount val="29"/>
                <c:pt idx="0">
                  <c:v>11327.546540311007</c:v>
                </c:pt>
                <c:pt idx="1">
                  <c:v>11779.22305283435</c:v>
                </c:pt>
                <c:pt idx="2">
                  <c:v>12435.922562745302</c:v>
                </c:pt>
                <c:pt idx="3">
                  <c:v>12455.369425358711</c:v>
                </c:pt>
                <c:pt idx="4">
                  <c:v>12791.470266601416</c:v>
                </c:pt>
                <c:pt idx="5">
                  <c:v>13476.497529026939</c:v>
                </c:pt>
                <c:pt idx="6">
                  <c:v>14196.591523457793</c:v>
                </c:pt>
                <c:pt idx="7">
                  <c:v>14851.745601479161</c:v>
                </c:pt>
                <c:pt idx="8">
                  <c:v>15218.88996931773</c:v>
                </c:pt>
                <c:pt idx="9">
                  <c:v>15916.636048754694</c:v>
                </c:pt>
                <c:pt idx="10">
                  <c:v>16196.993340283552</c:v>
                </c:pt>
                <c:pt idx="11">
                  <c:v>17484.215893372642</c:v>
                </c:pt>
                <c:pt idx="12">
                  <c:v>16491.830139899859</c:v>
                </c:pt>
                <c:pt idx="13">
                  <c:v>16465.034214902615</c:v>
                </c:pt>
                <c:pt idx="14">
                  <c:v>15415.087098159778</c:v>
                </c:pt>
                <c:pt idx="15">
                  <c:v>15899.441490520283</c:v>
                </c:pt>
                <c:pt idx="16">
                  <c:v>15159.036809337129</c:v>
                </c:pt>
                <c:pt idx="17">
                  <c:v>14673.625200475852</c:v>
                </c:pt>
                <c:pt idx="18">
                  <c:v>14795.559040302094</c:v>
                </c:pt>
                <c:pt idx="19">
                  <c:v>13199.568262387291</c:v>
                </c:pt>
                <c:pt idx="20">
                  <c:v>13467.200462536635</c:v>
                </c:pt>
                <c:pt idx="21">
                  <c:v>12059.567492836495</c:v>
                </c:pt>
                <c:pt idx="22">
                  <c:v>12888.039639913755</c:v>
                </c:pt>
                <c:pt idx="23">
                  <c:v>11510.237713201226</c:v>
                </c:pt>
                <c:pt idx="24">
                  <c:v>11323.908794057452</c:v>
                </c:pt>
                <c:pt idx="25">
                  <c:v>11948.103974090252</c:v>
                </c:pt>
                <c:pt idx="26">
                  <c:v>12662.822102174114</c:v>
                </c:pt>
                <c:pt idx="27">
                  <c:v>11898.801308126163</c:v>
                </c:pt>
                <c:pt idx="28">
                  <c:v>10630.806730813772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1990-2018 GHG'!$A$7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GHG'!$B$7:$AD$7</c:f>
              <c:numCache>
                <c:formatCode>0.00</c:formatCode>
                <c:ptCount val="29"/>
                <c:pt idx="0">
                  <c:v>7523.6648356256719</c:v>
                </c:pt>
                <c:pt idx="1">
                  <c:v>7565.9321257083066</c:v>
                </c:pt>
                <c:pt idx="2">
                  <c:v>6717.8016581294623</c:v>
                </c:pt>
                <c:pt idx="3">
                  <c:v>6667.0106159097604</c:v>
                </c:pt>
                <c:pt idx="4">
                  <c:v>6496.5767882634982</c:v>
                </c:pt>
                <c:pt idx="5">
                  <c:v>6452.0465782317078</c:v>
                </c:pt>
                <c:pt idx="6">
                  <c:v>6576.3213779944026</c:v>
                </c:pt>
                <c:pt idx="7">
                  <c:v>6235.9154976268956</c:v>
                </c:pt>
                <c:pt idx="8">
                  <c:v>6744.7458716510537</c:v>
                </c:pt>
                <c:pt idx="9">
                  <c:v>6377.8773312741932</c:v>
                </c:pt>
                <c:pt idx="10">
                  <c:v>6462.6033188676402</c:v>
                </c:pt>
                <c:pt idx="11">
                  <c:v>6732.2923557237582</c:v>
                </c:pt>
                <c:pt idx="12">
                  <c:v>6658.6245970827331</c:v>
                </c:pt>
                <c:pt idx="13">
                  <c:v>6812.5798281567086</c:v>
                </c:pt>
                <c:pt idx="14">
                  <c:v>6992.5072618934601</c:v>
                </c:pt>
                <c:pt idx="15">
                  <c:v>7271.6111503611419</c:v>
                </c:pt>
                <c:pt idx="16">
                  <c:v>7157.2186973537846</c:v>
                </c:pt>
                <c:pt idx="17">
                  <c:v>6928.4575162718102</c:v>
                </c:pt>
                <c:pt idx="18">
                  <c:v>7521.4924844222505</c:v>
                </c:pt>
                <c:pt idx="19">
                  <c:v>7466.9821244251762</c:v>
                </c:pt>
                <c:pt idx="20">
                  <c:v>7800.8796968120469</c:v>
                </c:pt>
                <c:pt idx="21">
                  <c:v>6609.7078517571563</c:v>
                </c:pt>
                <c:pt idx="22">
                  <c:v>6232.2915009637172</c:v>
                </c:pt>
                <c:pt idx="23">
                  <c:v>6395.3767620249009</c:v>
                </c:pt>
                <c:pt idx="24">
                  <c:v>5745.5821113099892</c:v>
                </c:pt>
                <c:pt idx="25">
                  <c:v>6041.3094552769026</c:v>
                </c:pt>
                <c:pt idx="26">
                  <c:v>6046.4814867219093</c:v>
                </c:pt>
                <c:pt idx="27">
                  <c:v>5740.9068130334808</c:v>
                </c:pt>
                <c:pt idx="28">
                  <c:v>6197.1811918194844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1990-2018 GHG'!$A$8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GHG'!$B$8:$AD$8</c:f>
              <c:numCache>
                <c:formatCode>0.00</c:formatCode>
                <c:ptCount val="29"/>
                <c:pt idx="0">
                  <c:v>3961.7501968617189</c:v>
                </c:pt>
                <c:pt idx="1">
                  <c:v>4074.4548385498292</c:v>
                </c:pt>
                <c:pt idx="2">
                  <c:v>3768.7411502027744</c:v>
                </c:pt>
                <c:pt idx="3">
                  <c:v>3986.7186366590836</c:v>
                </c:pt>
                <c:pt idx="4">
                  <c:v>4242.6262261403081</c:v>
                </c:pt>
                <c:pt idx="5">
                  <c:v>4347.622852378212</c:v>
                </c:pt>
                <c:pt idx="6">
                  <c:v>4182.7351599223548</c:v>
                </c:pt>
                <c:pt idx="7">
                  <c:v>4550.5507019358802</c:v>
                </c:pt>
                <c:pt idx="8">
                  <c:v>4589.6182499874149</c:v>
                </c:pt>
                <c:pt idx="9">
                  <c:v>4810.4753948929083</c:v>
                </c:pt>
                <c:pt idx="10">
                  <c:v>5642.368991872987</c:v>
                </c:pt>
                <c:pt idx="11">
                  <c:v>5599.3853934023145</c:v>
                </c:pt>
                <c:pt idx="12">
                  <c:v>5323.0545108400129</c:v>
                </c:pt>
                <c:pt idx="13">
                  <c:v>5513.8189089738653</c:v>
                </c:pt>
                <c:pt idx="14">
                  <c:v>5694.093389318622</c:v>
                </c:pt>
                <c:pt idx="15">
                  <c:v>5870.4169980805827</c:v>
                </c:pt>
                <c:pt idx="16">
                  <c:v>5752.4070140376298</c:v>
                </c:pt>
                <c:pt idx="17">
                  <c:v>5788.7344844996851</c:v>
                </c:pt>
                <c:pt idx="18">
                  <c:v>5629.3414537547569</c:v>
                </c:pt>
                <c:pt idx="19">
                  <c:v>4486.9239149420027</c:v>
                </c:pt>
                <c:pt idx="20">
                  <c:v>4476.4678963195274</c:v>
                </c:pt>
                <c:pt idx="21">
                  <c:v>4142.360082932656</c:v>
                </c:pt>
                <c:pt idx="22">
                  <c:v>4176.510224016044</c:v>
                </c:pt>
                <c:pt idx="23">
                  <c:v>4239.353872065456</c:v>
                </c:pt>
                <c:pt idx="24">
                  <c:v>4322.9896600552911</c:v>
                </c:pt>
                <c:pt idx="25">
                  <c:v>4469.5735136389221</c:v>
                </c:pt>
                <c:pt idx="26">
                  <c:v>4526.1824330243908</c:v>
                </c:pt>
                <c:pt idx="27">
                  <c:v>4564.7315951203118</c:v>
                </c:pt>
                <c:pt idx="28">
                  <c:v>4741.3899208944722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1990-2018 GHG'!$A$9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GHG'!$B$9:$AD$9</c:f>
              <c:numCache>
                <c:formatCode>0.00</c:formatCode>
                <c:ptCount val="29"/>
                <c:pt idx="0">
                  <c:v>1083.4878236245095</c:v>
                </c:pt>
                <c:pt idx="1">
                  <c:v>1129.6376483176955</c:v>
                </c:pt>
                <c:pt idx="2">
                  <c:v>1153.5350608597694</c:v>
                </c:pt>
                <c:pt idx="3">
                  <c:v>1168.7095712440639</c:v>
                </c:pt>
                <c:pt idx="4">
                  <c:v>1321.2488699890087</c:v>
                </c:pt>
                <c:pt idx="5">
                  <c:v>1165.5673725686975</c:v>
                </c:pt>
                <c:pt idx="6">
                  <c:v>1224.7163820180565</c:v>
                </c:pt>
                <c:pt idx="7">
                  <c:v>1285.306088900295</c:v>
                </c:pt>
                <c:pt idx="8">
                  <c:v>1279.1428187245428</c:v>
                </c:pt>
                <c:pt idx="9">
                  <c:v>1368.1989122651721</c:v>
                </c:pt>
                <c:pt idx="10">
                  <c:v>1374.7076596018314</c:v>
                </c:pt>
                <c:pt idx="11">
                  <c:v>1402.5463549894228</c:v>
                </c:pt>
                <c:pt idx="12">
                  <c:v>1382.5902617085703</c:v>
                </c:pt>
                <c:pt idx="13">
                  <c:v>1468.7733456269132</c:v>
                </c:pt>
                <c:pt idx="14">
                  <c:v>1349.2594847920457</c:v>
                </c:pt>
                <c:pt idx="15">
                  <c:v>1475.6122184996532</c:v>
                </c:pt>
                <c:pt idx="16">
                  <c:v>1380.0218572878143</c:v>
                </c:pt>
                <c:pt idx="17">
                  <c:v>1414.7957340017908</c:v>
                </c:pt>
                <c:pt idx="18">
                  <c:v>1547.8677665067983</c:v>
                </c:pt>
                <c:pt idx="19">
                  <c:v>1294.9085947810497</c:v>
                </c:pt>
                <c:pt idx="20">
                  <c:v>1293.6454829711047</c:v>
                </c:pt>
                <c:pt idx="21">
                  <c:v>1192.0113395342762</c:v>
                </c:pt>
                <c:pt idx="22">
                  <c:v>1181.7391109169546</c:v>
                </c:pt>
                <c:pt idx="23">
                  <c:v>1063.3653106400968</c:v>
                </c:pt>
                <c:pt idx="24">
                  <c:v>954.05404956281939</c:v>
                </c:pt>
                <c:pt idx="25">
                  <c:v>967.36552510020385</c:v>
                </c:pt>
                <c:pt idx="26">
                  <c:v>1004.6677304791108</c:v>
                </c:pt>
                <c:pt idx="27">
                  <c:v>1072.1094092677681</c:v>
                </c:pt>
                <c:pt idx="28">
                  <c:v>1128.5238025792798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1990-2018 GHG'!$A$10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GHG'!$B$10:$AD$10</c:f>
              <c:numCache>
                <c:formatCode>0.00</c:formatCode>
                <c:ptCount val="29"/>
                <c:pt idx="0">
                  <c:v>1160.6547857137414</c:v>
                </c:pt>
                <c:pt idx="1">
                  <c:v>1144.5789777818236</c:v>
                </c:pt>
                <c:pt idx="2">
                  <c:v>1062.5422076599893</c:v>
                </c:pt>
                <c:pt idx="3">
                  <c:v>1046.8758121630408</c:v>
                </c:pt>
                <c:pt idx="4">
                  <c:v>1079.2784230682903</c:v>
                </c:pt>
                <c:pt idx="5">
                  <c:v>936.34092293666049</c:v>
                </c:pt>
                <c:pt idx="6">
                  <c:v>979.84104089544371</c:v>
                </c:pt>
                <c:pt idx="7">
                  <c:v>955.36699614717122</c:v>
                </c:pt>
                <c:pt idx="8">
                  <c:v>906.14326535572923</c:v>
                </c:pt>
                <c:pt idx="9">
                  <c:v>954.75329655360281</c:v>
                </c:pt>
                <c:pt idx="10">
                  <c:v>989.427223372458</c:v>
                </c:pt>
                <c:pt idx="11">
                  <c:v>1019.4580026905459</c:v>
                </c:pt>
                <c:pt idx="12">
                  <c:v>981.60799944633709</c:v>
                </c:pt>
                <c:pt idx="13">
                  <c:v>963.3118300806326</c:v>
                </c:pt>
                <c:pt idx="14">
                  <c:v>871.434542346748</c:v>
                </c:pt>
                <c:pt idx="15">
                  <c:v>952.45286359454235</c:v>
                </c:pt>
                <c:pt idx="16">
                  <c:v>912.69361406196231</c:v>
                </c:pt>
                <c:pt idx="17">
                  <c:v>958.76601481229181</c:v>
                </c:pt>
                <c:pt idx="18">
                  <c:v>1053.0409520904309</c:v>
                </c:pt>
                <c:pt idx="19">
                  <c:v>995.66583977659468</c:v>
                </c:pt>
                <c:pt idx="20">
                  <c:v>1014.3882244984379</c:v>
                </c:pt>
                <c:pt idx="21">
                  <c:v>902.84760078626243</c:v>
                </c:pt>
                <c:pt idx="22">
                  <c:v>916.67907366193924</c:v>
                </c:pt>
                <c:pt idx="23">
                  <c:v>855.65951854518823</c:v>
                </c:pt>
                <c:pt idx="24">
                  <c:v>798.18731125161253</c:v>
                </c:pt>
                <c:pt idx="25">
                  <c:v>832.18443322864766</c:v>
                </c:pt>
                <c:pt idx="26">
                  <c:v>849.3884389695196</c:v>
                </c:pt>
                <c:pt idx="27">
                  <c:v>905.82510884575333</c:v>
                </c:pt>
                <c:pt idx="28">
                  <c:v>979.88251958381511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1990-2018 GHG'!$A$11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GHG'!$B$11:$AD$11</c:f>
              <c:numCache>
                <c:formatCode>0.00</c:formatCode>
                <c:ptCount val="29"/>
                <c:pt idx="0">
                  <c:v>5146.5335160969971</c:v>
                </c:pt>
                <c:pt idx="1">
                  <c:v>5325.592334987663</c:v>
                </c:pt>
                <c:pt idx="2">
                  <c:v>5755.6966103135346</c:v>
                </c:pt>
                <c:pt idx="3">
                  <c:v>5732.58887628295</c:v>
                </c:pt>
                <c:pt idx="4">
                  <c:v>5985.101213192117</c:v>
                </c:pt>
                <c:pt idx="5">
                  <c:v>6280.1811055945836</c:v>
                </c:pt>
                <c:pt idx="6">
                  <c:v>7332.5259196566367</c:v>
                </c:pt>
                <c:pt idx="7">
                  <c:v>7712.8098031865593</c:v>
                </c:pt>
                <c:pt idx="8">
                  <c:v>9060.7396891949156</c:v>
                </c:pt>
                <c:pt idx="9">
                  <c:v>9754.9605344547927</c:v>
                </c:pt>
                <c:pt idx="10">
                  <c:v>10796.669546540576</c:v>
                </c:pt>
                <c:pt idx="11">
                  <c:v>11320.328906168208</c:v>
                </c:pt>
                <c:pt idx="12">
                  <c:v>11514.788401933201</c:v>
                </c:pt>
                <c:pt idx="13">
                  <c:v>11715.782792202277</c:v>
                </c:pt>
                <c:pt idx="14">
                  <c:v>12435.224656450946</c:v>
                </c:pt>
                <c:pt idx="15">
                  <c:v>13143.628597617862</c:v>
                </c:pt>
                <c:pt idx="16">
                  <c:v>13822.636686680384</c:v>
                </c:pt>
                <c:pt idx="17">
                  <c:v>14409.318170592291</c:v>
                </c:pt>
                <c:pt idx="18">
                  <c:v>13680.475515087974</c:v>
                </c:pt>
                <c:pt idx="19">
                  <c:v>12460.761273094035</c:v>
                </c:pt>
                <c:pt idx="20">
                  <c:v>11545.679557884016</c:v>
                </c:pt>
                <c:pt idx="21">
                  <c:v>11234.359216414881</c:v>
                </c:pt>
                <c:pt idx="22">
                  <c:v>10845.812634556731</c:v>
                </c:pt>
                <c:pt idx="23">
                  <c:v>11078.516722345168</c:v>
                </c:pt>
                <c:pt idx="24">
                  <c:v>11361.418012471839</c:v>
                </c:pt>
                <c:pt idx="25">
                  <c:v>11827.316922617561</c:v>
                </c:pt>
                <c:pt idx="26">
                  <c:v>12308.049278398108</c:v>
                </c:pt>
                <c:pt idx="27">
                  <c:v>12026.494767900445</c:v>
                </c:pt>
                <c:pt idx="28">
                  <c:v>12224.734008330008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1990-2018 GHG'!$A$17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GHG'!$B$17:$AD$17</c:f>
              <c:numCache>
                <c:formatCode>0.00</c:formatCode>
                <c:ptCount val="29"/>
                <c:pt idx="0">
                  <c:v>3274.5701902448959</c:v>
                </c:pt>
                <c:pt idx="1">
                  <c:v>2961.9136633712956</c:v>
                </c:pt>
                <c:pt idx="2">
                  <c:v>2873.5340583859729</c:v>
                </c:pt>
                <c:pt idx="3">
                  <c:v>2838.991702207074</c:v>
                </c:pt>
                <c:pt idx="4">
                  <c:v>3077.3126217103299</c:v>
                </c:pt>
                <c:pt idx="5">
                  <c:v>2990.9468673509941</c:v>
                </c:pt>
                <c:pt idx="6">
                  <c:v>3073.1092293630454</c:v>
                </c:pt>
                <c:pt idx="7">
                  <c:v>3402.7069580668403</c:v>
                </c:pt>
                <c:pt idx="8">
                  <c:v>3292.6865253819628</c:v>
                </c:pt>
                <c:pt idx="9">
                  <c:v>3242.2337041272081</c:v>
                </c:pt>
                <c:pt idx="10">
                  <c:v>3789.5008896930567</c:v>
                </c:pt>
                <c:pt idx="11">
                  <c:v>3821.7860490602825</c:v>
                </c:pt>
                <c:pt idx="12">
                  <c:v>3303.4710366702934</c:v>
                </c:pt>
                <c:pt idx="13">
                  <c:v>2496.6623685794507</c:v>
                </c:pt>
                <c:pt idx="14">
                  <c:v>2668.2458739727804</c:v>
                </c:pt>
                <c:pt idx="15">
                  <c:v>2764.6923934482024</c:v>
                </c:pt>
                <c:pt idx="16">
                  <c:v>2710.9907017324863</c:v>
                </c:pt>
                <c:pt idx="17">
                  <c:v>2767.3554732713574</c:v>
                </c:pt>
                <c:pt idx="18">
                  <c:v>2472.2452623348559</c:v>
                </c:pt>
                <c:pt idx="19">
                  <c:v>1657.4464900173275</c:v>
                </c:pt>
                <c:pt idx="20">
                  <c:v>1463.8940344433913</c:v>
                </c:pt>
                <c:pt idx="21">
                  <c:v>1333.8041197047073</c:v>
                </c:pt>
                <c:pt idx="22">
                  <c:v>1560.2440579531617</c:v>
                </c:pt>
                <c:pt idx="23">
                  <c:v>1478.4196766721957</c:v>
                </c:pt>
                <c:pt idx="24">
                  <c:v>1820.3339100519852</c:v>
                </c:pt>
                <c:pt idx="25">
                  <c:v>2007.2584396174789</c:v>
                </c:pt>
                <c:pt idx="26">
                  <c:v>2150.1051514739306</c:v>
                </c:pt>
                <c:pt idx="27">
                  <c:v>2269.972800152957</c:v>
                </c:pt>
                <c:pt idx="28">
                  <c:v>2316.0368797927817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1990-2018 GHG'!$A$23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GHG'!$B$23:$AD$23</c:f>
              <c:numCache>
                <c:formatCode>0.00</c:formatCode>
                <c:ptCount val="29"/>
                <c:pt idx="0">
                  <c:v>34.591111871073778</c:v>
                </c:pt>
                <c:pt idx="1">
                  <c:v>49.500497452363035</c:v>
                </c:pt>
                <c:pt idx="2">
                  <c:v>64.409697447839392</c:v>
                </c:pt>
                <c:pt idx="3">
                  <c:v>106.43423634497699</c:v>
                </c:pt>
                <c:pt idx="4">
                  <c:v>149.57942473915489</c:v>
                </c:pt>
                <c:pt idx="5">
                  <c:v>226.38910029594777</c:v>
                </c:pt>
                <c:pt idx="6">
                  <c:v>326.29827077106137</c:v>
                </c:pt>
                <c:pt idx="7">
                  <c:v>459.92607446861075</c:v>
                </c:pt>
                <c:pt idx="8">
                  <c:v>373.61370525171378</c:v>
                </c:pt>
                <c:pt idx="9">
                  <c:v>532.34867676313524</c:v>
                </c:pt>
                <c:pt idx="10">
                  <c:v>769.02387216482532</c:v>
                </c:pt>
                <c:pt idx="11">
                  <c:v>781.96256994851524</c:v>
                </c:pt>
                <c:pt idx="12">
                  <c:v>773.3647484891876</c:v>
                </c:pt>
                <c:pt idx="13">
                  <c:v>988.32818155592611</c:v>
                </c:pt>
                <c:pt idx="14">
                  <c:v>1002.8901931947623</c:v>
                </c:pt>
                <c:pt idx="15">
                  <c:v>1202.6823583682783</c:v>
                </c:pt>
                <c:pt idx="16">
                  <c:v>1179.4718836358795</c:v>
                </c:pt>
                <c:pt idx="17">
                  <c:v>1174.4939943234103</c:v>
                </c:pt>
                <c:pt idx="18">
                  <c:v>1182.2532386523114</c:v>
                </c:pt>
                <c:pt idx="19">
                  <c:v>1141.8289807366398</c:v>
                </c:pt>
                <c:pt idx="20">
                  <c:v>1113.9069037193201</c:v>
                </c:pt>
                <c:pt idx="21">
                  <c:v>1128.4030322741796</c:v>
                </c:pt>
                <c:pt idx="22">
                  <c:v>1108.2828480792509</c:v>
                </c:pt>
                <c:pt idx="23">
                  <c:v>1144.7456442496714</c:v>
                </c:pt>
                <c:pt idx="24">
                  <c:v>1216.8299465470413</c:v>
                </c:pt>
                <c:pt idx="25">
                  <c:v>1225.4573981051874</c:v>
                </c:pt>
                <c:pt idx="26">
                  <c:v>1316.9602544591041</c:v>
                </c:pt>
                <c:pt idx="27">
                  <c:v>1353.8114478103316</c:v>
                </c:pt>
                <c:pt idx="28">
                  <c:v>1192.4626196209144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1990-2018 GHG'!$A$24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GHG'!$B$24:$AD$24</c:f>
              <c:numCache>
                <c:formatCode>0.00</c:formatCode>
                <c:ptCount val="29"/>
                <c:pt idx="0">
                  <c:v>20403.443577920363</c:v>
                </c:pt>
                <c:pt idx="1">
                  <c:v>20483.276059470241</c:v>
                </c:pt>
                <c:pt idx="2">
                  <c:v>20482.951015715447</c:v>
                </c:pt>
                <c:pt idx="3">
                  <c:v>20665.326873842598</c:v>
                </c:pt>
                <c:pt idx="4">
                  <c:v>20824.77963028631</c:v>
                </c:pt>
                <c:pt idx="5">
                  <c:v>21459.48281123273</c:v>
                </c:pt>
                <c:pt idx="6">
                  <c:v>21633.531194292511</c:v>
                </c:pt>
                <c:pt idx="7">
                  <c:v>21678.201179926251</c:v>
                </c:pt>
                <c:pt idx="8">
                  <c:v>22090.328186579161</c:v>
                </c:pt>
                <c:pt idx="9">
                  <c:v>21736.35286645493</c:v>
                </c:pt>
                <c:pt idx="10">
                  <c:v>20800.211089383898</c:v>
                </c:pt>
                <c:pt idx="11">
                  <c:v>20453.890148770864</c:v>
                </c:pt>
                <c:pt idx="12">
                  <c:v>20104.652889645389</c:v>
                </c:pt>
                <c:pt idx="13">
                  <c:v>20360.257637920789</c:v>
                </c:pt>
                <c:pt idx="14">
                  <c:v>20076.360941719297</c:v>
                </c:pt>
                <c:pt idx="15">
                  <c:v>19829.60062981378</c:v>
                </c:pt>
                <c:pt idx="16">
                  <c:v>19422.932559722471</c:v>
                </c:pt>
                <c:pt idx="17">
                  <c:v>19077.651090293239</c:v>
                </c:pt>
                <c:pt idx="18">
                  <c:v>18914.556293700709</c:v>
                </c:pt>
                <c:pt idx="19">
                  <c:v>18510.698015052545</c:v>
                </c:pt>
                <c:pt idx="20">
                  <c:v>18595.292365938745</c:v>
                </c:pt>
                <c:pt idx="21">
                  <c:v>17961.367124137221</c:v>
                </c:pt>
                <c:pt idx="22">
                  <c:v>18325.808477538289</c:v>
                </c:pt>
                <c:pt idx="23">
                  <c:v>19151.43790767499</c:v>
                </c:pt>
                <c:pt idx="24">
                  <c:v>18927.001568699012</c:v>
                </c:pt>
                <c:pt idx="25">
                  <c:v>19161.054893928533</c:v>
                </c:pt>
                <c:pt idx="26">
                  <c:v>19685.169107674978</c:v>
                </c:pt>
                <c:pt idx="27">
                  <c:v>20253.062390335646</c:v>
                </c:pt>
                <c:pt idx="28">
                  <c:v>20633.419306052685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1990-2018 GHG'!$A$32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GHG'!$B$32:$AD$32</c:f>
              <c:numCache>
                <c:formatCode>0.00</c:formatCode>
                <c:ptCount val="29"/>
                <c:pt idx="0">
                  <c:v>1552.053617690967</c:v>
                </c:pt>
                <c:pt idx="1">
                  <c:v>1632.811365232481</c:v>
                </c:pt>
                <c:pt idx="2">
                  <c:v>1698.2299225574204</c:v>
                </c:pt>
                <c:pt idx="3">
                  <c:v>1748.2816571592587</c:v>
                </c:pt>
                <c:pt idx="4">
                  <c:v>1792.8493340275654</c:v>
                </c:pt>
                <c:pt idx="5">
                  <c:v>1829.1780952628817</c:v>
                </c:pt>
                <c:pt idx="6">
                  <c:v>1708.4830322402095</c:v>
                </c:pt>
                <c:pt idx="7">
                  <c:v>1432.6262505012096</c:v>
                </c:pt>
                <c:pt idx="8">
                  <c:v>1475.5765436871579</c:v>
                </c:pt>
                <c:pt idx="9">
                  <c:v>1480.7046945341845</c:v>
                </c:pt>
                <c:pt idx="10">
                  <c:v>1492.7703645905121</c:v>
                </c:pt>
                <c:pt idx="11">
                  <c:v>1605.3489199626401</c:v>
                </c:pt>
                <c:pt idx="12">
                  <c:v>1710.2325565770898</c:v>
                </c:pt>
                <c:pt idx="13">
                  <c:v>1765.4681984593717</c:v>
                </c:pt>
                <c:pt idx="14">
                  <c:v>1485.1035878384707</c:v>
                </c:pt>
                <c:pt idx="15">
                  <c:v>1291.9683880384277</c:v>
                </c:pt>
                <c:pt idx="16">
                  <c:v>1328.1757520911428</c:v>
                </c:pt>
                <c:pt idx="17">
                  <c:v>848.8355258913881</c:v>
                </c:pt>
                <c:pt idx="18">
                  <c:v>693.80354289533193</c:v>
                </c:pt>
                <c:pt idx="19">
                  <c:v>521.64707443401562</c:v>
                </c:pt>
                <c:pt idx="20">
                  <c:v>506.18887456942593</c:v>
                </c:pt>
                <c:pt idx="21">
                  <c:v>592.43150207799135</c:v>
                </c:pt>
                <c:pt idx="22">
                  <c:v>517.29408971898374</c:v>
                </c:pt>
                <c:pt idx="23">
                  <c:v>672.62146162651766</c:v>
                </c:pt>
                <c:pt idx="24">
                  <c:v>855.01274406531115</c:v>
                </c:pt>
                <c:pt idx="25">
                  <c:v>936.30071554300366</c:v>
                </c:pt>
                <c:pt idx="26">
                  <c:v>941.61396466093197</c:v>
                </c:pt>
                <c:pt idx="27">
                  <c:v>919.16038319590064</c:v>
                </c:pt>
                <c:pt idx="28">
                  <c:v>890.10404199228606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8.6046676098754764E-3"/>
              <c:y val="0.262587333364494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927415852040327"/>
                  <c:y val="3.172425662798332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8-424B-9F66-25DD63226691}"/>
                </c:ext>
              </c:extLst>
            </c:dLbl>
            <c:dLbl>
              <c:idx val="1"/>
              <c:layout>
                <c:manualLayout>
                  <c:x val="0.11365598356398729"/>
                  <c:y val="7.8140222292091854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8-424B-9F66-25DD63226691}"/>
                </c:ext>
              </c:extLst>
            </c:dLbl>
            <c:dLbl>
              <c:idx val="2"/>
              <c:layout>
                <c:manualLayout>
                  <c:x val="0.21430586501795379"/>
                  <c:y val="0.2865927377083661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8-424B-9F66-25DD63226691}"/>
                </c:ext>
              </c:extLst>
            </c:dLbl>
            <c:dLbl>
              <c:idx val="3"/>
              <c:layout>
                <c:manualLayout>
                  <c:x val="0.13788419811723701"/>
                  <c:y val="7.253736626696707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F8-424B-9F66-25DD63226691}"/>
                </c:ext>
              </c:extLst>
            </c:dLbl>
            <c:dLbl>
              <c:idx val="4"/>
              <c:layout>
                <c:manualLayout>
                  <c:x val="-0.55039321113000639"/>
                  <c:y val="0.3938932405844821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8-424B-9F66-25DD63226691}"/>
                </c:ext>
              </c:extLst>
            </c:dLbl>
            <c:dLbl>
              <c:idx val="5"/>
              <c:layout>
                <c:manualLayout>
                  <c:x val="0.21935662472238671"/>
                  <c:y val="0.4213950623126171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8-424B-9F66-25DD63226691}"/>
                </c:ext>
              </c:extLst>
            </c:dLbl>
            <c:dLbl>
              <c:idx val="6"/>
              <c:layout>
                <c:manualLayout>
                  <c:x val="-0.56038458113989487"/>
                  <c:y val="0.1518456501578045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8-424B-9F66-25DD63226691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8-424B-9F66-25DD63226691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8-424B-9F66-25DD63226691}"/>
                </c:ext>
              </c:extLst>
            </c:dLbl>
            <c:dLbl>
              <c:idx val="9"/>
              <c:layout>
                <c:manualLayout>
                  <c:x val="-0.1400521133058113"/>
                  <c:y val="4.366825905437195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8-424B-9F66-25DD632266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CH4'!$A$2,'NEW Summary 1990-2018 CH4'!$A$7,'NEW Summary 1990-2018 CH4'!$A$8,'NEW Summary 1990-2018 CH4'!$A$9,'NEW Summary 1990-2018 CH4'!$A$10,'NEW Summary 1990-2018 CH4'!$A$11,'NEW Summary 1990-2018 CH4'!$A$17,'NEW Summary 1990-2018 CH4'!$A$23,'NEW Summary 1990-2018 CH4'!$A$24,'NEW Summary 1990-2018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CH4'!$B$2,'NEW Summary 1990-2018 CH4'!$B$7,'NEW Summary 1990-2018 CH4'!$B$8,'NEW Summary 1990-2018 CH4'!$B$9,'NEW Summary 1990-2018 CH4'!$B$10,'NEW Summary 1990-2018 CH4'!$B$11,'NEW Summary 1990-2018 CH4'!$B$17,'NEW Summary 1990-2018 CH4'!$B$23,'NEW Summary 1990-2018 CH4'!$B$24,'NEW Summary 1990-2018 CH4'!$B$32)</c:f>
              <c:numCache>
                <c:formatCode>0.00</c:formatCode>
                <c:ptCount val="10"/>
                <c:pt idx="0">
                  <c:v>111.03928717393308</c:v>
                </c:pt>
                <c:pt idx="1">
                  <c:v>442.56319450307512</c:v>
                </c:pt>
                <c:pt idx="2">
                  <c:v>6.6674616591156113</c:v>
                </c:pt>
                <c:pt idx="3">
                  <c:v>3.5230745152500096</c:v>
                </c:pt>
                <c:pt idx="4">
                  <c:v>3.6093138751137581</c:v>
                </c:pt>
                <c:pt idx="5">
                  <c:v>48.763321452142108</c:v>
                </c:pt>
                <c:pt idx="6">
                  <c:v>0</c:v>
                </c:pt>
                <c:pt idx="8">
                  <c:v>12764.297811661547</c:v>
                </c:pt>
                <c:pt idx="9">
                  <c:v>1380.2262078972735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F8-424B-9F66-25DD63226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41638420633614E-2"/>
          <c:y val="3.0433880156322663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1990-2018 N2O'!$A$2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N2O'!$B$2:$AD$2</c:f>
              <c:numCache>
                <c:formatCode>0.00</c:formatCode>
                <c:ptCount val="29"/>
                <c:pt idx="0">
                  <c:v>71.495846513999325</c:v>
                </c:pt>
                <c:pt idx="1">
                  <c:v>73.156847206211893</c:v>
                </c:pt>
                <c:pt idx="2">
                  <c:v>75.259274418477403</c:v>
                </c:pt>
                <c:pt idx="3">
                  <c:v>71.99796817856803</c:v>
                </c:pt>
                <c:pt idx="4">
                  <c:v>73.39756896278648</c:v>
                </c:pt>
                <c:pt idx="5">
                  <c:v>74.376799386855126</c:v>
                </c:pt>
                <c:pt idx="6">
                  <c:v>77.831366539011981</c:v>
                </c:pt>
                <c:pt idx="7">
                  <c:v>77.701119636140888</c:v>
                </c:pt>
                <c:pt idx="8">
                  <c:v>75.177669208058376</c:v>
                </c:pt>
                <c:pt idx="9">
                  <c:v>77.014970377795336</c:v>
                </c:pt>
                <c:pt idx="10">
                  <c:v>76.966808263145694</c:v>
                </c:pt>
                <c:pt idx="11">
                  <c:v>83.778343559172555</c:v>
                </c:pt>
                <c:pt idx="12">
                  <c:v>94.32624570619636</c:v>
                </c:pt>
                <c:pt idx="13">
                  <c:v>104.51729995931525</c:v>
                </c:pt>
                <c:pt idx="14">
                  <c:v>91.532564224147663</c:v>
                </c:pt>
                <c:pt idx="15">
                  <c:v>100.27258828434111</c:v>
                </c:pt>
                <c:pt idx="16">
                  <c:v>108.73019240809731</c:v>
                </c:pt>
                <c:pt idx="17">
                  <c:v>115.10818085340225</c:v>
                </c:pt>
                <c:pt idx="18">
                  <c:v>144.08510242305522</c:v>
                </c:pt>
                <c:pt idx="19">
                  <c:v>138.45999619890586</c:v>
                </c:pt>
                <c:pt idx="20">
                  <c:v>144.00079019592542</c:v>
                </c:pt>
                <c:pt idx="21">
                  <c:v>131.41454737637628</c:v>
                </c:pt>
                <c:pt idx="22">
                  <c:v>134.18744353892211</c:v>
                </c:pt>
                <c:pt idx="23">
                  <c:v>124.29356927288325</c:v>
                </c:pt>
                <c:pt idx="24">
                  <c:v>124.26007804578006</c:v>
                </c:pt>
                <c:pt idx="25">
                  <c:v>122.12637549866702</c:v>
                </c:pt>
                <c:pt idx="26">
                  <c:v>139.51169058809953</c:v>
                </c:pt>
                <c:pt idx="27">
                  <c:v>140.37995092964255</c:v>
                </c:pt>
                <c:pt idx="28">
                  <c:v>141.63965617032733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6-4C14-8468-0A5195FE3DC5}"/>
            </c:ext>
          </c:extLst>
        </c:ser>
        <c:ser>
          <c:idx val="1"/>
          <c:order val="1"/>
          <c:tx>
            <c:strRef>
              <c:f>'NEW Summary 1990-2018 N2O'!$A$7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N2O'!$B$7:$AD$7</c:f>
              <c:numCache>
                <c:formatCode>0.00</c:formatCode>
                <c:ptCount val="29"/>
                <c:pt idx="0">
                  <c:v>29.238437139400737</c:v>
                </c:pt>
                <c:pt idx="1">
                  <c:v>28.826795709715842</c:v>
                </c:pt>
                <c:pt idx="2">
                  <c:v>24.607426298347054</c:v>
                </c:pt>
                <c:pt idx="3">
                  <c:v>24.215258498007927</c:v>
                </c:pt>
                <c:pt idx="4">
                  <c:v>22.484114681465158</c:v>
                </c:pt>
                <c:pt idx="5">
                  <c:v>21.451435556712305</c:v>
                </c:pt>
                <c:pt idx="6">
                  <c:v>21.6879189769124</c:v>
                </c:pt>
                <c:pt idx="7">
                  <c:v>19.905305717621331</c:v>
                </c:pt>
                <c:pt idx="8">
                  <c:v>21.304565996932119</c:v>
                </c:pt>
                <c:pt idx="9">
                  <c:v>18.534735219483483</c:v>
                </c:pt>
                <c:pt idx="10">
                  <c:v>18.481343199084979</c:v>
                </c:pt>
                <c:pt idx="11">
                  <c:v>18.598501502018298</c:v>
                </c:pt>
                <c:pt idx="12">
                  <c:v>18.430989666024054</c:v>
                </c:pt>
                <c:pt idx="13">
                  <c:v>18.248347279751151</c:v>
                </c:pt>
                <c:pt idx="14">
                  <c:v>18.363436496981748</c:v>
                </c:pt>
                <c:pt idx="15">
                  <c:v>19.174916198439874</c:v>
                </c:pt>
                <c:pt idx="16">
                  <c:v>18.723677878795623</c:v>
                </c:pt>
                <c:pt idx="17">
                  <c:v>18.493474015387026</c:v>
                </c:pt>
                <c:pt idx="18">
                  <c:v>19.760417334514067</c:v>
                </c:pt>
                <c:pt idx="19">
                  <c:v>20.460858818830797</c:v>
                </c:pt>
                <c:pt idx="20">
                  <c:v>20.63853544978997</c:v>
                </c:pt>
                <c:pt idx="21">
                  <c:v>17.887278008643712</c:v>
                </c:pt>
                <c:pt idx="22">
                  <c:v>17.015875892992362</c:v>
                </c:pt>
                <c:pt idx="23">
                  <c:v>17.713694543064594</c:v>
                </c:pt>
                <c:pt idx="24">
                  <c:v>15.735085053050948</c:v>
                </c:pt>
                <c:pt idx="25">
                  <c:v>16.603193468670931</c:v>
                </c:pt>
                <c:pt idx="26">
                  <c:v>16.365891737014561</c:v>
                </c:pt>
                <c:pt idx="27">
                  <c:v>15.103654282530297</c:v>
                </c:pt>
                <c:pt idx="28">
                  <c:v>16.150739776211594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6-4C14-8468-0A5195FE3DC5}"/>
            </c:ext>
          </c:extLst>
        </c:ser>
        <c:ser>
          <c:idx val="2"/>
          <c:order val="2"/>
          <c:tx>
            <c:strRef>
              <c:f>'NEW Summary 1990-2018 N2O'!$A$8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N2O'!$B$8:$AD$8</c:f>
              <c:numCache>
                <c:formatCode>0.00</c:formatCode>
                <c:ptCount val="29"/>
                <c:pt idx="0">
                  <c:v>12.453031867740634</c:v>
                </c:pt>
                <c:pt idx="1">
                  <c:v>12.585267699230045</c:v>
                </c:pt>
                <c:pt idx="2">
                  <c:v>10.806250118049018</c:v>
                </c:pt>
                <c:pt idx="3">
                  <c:v>11.360286387462777</c:v>
                </c:pt>
                <c:pt idx="4">
                  <c:v>11.395185441058885</c:v>
                </c:pt>
                <c:pt idx="5">
                  <c:v>11.782162837037756</c:v>
                </c:pt>
                <c:pt idx="6">
                  <c:v>12.308925229673159</c:v>
                </c:pt>
                <c:pt idx="7">
                  <c:v>12.713449123991065</c:v>
                </c:pt>
                <c:pt idx="8">
                  <c:v>13.490694203680533</c:v>
                </c:pt>
                <c:pt idx="9">
                  <c:v>13.803649780518025</c:v>
                </c:pt>
                <c:pt idx="10">
                  <c:v>16.107904845215508</c:v>
                </c:pt>
                <c:pt idx="11">
                  <c:v>16.780643828571886</c:v>
                </c:pt>
                <c:pt idx="12">
                  <c:v>16.124963149954642</c:v>
                </c:pt>
                <c:pt idx="13">
                  <c:v>16.834094473951257</c:v>
                </c:pt>
                <c:pt idx="14">
                  <c:v>18.213511122011479</c:v>
                </c:pt>
                <c:pt idx="15">
                  <c:v>20.570596565767634</c:v>
                </c:pt>
                <c:pt idx="16">
                  <c:v>19.431914046267909</c:v>
                </c:pt>
                <c:pt idx="17">
                  <c:v>18.841068777974733</c:v>
                </c:pt>
                <c:pt idx="18">
                  <c:v>17.643583501812184</c:v>
                </c:pt>
                <c:pt idx="19">
                  <c:v>15.04641787385254</c:v>
                </c:pt>
                <c:pt idx="20">
                  <c:v>15.441172336461719</c:v>
                </c:pt>
                <c:pt idx="21">
                  <c:v>13.479644469969388</c:v>
                </c:pt>
                <c:pt idx="22">
                  <c:v>12.878399654646859</c:v>
                </c:pt>
                <c:pt idx="23">
                  <c:v>13.166494621798986</c:v>
                </c:pt>
                <c:pt idx="24">
                  <c:v>14.804830524608247</c:v>
                </c:pt>
                <c:pt idx="25">
                  <c:v>15.121975090080934</c:v>
                </c:pt>
                <c:pt idx="26">
                  <c:v>15.072789796299693</c:v>
                </c:pt>
                <c:pt idx="27">
                  <c:v>15.964520077530851</c:v>
                </c:pt>
                <c:pt idx="28">
                  <c:v>16.567707863568327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6-4C14-8468-0A5195FE3DC5}"/>
            </c:ext>
          </c:extLst>
        </c:ser>
        <c:ser>
          <c:idx val="3"/>
          <c:order val="3"/>
          <c:tx>
            <c:strRef>
              <c:f>'NEW Summary 1990-2018 N2O'!$A$9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N2O'!$B$9:$AD$9</c:f>
              <c:numCache>
                <c:formatCode>0.00</c:formatCode>
                <c:ptCount val="29"/>
                <c:pt idx="0">
                  <c:v>2.397682572187553</c:v>
                </c:pt>
                <c:pt idx="1">
                  <c:v>2.4657207133349064</c:v>
                </c:pt>
                <c:pt idx="2">
                  <c:v>2.4899547510038715</c:v>
                </c:pt>
                <c:pt idx="3">
                  <c:v>2.4782345885702903</c:v>
                </c:pt>
                <c:pt idx="4">
                  <c:v>2.8161136284243313</c:v>
                </c:pt>
                <c:pt idx="5">
                  <c:v>2.4340124846890117</c:v>
                </c:pt>
                <c:pt idx="6">
                  <c:v>2.5407852781083582</c:v>
                </c:pt>
                <c:pt idx="7">
                  <c:v>2.6591249177564769</c:v>
                </c:pt>
                <c:pt idx="8">
                  <c:v>2.5900865682797267</c:v>
                </c:pt>
                <c:pt idx="9">
                  <c:v>2.7629402406350687</c:v>
                </c:pt>
                <c:pt idx="10">
                  <c:v>2.6726572056767397</c:v>
                </c:pt>
                <c:pt idx="11">
                  <c:v>2.6953517911048515</c:v>
                </c:pt>
                <c:pt idx="12">
                  <c:v>2.6975719097752187</c:v>
                </c:pt>
                <c:pt idx="13">
                  <c:v>3.1180003701970858</c:v>
                </c:pt>
                <c:pt idx="14">
                  <c:v>2.8715079806218071</c:v>
                </c:pt>
                <c:pt idx="15">
                  <c:v>3.1400995469141235</c:v>
                </c:pt>
                <c:pt idx="16">
                  <c:v>2.9550596833992224</c:v>
                </c:pt>
                <c:pt idx="17">
                  <c:v>3.1591141417423265</c:v>
                </c:pt>
                <c:pt idx="18">
                  <c:v>3.6827471937757275</c:v>
                </c:pt>
                <c:pt idx="19">
                  <c:v>2.9347527961077398</c:v>
                </c:pt>
                <c:pt idx="20">
                  <c:v>2.731083519225455</c:v>
                </c:pt>
                <c:pt idx="21">
                  <c:v>2.8387778043390806</c:v>
                </c:pt>
                <c:pt idx="22">
                  <c:v>2.8986341673331788</c:v>
                </c:pt>
                <c:pt idx="23">
                  <c:v>2.9132587565314334</c:v>
                </c:pt>
                <c:pt idx="24">
                  <c:v>2.7888619878408658</c:v>
                </c:pt>
                <c:pt idx="25">
                  <c:v>2.2095650852680029</c:v>
                </c:pt>
                <c:pt idx="26">
                  <c:v>2.6461116097128849</c:v>
                </c:pt>
                <c:pt idx="27">
                  <c:v>2.5717414939811207</c:v>
                </c:pt>
                <c:pt idx="28">
                  <c:v>2.4899587233627893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D6-4C14-8468-0A5195FE3DC5}"/>
            </c:ext>
          </c:extLst>
        </c:ser>
        <c:ser>
          <c:idx val="4"/>
          <c:order val="4"/>
          <c:tx>
            <c:strRef>
              <c:f>'NEW Summary 1990-2018 N2O'!$A$10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N2O'!$B$10:$AD$10</c:f>
              <c:numCache>
                <c:formatCode>0.00</c:formatCode>
                <c:ptCount val="29"/>
                <c:pt idx="0">
                  <c:v>2.762301203742588</c:v>
                </c:pt>
                <c:pt idx="1">
                  <c:v>2.6601906246753941</c:v>
                </c:pt>
                <c:pt idx="2">
                  <c:v>2.3134124575039356</c:v>
                </c:pt>
                <c:pt idx="3">
                  <c:v>2.2184848755416233</c:v>
                </c:pt>
                <c:pt idx="4">
                  <c:v>2.2348146993243958</c:v>
                </c:pt>
                <c:pt idx="5">
                  <c:v>1.8503339416751816</c:v>
                </c:pt>
                <c:pt idx="6">
                  <c:v>1.9749536813511821</c:v>
                </c:pt>
                <c:pt idx="7">
                  <c:v>1.8568191586499139</c:v>
                </c:pt>
                <c:pt idx="8">
                  <c:v>1.6591610171724758</c:v>
                </c:pt>
                <c:pt idx="9">
                  <c:v>1.7100115102024092</c:v>
                </c:pt>
                <c:pt idx="10">
                  <c:v>1.6657664723108172</c:v>
                </c:pt>
                <c:pt idx="11">
                  <c:v>1.6847452205430629</c:v>
                </c:pt>
                <c:pt idx="12">
                  <c:v>1.6448576857286952</c:v>
                </c:pt>
                <c:pt idx="13">
                  <c:v>1.5619434703349553</c:v>
                </c:pt>
                <c:pt idx="14">
                  <c:v>1.4108362587055823</c:v>
                </c:pt>
                <c:pt idx="15">
                  <c:v>1.5448742667625031</c:v>
                </c:pt>
                <c:pt idx="16">
                  <c:v>1.4261024521973573</c:v>
                </c:pt>
                <c:pt idx="17">
                  <c:v>1.4273030363873696</c:v>
                </c:pt>
                <c:pt idx="18">
                  <c:v>1.5709036270522991</c:v>
                </c:pt>
                <c:pt idx="19">
                  <c:v>1.3611590820899295</c:v>
                </c:pt>
                <c:pt idx="20">
                  <c:v>1.3298362484881974</c:v>
                </c:pt>
                <c:pt idx="21">
                  <c:v>1.2500371039589957</c:v>
                </c:pt>
                <c:pt idx="22">
                  <c:v>1.1993220330971959</c:v>
                </c:pt>
                <c:pt idx="23">
                  <c:v>1.0548257402975474</c:v>
                </c:pt>
                <c:pt idx="24">
                  <c:v>0.91646994071489574</c:v>
                </c:pt>
                <c:pt idx="25">
                  <c:v>0.91493373613612672</c:v>
                </c:pt>
                <c:pt idx="26">
                  <c:v>0.93033479933392993</c:v>
                </c:pt>
                <c:pt idx="27">
                  <c:v>0.99799167219409823</c:v>
                </c:pt>
                <c:pt idx="28">
                  <c:v>1.056174273580575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D6-4C14-8468-0A5195FE3DC5}"/>
            </c:ext>
          </c:extLst>
        </c:ser>
        <c:ser>
          <c:idx val="5"/>
          <c:order val="5"/>
          <c:tx>
            <c:strRef>
              <c:f>'NEW Summary 1990-2018 N2O'!$A$11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N2O'!$B$11:$AD$11</c:f>
              <c:numCache>
                <c:formatCode>0.00</c:formatCode>
                <c:ptCount val="29"/>
                <c:pt idx="0">
                  <c:v>67.231695827750016</c:v>
                </c:pt>
                <c:pt idx="1">
                  <c:v>67.191809213904023</c:v>
                </c:pt>
                <c:pt idx="2">
                  <c:v>82.013217840778182</c:v>
                </c:pt>
                <c:pt idx="3">
                  <c:v>99.940752962927945</c:v>
                </c:pt>
                <c:pt idx="4">
                  <c:v>131.56900713150065</c:v>
                </c:pt>
                <c:pt idx="5">
                  <c:v>173.92665748213159</c:v>
                </c:pt>
                <c:pt idx="6">
                  <c:v>257.90835985447461</c:v>
                </c:pt>
                <c:pt idx="7">
                  <c:v>320.04514411022956</c:v>
                </c:pt>
                <c:pt idx="8">
                  <c:v>393.81117783501287</c:v>
                </c:pt>
                <c:pt idx="9">
                  <c:v>176.04131321842775</c:v>
                </c:pt>
                <c:pt idx="10">
                  <c:v>192.24117716460182</c:v>
                </c:pt>
                <c:pt idx="11">
                  <c:v>199.15124078695263</c:v>
                </c:pt>
                <c:pt idx="12">
                  <c:v>196.30367479957366</c:v>
                </c:pt>
                <c:pt idx="13">
                  <c:v>189.47245286800342</c:v>
                </c:pt>
                <c:pt idx="14">
                  <c:v>189.02054912571822</c:v>
                </c:pt>
                <c:pt idx="15">
                  <c:v>184.63080845774331</c:v>
                </c:pt>
                <c:pt idx="16">
                  <c:v>180.97194164225749</c:v>
                </c:pt>
                <c:pt idx="17">
                  <c:v>171.04946080304944</c:v>
                </c:pt>
                <c:pt idx="18">
                  <c:v>130.46366615924401</c:v>
                </c:pt>
                <c:pt idx="19">
                  <c:v>119.79032517298734</c:v>
                </c:pt>
                <c:pt idx="20">
                  <c:v>112.77123776486843</c:v>
                </c:pt>
                <c:pt idx="21">
                  <c:v>110.80049141904456</c:v>
                </c:pt>
                <c:pt idx="22">
                  <c:v>109.26979942542414</c:v>
                </c:pt>
                <c:pt idx="23">
                  <c:v>112.01269367602985</c:v>
                </c:pt>
                <c:pt idx="24">
                  <c:v>115.98403696819811</c:v>
                </c:pt>
                <c:pt idx="25">
                  <c:v>122.56258698996761</c:v>
                </c:pt>
                <c:pt idx="26">
                  <c:v>129.34874489667672</c:v>
                </c:pt>
                <c:pt idx="27">
                  <c:v>127.182377468702</c:v>
                </c:pt>
                <c:pt idx="28">
                  <c:v>130.33674134947807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D6-4C14-8468-0A5195FE3DC5}"/>
            </c:ext>
          </c:extLst>
        </c:ser>
        <c:ser>
          <c:idx val="6"/>
          <c:order val="6"/>
          <c:tx>
            <c:strRef>
              <c:f>'NEW Summary 1990-2018 N2O'!$A$17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N2O'!$B$17:$AD$17</c:f>
              <c:numCache>
                <c:formatCode>0.00</c:formatCode>
                <c:ptCount val="29"/>
                <c:pt idx="0">
                  <c:v>1026.661852</c:v>
                </c:pt>
                <c:pt idx="1">
                  <c:v>812.51815800000008</c:v>
                </c:pt>
                <c:pt idx="2">
                  <c:v>812.77563000000009</c:v>
                </c:pt>
                <c:pt idx="3">
                  <c:v>812.95085400000005</c:v>
                </c:pt>
                <c:pt idx="4">
                  <c:v>813.05634600000008</c:v>
                </c:pt>
                <c:pt idx="5">
                  <c:v>813.19402200000002</c:v>
                </c:pt>
                <c:pt idx="6">
                  <c:v>813.41573400000004</c:v>
                </c:pt>
                <c:pt idx="7">
                  <c:v>813.75724200000002</c:v>
                </c:pt>
                <c:pt idx="8">
                  <c:v>814.1041140000001</c:v>
                </c:pt>
                <c:pt idx="9">
                  <c:v>814.44830400000001</c:v>
                </c:pt>
                <c:pt idx="10">
                  <c:v>814.87653000000012</c:v>
                </c:pt>
                <c:pt idx="11">
                  <c:v>596.12396799999999</c:v>
                </c:pt>
                <c:pt idx="12">
                  <c:v>315.88476800000001</c:v>
                </c:pt>
                <c:pt idx="13">
                  <c:v>35.580306</c:v>
                </c:pt>
                <c:pt idx="14">
                  <c:v>36.164088</c:v>
                </c:pt>
                <c:pt idx="15">
                  <c:v>36.956172000000002</c:v>
                </c:pt>
                <c:pt idx="16">
                  <c:v>37.842125999999993</c:v>
                </c:pt>
                <c:pt idx="17">
                  <c:v>39.119652000000002</c:v>
                </c:pt>
                <c:pt idx="18">
                  <c:v>40.096794000000003</c:v>
                </c:pt>
                <c:pt idx="19">
                  <c:v>40.528595999999993</c:v>
                </c:pt>
                <c:pt idx="20">
                  <c:v>40.719912000000008</c:v>
                </c:pt>
                <c:pt idx="21">
                  <c:v>40.899605999999991</c:v>
                </c:pt>
                <c:pt idx="22">
                  <c:v>40.993475999999994</c:v>
                </c:pt>
                <c:pt idx="23">
                  <c:v>41.062314000000001</c:v>
                </c:pt>
                <c:pt idx="24">
                  <c:v>41.209824000000005</c:v>
                </c:pt>
                <c:pt idx="25">
                  <c:v>41.440475999999997</c:v>
                </c:pt>
                <c:pt idx="26">
                  <c:v>42.571073099999992</c:v>
                </c:pt>
                <c:pt idx="27">
                  <c:v>42.774073680000001</c:v>
                </c:pt>
                <c:pt idx="28">
                  <c:v>42.977074260000002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D6-4C14-8468-0A5195FE3DC5}"/>
            </c:ext>
          </c:extLst>
        </c:ser>
        <c:ser>
          <c:idx val="7"/>
          <c:order val="7"/>
          <c:tx>
            <c:strRef>
              <c:f>'NEW Summary 1990-2018 N2O'!$A$23:$B$23</c:f>
              <c:strCache>
                <c:ptCount val="2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N2O'!$B$23:$AD$23</c:f>
              <c:numCache>
                <c:formatCode>0.00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7-43D6-4C14-8468-0A5195FE3DC5}"/>
            </c:ext>
          </c:extLst>
        </c:ser>
        <c:ser>
          <c:idx val="8"/>
          <c:order val="8"/>
          <c:tx>
            <c:strRef>
              <c:f>'NEW Summary 1990-2018 N2O'!$A$24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N2O'!$B$24:$AD$24</c:f>
              <c:numCache>
                <c:formatCode>0.00</c:formatCode>
                <c:ptCount val="29"/>
                <c:pt idx="0">
                  <c:v>6440.2057718550113</c:v>
                </c:pt>
                <c:pt idx="1">
                  <c:v>6407.5494647924052</c:v>
                </c:pt>
                <c:pt idx="2">
                  <c:v>6313.3474535866217</c:v>
                </c:pt>
                <c:pt idx="3">
                  <c:v>6422.4073580621844</c:v>
                </c:pt>
                <c:pt idx="4">
                  <c:v>6652.9151368565554</c:v>
                </c:pt>
                <c:pt idx="5">
                  <c:v>6911.4264921638787</c:v>
                </c:pt>
                <c:pt idx="6">
                  <c:v>6937.0268891297037</c:v>
                </c:pt>
                <c:pt idx="7">
                  <c:v>6766.8609059515848</c:v>
                </c:pt>
                <c:pt idx="8">
                  <c:v>7111.7588837723142</c:v>
                </c:pt>
                <c:pt idx="9">
                  <c:v>7082.7468651873696</c:v>
                </c:pt>
                <c:pt idx="10">
                  <c:v>6751.3782842538612</c:v>
                </c:pt>
                <c:pt idx="11">
                  <c:v>6461.0582573943393</c:v>
                </c:pt>
                <c:pt idx="12">
                  <c:v>6387.3669785171833</c:v>
                </c:pt>
                <c:pt idx="13">
                  <c:v>6548.463232053904</c:v>
                </c:pt>
                <c:pt idx="14">
                  <c:v>6464.3203955218642</c:v>
                </c:pt>
                <c:pt idx="15">
                  <c:v>6298.9484581001261</c:v>
                </c:pt>
                <c:pt idx="16">
                  <c:v>6029.580578652487</c:v>
                </c:pt>
                <c:pt idx="17">
                  <c:v>5857.4250450789896</c:v>
                </c:pt>
                <c:pt idx="18">
                  <c:v>5807.2580397034644</c:v>
                </c:pt>
                <c:pt idx="19">
                  <c:v>5650.6199440604232</c:v>
                </c:pt>
                <c:pt idx="20">
                  <c:v>5904.3423202889753</c:v>
                </c:pt>
                <c:pt idx="21">
                  <c:v>5517.1156897279743</c:v>
                </c:pt>
                <c:pt idx="22">
                  <c:v>5676.5324519923051</c:v>
                </c:pt>
                <c:pt idx="23">
                  <c:v>6121.3915370310951</c:v>
                </c:pt>
                <c:pt idx="24">
                  <c:v>5938.5418719857244</c:v>
                </c:pt>
                <c:pt idx="25">
                  <c:v>5930.8390456544039</c:v>
                </c:pt>
                <c:pt idx="26">
                  <c:v>6014.1055699247845</c:v>
                </c:pt>
                <c:pt idx="27">
                  <c:v>6295.8593302831268</c:v>
                </c:pt>
                <c:pt idx="28">
                  <c:v>6493.9289994455949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D6-4C14-8468-0A5195FE3DC5}"/>
            </c:ext>
          </c:extLst>
        </c:ser>
        <c:ser>
          <c:idx val="9"/>
          <c:order val="9"/>
          <c:tx>
            <c:strRef>
              <c:f>'NEW Summary 1990-2018 N2O'!$A$32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N2O'!$B$32:$AD$32</c:f>
              <c:numCache>
                <c:formatCode>0.00</c:formatCode>
                <c:ptCount val="29"/>
                <c:pt idx="0">
                  <c:v>76.241016693077626</c:v>
                </c:pt>
                <c:pt idx="1">
                  <c:v>76.010668826771052</c:v>
                </c:pt>
                <c:pt idx="2">
                  <c:v>77.305443961614571</c:v>
                </c:pt>
                <c:pt idx="3">
                  <c:v>77.068014748616747</c:v>
                </c:pt>
                <c:pt idx="4">
                  <c:v>75.308050266975414</c:v>
                </c:pt>
                <c:pt idx="5">
                  <c:v>74.282086935767467</c:v>
                </c:pt>
                <c:pt idx="6">
                  <c:v>74.784274603923905</c:v>
                </c:pt>
                <c:pt idx="7">
                  <c:v>76.089860110084601</c:v>
                </c:pt>
                <c:pt idx="8">
                  <c:v>78.794513118319813</c:v>
                </c:pt>
                <c:pt idx="9">
                  <c:v>81.860690516197053</c:v>
                </c:pt>
                <c:pt idx="10">
                  <c:v>83.681370258819371</c:v>
                </c:pt>
                <c:pt idx="11">
                  <c:v>88.136160632272421</c:v>
                </c:pt>
                <c:pt idx="12">
                  <c:v>91.147140042480828</c:v>
                </c:pt>
                <c:pt idx="13">
                  <c:v>94.162478235597106</c:v>
                </c:pt>
                <c:pt idx="14">
                  <c:v>93.788672931997311</c:v>
                </c:pt>
                <c:pt idx="15">
                  <c:v>96.783179712169272</c:v>
                </c:pt>
                <c:pt idx="16">
                  <c:v>98.087806601090449</c:v>
                </c:pt>
                <c:pt idx="17">
                  <c:v>98.207283658644613</c:v>
                </c:pt>
                <c:pt idx="18">
                  <c:v>101.17268365703589</c:v>
                </c:pt>
                <c:pt idx="19">
                  <c:v>103.27554086736131</c:v>
                </c:pt>
                <c:pt idx="20">
                  <c:v>103.6104336234426</c:v>
                </c:pt>
                <c:pt idx="21">
                  <c:v>102.98738504731411</c:v>
                </c:pt>
                <c:pt idx="22">
                  <c:v>102.9631135049725</c:v>
                </c:pt>
                <c:pt idx="23">
                  <c:v>103.21185904451659</c:v>
                </c:pt>
                <c:pt idx="24">
                  <c:v>102.07513828110982</c:v>
                </c:pt>
                <c:pt idx="25">
                  <c:v>103.17576898193558</c:v>
                </c:pt>
                <c:pt idx="26">
                  <c:v>105.24670027065929</c:v>
                </c:pt>
                <c:pt idx="27">
                  <c:v>108.12842418442216</c:v>
                </c:pt>
                <c:pt idx="28">
                  <c:v>108.55439025008101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D6-4C14-8468-0A5195FE3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477568"/>
        <c:axId val="228479360"/>
      </c:barChart>
      <c:catAx>
        <c:axId val="2284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8479360"/>
        <c:crosses val="autoZero"/>
        <c:auto val="1"/>
        <c:lblAlgn val="ctr"/>
        <c:lblOffset val="100"/>
        <c:noMultiLvlLbl val="0"/>
      </c:catAx>
      <c:valAx>
        <c:axId val="228479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8477568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2018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144048942837025"/>
                  <c:y val="-2.00501574549900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9C-4594-96D5-78B937BC28A3}"/>
                </c:ext>
              </c:extLst>
            </c:dLbl>
            <c:dLbl>
              <c:idx val="1"/>
              <c:layout>
                <c:manualLayout>
                  <c:x val="0.21296462921510073"/>
                  <c:y val="2.028083044978027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9C-4594-96D5-78B937BC28A3}"/>
                </c:ext>
              </c:extLst>
            </c:dLbl>
            <c:dLbl>
              <c:idx val="2"/>
              <c:layout>
                <c:manualLayout>
                  <c:x val="-0.48304502324071169"/>
                  <c:y val="0.2721671348186626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9C-4594-96D5-78B937BC28A3}"/>
                </c:ext>
              </c:extLst>
            </c:dLbl>
            <c:dLbl>
              <c:idx val="3"/>
              <c:layout>
                <c:manualLayout>
                  <c:x val="-0.51010031841948511"/>
                  <c:y val="0.4082507022279940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7639810023367"/>
                      <c:h val="9.1079552990497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79C-4594-96D5-78B937BC28A3}"/>
                </c:ext>
              </c:extLst>
            </c:dLbl>
            <c:dLbl>
              <c:idx val="4"/>
              <c:layout>
                <c:manualLayout>
                  <c:x val="0.28392074304215942"/>
                  <c:y val="0.3938413179038354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9C-4594-96D5-78B937BC28A3}"/>
                </c:ext>
              </c:extLst>
            </c:dLbl>
            <c:dLbl>
              <c:idx val="5"/>
              <c:layout>
                <c:manualLayout>
                  <c:x val="0.19558375840940143"/>
                  <c:y val="0.102866318671620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9C-4594-96D5-78B937BC28A3}"/>
                </c:ext>
              </c:extLst>
            </c:dLbl>
            <c:dLbl>
              <c:idx val="6"/>
              <c:layout>
                <c:manualLayout>
                  <c:x val="0.20974522234442558"/>
                  <c:y val="0.2418883934191204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9C-4594-96D5-78B937BC28A3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9C-4594-96D5-78B937BC28A3}"/>
                </c:ext>
              </c:extLst>
            </c:dLbl>
            <c:dLbl>
              <c:idx val="8"/>
              <c:layout>
                <c:manualLayout>
                  <c:x val="-0.12714140882042388"/>
                  <c:y val="-8.29612810231553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9C-4594-96D5-78B937BC28A3}"/>
                </c:ext>
              </c:extLst>
            </c:dLbl>
            <c:dLbl>
              <c:idx val="9"/>
              <c:layout>
                <c:manualLayout>
                  <c:x val="-0.25079573710207886"/>
                  <c:y val="4.52800795391534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9C-4594-96D5-78B937BC28A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N2O'!$A$2,'NEW Summary 1990-2018 N2O'!$A$7,'NEW Summary 1990-2018 N2O'!$A$8,'NEW Summary 1990-2018 N2O'!$A$9,'NEW Summary 1990-2018 N2O'!$A$10,'NEW Summary 1990-2018 N2O'!$A$11,'NEW Summary 1990-2018 N2O'!$A$17,'NEW Summary 1990-2018 N2O'!$A$23,'NEW Summary 1990-2018 N2O'!$A$24,'NEW Summary 1990-2018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N2O'!$AD$2,'NEW Summary 1990-2018 N2O'!$AD$7,'NEW Summary 1990-2018 N2O'!$AD$8,'NEW Summary 1990-2018 N2O'!$AD$9,'NEW Summary 1990-2018 N2O'!$AD$10,'NEW Summary 1990-2018 N2O'!$AD$11,'NEW Summary 1990-2018 N2O'!$AD$17,'NEW Summary 1990-2018 N2O'!$AD$23,'NEW Summary 1990-2018 N2O'!$AD$24,'NEW Summary 1990-2018 N2O'!$AD$32)</c:f>
              <c:numCache>
                <c:formatCode>0.00</c:formatCode>
                <c:ptCount val="10"/>
                <c:pt idx="0">
                  <c:v>141.63965617032733</c:v>
                </c:pt>
                <c:pt idx="1">
                  <c:v>16.150739776211594</c:v>
                </c:pt>
                <c:pt idx="2">
                  <c:v>16.567707863568327</c:v>
                </c:pt>
                <c:pt idx="3">
                  <c:v>2.4899587233627893</c:v>
                </c:pt>
                <c:pt idx="4">
                  <c:v>1.056174273580575</c:v>
                </c:pt>
                <c:pt idx="5">
                  <c:v>130.33674134947807</c:v>
                </c:pt>
                <c:pt idx="6">
                  <c:v>42.977074260000002</c:v>
                </c:pt>
                <c:pt idx="8">
                  <c:v>6493.9289994455949</c:v>
                </c:pt>
                <c:pt idx="9">
                  <c:v>108.55439025008101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9C-4594-96D5-78B937BC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4425539006275495"/>
                  <c:y val="-1.105077885087738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99-4245-9B42-5A64A5E781A9}"/>
                </c:ext>
              </c:extLst>
            </c:dLbl>
            <c:dLbl>
              <c:idx val="1"/>
              <c:layout>
                <c:manualLayout>
                  <c:x val="0.19367744476369592"/>
                  <c:y val="2.282502838056241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99-4245-9B42-5A64A5E781A9}"/>
                </c:ext>
              </c:extLst>
            </c:dLbl>
            <c:dLbl>
              <c:idx val="2"/>
              <c:layout>
                <c:manualLayout>
                  <c:x val="-0.46355850402996657"/>
                  <c:y val="0.301564000125967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99-4245-9B42-5A64A5E781A9}"/>
                </c:ext>
              </c:extLst>
            </c:dLbl>
            <c:dLbl>
              <c:idx val="3"/>
              <c:layout>
                <c:manualLayout>
                  <c:x val="-0.46370751932751814"/>
                  <c:y val="0.4240075391842059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99-4245-9B42-5A64A5E781A9}"/>
                </c:ext>
              </c:extLst>
            </c:dLbl>
            <c:dLbl>
              <c:idx val="4"/>
              <c:layout>
                <c:manualLayout>
                  <c:x val="0.32820424239530466"/>
                  <c:y val="0.473027056220374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99-4245-9B42-5A64A5E781A9}"/>
                </c:ext>
              </c:extLst>
            </c:dLbl>
            <c:dLbl>
              <c:idx val="5"/>
              <c:layout>
                <c:manualLayout>
                  <c:x val="0.29424326599090178"/>
                  <c:y val="0.1647448494394533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99-4245-9B42-5A64A5E781A9}"/>
                </c:ext>
              </c:extLst>
            </c:dLbl>
            <c:dLbl>
              <c:idx val="6"/>
              <c:layout>
                <c:manualLayout>
                  <c:x val="0.10646136571662003"/>
                  <c:y val="4.276930968670991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99-4245-9B42-5A64A5E781A9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99-4245-9B42-5A64A5E781A9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99-4245-9B42-5A64A5E781A9}"/>
                </c:ext>
              </c:extLst>
            </c:dLbl>
            <c:dLbl>
              <c:idx val="9"/>
              <c:layout>
                <c:manualLayout>
                  <c:x val="-0.29833096625263822"/>
                  <c:y val="7.36107838895743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99-4245-9B42-5A64A5E781A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N2O'!$A$2,'NEW Summary 1990-2018 N2O'!$A$7,'NEW Summary 1990-2018 N2O'!$A$8,'NEW Summary 1990-2018 N2O'!$A$9,'NEW Summary 1990-2018 N2O'!$A$10,'NEW Summary 1990-2018 N2O'!$A$11,'NEW Summary 1990-2018 N2O'!$A$17,'NEW Summary 1990-2018 N2O'!$A$23,'NEW Summary 1990-2018 N2O'!$A$24,'NEW Summary 1990-2018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N2O'!$B$2,'NEW Summary 1990-2018 N2O'!$B$7,'NEW Summary 1990-2018 N2O'!$B$8,'NEW Summary 1990-2018 N2O'!$B$9,'NEW Summary 1990-2018 N2O'!$B$10,'NEW Summary 1990-2018 N2O'!$B$11,'NEW Summary 1990-2018 N2O'!$B$17,'NEW Summary 1990-2018 N2O'!$B$23,'NEW Summary 1990-2018 N2O'!$B$24,'NEW Summary 1990-2018 N2O'!$B$32)</c:f>
              <c:numCache>
                <c:formatCode>0.00</c:formatCode>
                <c:ptCount val="10"/>
                <c:pt idx="0">
                  <c:v>71.495846513999325</c:v>
                </c:pt>
                <c:pt idx="1">
                  <c:v>29.238437139400737</c:v>
                </c:pt>
                <c:pt idx="2">
                  <c:v>12.453031867740634</c:v>
                </c:pt>
                <c:pt idx="3">
                  <c:v>2.397682572187553</c:v>
                </c:pt>
                <c:pt idx="4">
                  <c:v>2.762301203742588</c:v>
                </c:pt>
                <c:pt idx="5">
                  <c:v>67.231695827750016</c:v>
                </c:pt>
                <c:pt idx="6">
                  <c:v>1026.661852</c:v>
                </c:pt>
                <c:pt idx="8">
                  <c:v>6440.2057718550113</c:v>
                </c:pt>
                <c:pt idx="9">
                  <c:v>76.241016693077626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99-4245-9B42-5A64A5E78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061969248051054E-2"/>
          <c:y val="3.2949149716677478E-2"/>
          <c:w val="0.9120189289655262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ETS'!$B$2:$AD$2</c:f>
              <c:numCache>
                <c:formatCode>0.00</c:formatCode>
                <c:ptCount val="29"/>
                <c:pt idx="15">
                  <c:v>15719.021411847914</c:v>
                </c:pt>
                <c:pt idx="16">
                  <c:v>14959.151681255073</c:v>
                </c:pt>
                <c:pt idx="17">
                  <c:v>14458.892999221416</c:v>
                </c:pt>
                <c:pt idx="18">
                  <c:v>14555.154855455741</c:v>
                </c:pt>
                <c:pt idx="19">
                  <c:v>12972.031248500442</c:v>
                </c:pt>
                <c:pt idx="20">
                  <c:v>13227.937453998806</c:v>
                </c:pt>
                <c:pt idx="21">
                  <c:v>11824.35745980615</c:v>
                </c:pt>
                <c:pt idx="22">
                  <c:v>12593.824698066823</c:v>
                </c:pt>
                <c:pt idx="23">
                  <c:v>11191.522050125763</c:v>
                </c:pt>
                <c:pt idx="24">
                  <c:v>10966.037818564038</c:v>
                </c:pt>
                <c:pt idx="25">
                  <c:v>11586.393546685473</c:v>
                </c:pt>
                <c:pt idx="26">
                  <c:v>12322.958007653891</c:v>
                </c:pt>
                <c:pt idx="27">
                  <c:v>11350.877042468868</c:v>
                </c:pt>
                <c:pt idx="28">
                  <c:v>9830.5231817918175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6-49D2-B9FE-0B67DF70C19C}"/>
            </c:ext>
          </c:extLst>
        </c:ser>
        <c:ser>
          <c:idx val="1"/>
          <c:order val="1"/>
          <c:tx>
            <c:strRef>
              <c:f>'NON-ETS &amp; ETS'!$A$7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ETS'!$B$7:$AD$7</c:f>
              <c:numCache>
                <c:formatCode>0.00</c:formatCode>
                <c:ptCount val="29"/>
                <c:pt idx="15">
                  <c:v>12.278</c:v>
                </c:pt>
                <c:pt idx="16">
                  <c:v>13.089</c:v>
                </c:pt>
                <c:pt idx="17">
                  <c:v>10.417243245727319</c:v>
                </c:pt>
                <c:pt idx="18">
                  <c:v>8.3070047782178875</c:v>
                </c:pt>
                <c:pt idx="19">
                  <c:v>6.8478554607194972</c:v>
                </c:pt>
                <c:pt idx="20">
                  <c:v>3.6471999415289922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6-49D2-B9FE-0B67DF70C19C}"/>
            </c:ext>
          </c:extLst>
        </c:ser>
        <c:ser>
          <c:idx val="2"/>
          <c:order val="2"/>
          <c:tx>
            <c:strRef>
              <c:f>'NON-ETS &amp; ETS'!$A$8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ETS'!$B$8:$AD$8</c:f>
              <c:numCache>
                <c:formatCode>0.00</c:formatCode>
                <c:ptCount val="29"/>
                <c:pt idx="15">
                  <c:v>4042.0727961973371</c:v>
                </c:pt>
                <c:pt idx="16">
                  <c:v>4123.9908570655425</c:v>
                </c:pt>
                <c:pt idx="17">
                  <c:v>4122.0106194276887</c:v>
                </c:pt>
                <c:pt idx="18">
                  <c:v>3482.4003175765129</c:v>
                </c:pt>
                <c:pt idx="19">
                  <c:v>2716.5159229903684</c:v>
                </c:pt>
                <c:pt idx="20">
                  <c:v>2786.5860440435677</c:v>
                </c:pt>
                <c:pt idx="21">
                  <c:v>2728.9974418322449</c:v>
                </c:pt>
                <c:pt idx="22">
                  <c:v>2826.1718034744608</c:v>
                </c:pt>
                <c:pt idx="23">
                  <c:v>3151.6668154262138</c:v>
                </c:pt>
                <c:pt idx="24">
                  <c:v>3307.2604523009718</c:v>
                </c:pt>
                <c:pt idx="25">
                  <c:v>3381.4931474319346</c:v>
                </c:pt>
                <c:pt idx="26">
                  <c:v>3404.9094587717486</c:v>
                </c:pt>
                <c:pt idx="27">
                  <c:v>3461.9832526558444</c:v>
                </c:pt>
                <c:pt idx="28">
                  <c:v>3524.7969468818064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6-49D2-B9FE-0B67DF70C19C}"/>
            </c:ext>
          </c:extLst>
        </c:ser>
        <c:ser>
          <c:idx val="3"/>
          <c:order val="3"/>
          <c:tx>
            <c:strRef>
              <c:f>'NON-ETS &amp; ETS'!$A$9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ETS'!$B$9:$AD$9</c:f>
              <c:numCache>
                <c:formatCode>0.00</c:formatCode>
                <c:ptCount val="29"/>
                <c:pt idx="15">
                  <c:v>64.926000000000002</c:v>
                </c:pt>
                <c:pt idx="16">
                  <c:v>63.868406999999998</c:v>
                </c:pt>
                <c:pt idx="17">
                  <c:v>70.956616544456324</c:v>
                </c:pt>
                <c:pt idx="18">
                  <c:v>33.416250088031219</c:v>
                </c:pt>
                <c:pt idx="19">
                  <c:v>31.79288140380924</c:v>
                </c:pt>
                <c:pt idx="20">
                  <c:v>31.663645199679603</c:v>
                </c:pt>
                <c:pt idx="21">
                  <c:v>28.211685933016891</c:v>
                </c:pt>
                <c:pt idx="22">
                  <c:v>30.72817312111793</c:v>
                </c:pt>
                <c:pt idx="23">
                  <c:v>28.495141950260969</c:v>
                </c:pt>
                <c:pt idx="24">
                  <c:v>23.678147516007172</c:v>
                </c:pt>
                <c:pt idx="25">
                  <c:v>25.534301847008532</c:v>
                </c:pt>
                <c:pt idx="26">
                  <c:v>28.207938808699176</c:v>
                </c:pt>
                <c:pt idx="27">
                  <c:v>30.513690490088926</c:v>
                </c:pt>
                <c:pt idx="28">
                  <c:v>50.212238644494555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6-49D2-B9FE-0B67DF70C19C}"/>
            </c:ext>
          </c:extLst>
        </c:ser>
        <c:ser>
          <c:idx val="4"/>
          <c:order val="4"/>
          <c:tx>
            <c:strRef>
              <c:f>'NON-ETS &amp; ETS'!$A$10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ETS'!$B$10:$AD$10</c:f>
              <c:numCache>
                <c:formatCode>0.00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4-FC96-49D2-B9FE-0B67DF70C19C}"/>
            </c:ext>
          </c:extLst>
        </c:ser>
        <c:ser>
          <c:idx val="5"/>
          <c:order val="5"/>
          <c:tx>
            <c:strRef>
              <c:f>'NON-ETS &amp; ETS'!$A$11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ETS'!$B$11:$AD$11</c:f>
              <c:numCache>
                <c:formatCode>0.00</c:formatCode>
                <c:ptCount val="29"/>
                <c:pt idx="15">
                  <c:v>5.1159999999999997</c:v>
                </c:pt>
                <c:pt idx="16">
                  <c:v>4.2716099999999999</c:v>
                </c:pt>
                <c:pt idx="17">
                  <c:v>3.101728291205335</c:v>
                </c:pt>
                <c:pt idx="18">
                  <c:v>2.9315081871496815</c:v>
                </c:pt>
                <c:pt idx="19">
                  <c:v>3.0324879905525566</c:v>
                </c:pt>
                <c:pt idx="20">
                  <c:v>4.9326153469153704</c:v>
                </c:pt>
                <c:pt idx="21">
                  <c:v>8.5287417366405105</c:v>
                </c:pt>
                <c:pt idx="22">
                  <c:v>9.7080553508898877</c:v>
                </c:pt>
                <c:pt idx="23">
                  <c:v>23.355149846903487</c:v>
                </c:pt>
                <c:pt idx="24">
                  <c:v>21.100217646433656</c:v>
                </c:pt>
                <c:pt idx="25">
                  <c:v>24.620993914885332</c:v>
                </c:pt>
                <c:pt idx="26">
                  <c:v>28.173689400289533</c:v>
                </c:pt>
                <c:pt idx="27">
                  <c:v>30.131382697696509</c:v>
                </c:pt>
                <c:pt idx="28">
                  <c:v>31.523720865776411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6-49D2-B9FE-0B67DF70C19C}"/>
            </c:ext>
          </c:extLst>
        </c:ser>
        <c:ser>
          <c:idx val="6"/>
          <c:order val="6"/>
          <c:tx>
            <c:strRef>
              <c:f>'NON-ETS &amp; ETS'!$A$17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ETS'!$B$17:$AD$17</c:f>
              <c:numCache>
                <c:formatCode>0.00</c:formatCode>
                <c:ptCount val="29"/>
                <c:pt idx="15">
                  <c:v>2554.6837901100002</c:v>
                </c:pt>
                <c:pt idx="16">
                  <c:v>2538.7627910778574</c:v>
                </c:pt>
                <c:pt idx="17">
                  <c:v>2580.4341213620519</c:v>
                </c:pt>
                <c:pt idx="18">
                  <c:v>2302.2359797601521</c:v>
                </c:pt>
                <c:pt idx="19">
                  <c:v>1485.3521500814029</c:v>
                </c:pt>
                <c:pt idx="20">
                  <c:v>1299.0484147465625</c:v>
                </c:pt>
                <c:pt idx="21">
                  <c:v>1167.2705389694759</c:v>
                </c:pt>
                <c:pt idx="22">
                  <c:v>1391.9677990924167</c:v>
                </c:pt>
                <c:pt idx="23">
                  <c:v>1301.6950015306572</c:v>
                </c:pt>
                <c:pt idx="24">
                  <c:v>1650.4531530457709</c:v>
                </c:pt>
                <c:pt idx="25">
                  <c:v>1830.3635214124333</c:v>
                </c:pt>
                <c:pt idx="26">
                  <c:v>1968.401352033223</c:v>
                </c:pt>
                <c:pt idx="27">
                  <c:v>2039.8562560230889</c:v>
                </c:pt>
                <c:pt idx="28">
                  <c:v>2094.5489797619252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6-49D2-B9FE-0B67DF70C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46624"/>
        <c:axId val="225948416"/>
      </c:barChart>
      <c:catAx>
        <c:axId val="225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948416"/>
        <c:crosses val="autoZero"/>
        <c:auto val="1"/>
        <c:lblAlgn val="ctr"/>
        <c:lblOffset val="100"/>
        <c:noMultiLvlLbl val="0"/>
      </c:catAx>
      <c:valAx>
        <c:axId val="22594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4257578436287062E-2"/>
              <c:y val="0.2391590010155236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59466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19617728804572E-2"/>
          <c:y val="3.2949149716677478E-2"/>
          <c:w val="0.93676127985086022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ETS'!$A$72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ETS'!$B$72:$AD$72</c:f>
              <c:numCache>
                <c:formatCode>0.00</c:formatCode>
                <c:ptCount val="29"/>
                <c:pt idx="0">
                  <c:v>11327.546540311007</c:v>
                </c:pt>
                <c:pt idx="1">
                  <c:v>11779.22305283435</c:v>
                </c:pt>
                <c:pt idx="2">
                  <c:v>12435.922562745302</c:v>
                </c:pt>
                <c:pt idx="3">
                  <c:v>12455.369425358711</c:v>
                </c:pt>
                <c:pt idx="4">
                  <c:v>12791.470266601416</c:v>
                </c:pt>
                <c:pt idx="5">
                  <c:v>13476.497529026939</c:v>
                </c:pt>
                <c:pt idx="6">
                  <c:v>14196.591523457793</c:v>
                </c:pt>
                <c:pt idx="7">
                  <c:v>14851.745601479161</c:v>
                </c:pt>
                <c:pt idx="8">
                  <c:v>15218.88996931773</c:v>
                </c:pt>
                <c:pt idx="9">
                  <c:v>15916.636048754694</c:v>
                </c:pt>
                <c:pt idx="10">
                  <c:v>16196.993340283552</c:v>
                </c:pt>
                <c:pt idx="11">
                  <c:v>17484.215893372642</c:v>
                </c:pt>
                <c:pt idx="12">
                  <c:v>16491.830139899859</c:v>
                </c:pt>
                <c:pt idx="13">
                  <c:v>16465.034214902615</c:v>
                </c:pt>
                <c:pt idx="14">
                  <c:v>15415.087098159778</c:v>
                </c:pt>
                <c:pt idx="15">
                  <c:v>180.42007867237027</c:v>
                </c:pt>
                <c:pt idx="16">
                  <c:v>199.88512808205877</c:v>
                </c:pt>
                <c:pt idx="17">
                  <c:v>214.73220125443646</c:v>
                </c:pt>
                <c:pt idx="18">
                  <c:v>240.40418484635293</c:v>
                </c:pt>
                <c:pt idx="19">
                  <c:v>227.53701388685022</c:v>
                </c:pt>
                <c:pt idx="20">
                  <c:v>239.26300853782976</c:v>
                </c:pt>
                <c:pt idx="21">
                  <c:v>235.21003303034345</c:v>
                </c:pt>
                <c:pt idx="22">
                  <c:v>294.21494184693341</c:v>
                </c:pt>
                <c:pt idx="23">
                  <c:v>318.71566307546641</c:v>
                </c:pt>
                <c:pt idx="24">
                  <c:v>357.8709754934149</c:v>
                </c:pt>
                <c:pt idx="25">
                  <c:v>361.71042740478015</c:v>
                </c:pt>
                <c:pt idx="26">
                  <c:v>339.86409452022161</c:v>
                </c:pt>
                <c:pt idx="27">
                  <c:v>547.92426565729352</c:v>
                </c:pt>
                <c:pt idx="28">
                  <c:v>800.28354902195474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C-4DC6-8109-6C4820453B13}"/>
            </c:ext>
          </c:extLst>
        </c:ser>
        <c:ser>
          <c:idx val="1"/>
          <c:order val="1"/>
          <c:tx>
            <c:strRef>
              <c:f>'NON-ETS &amp; ETS'!$A$77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ETS'!$B$77:$AD$77</c:f>
              <c:numCache>
                <c:formatCode>0.00</c:formatCode>
                <c:ptCount val="29"/>
                <c:pt idx="0">
                  <c:v>7523.6648356256719</c:v>
                </c:pt>
                <c:pt idx="1">
                  <c:v>7565.9321257083066</c:v>
                </c:pt>
                <c:pt idx="2">
                  <c:v>6717.8016581294623</c:v>
                </c:pt>
                <c:pt idx="3">
                  <c:v>6667.0106159097604</c:v>
                </c:pt>
                <c:pt idx="4">
                  <c:v>6496.5767882634982</c:v>
                </c:pt>
                <c:pt idx="5">
                  <c:v>6452.0465782317078</c:v>
                </c:pt>
                <c:pt idx="6">
                  <c:v>6576.3213779944026</c:v>
                </c:pt>
                <c:pt idx="7">
                  <c:v>6235.9154976268956</c:v>
                </c:pt>
                <c:pt idx="8">
                  <c:v>6744.7458716510537</c:v>
                </c:pt>
                <c:pt idx="9">
                  <c:v>6377.8773312741932</c:v>
                </c:pt>
                <c:pt idx="10">
                  <c:v>6462.6033188676402</c:v>
                </c:pt>
                <c:pt idx="11">
                  <c:v>6732.2923557237582</c:v>
                </c:pt>
                <c:pt idx="12">
                  <c:v>6658.6245970827331</c:v>
                </c:pt>
                <c:pt idx="13">
                  <c:v>6812.5798281567086</c:v>
                </c:pt>
                <c:pt idx="14">
                  <c:v>6992.5072618934601</c:v>
                </c:pt>
                <c:pt idx="15">
                  <c:v>7259.3331503611416</c:v>
                </c:pt>
                <c:pt idx="16">
                  <c:v>7144.1296973537846</c:v>
                </c:pt>
                <c:pt idx="17">
                  <c:v>6918.040273026083</c:v>
                </c:pt>
                <c:pt idx="18">
                  <c:v>7513.185479644033</c:v>
                </c:pt>
                <c:pt idx="19">
                  <c:v>7460.1342689644571</c:v>
                </c:pt>
                <c:pt idx="20">
                  <c:v>7797.2324968705179</c:v>
                </c:pt>
                <c:pt idx="21">
                  <c:v>6609.7078517571563</c:v>
                </c:pt>
                <c:pt idx="22">
                  <c:v>6232.2915009637172</c:v>
                </c:pt>
                <c:pt idx="23">
                  <c:v>6395.3767620249009</c:v>
                </c:pt>
                <c:pt idx="24">
                  <c:v>5745.5821113099892</c:v>
                </c:pt>
                <c:pt idx="25">
                  <c:v>6041.3094552769026</c:v>
                </c:pt>
                <c:pt idx="26">
                  <c:v>6046.4814867219093</c:v>
                </c:pt>
                <c:pt idx="27">
                  <c:v>5740.9068130334808</c:v>
                </c:pt>
                <c:pt idx="28">
                  <c:v>6197.1811918194844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C-4DC6-8109-6C4820453B13}"/>
            </c:ext>
          </c:extLst>
        </c:ser>
        <c:ser>
          <c:idx val="2"/>
          <c:order val="2"/>
          <c:tx>
            <c:strRef>
              <c:f>'NON-ETS &amp; ETS'!$A$78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ETS'!$B$78:$AD$78</c:f>
              <c:numCache>
                <c:formatCode>0.00</c:formatCode>
                <c:ptCount val="29"/>
                <c:pt idx="0">
                  <c:v>3961.7501968617189</c:v>
                </c:pt>
                <c:pt idx="1">
                  <c:v>4074.4548385498292</c:v>
                </c:pt>
                <c:pt idx="2">
                  <c:v>3768.7411502027744</c:v>
                </c:pt>
                <c:pt idx="3">
                  <c:v>3986.7186366590836</c:v>
                </c:pt>
                <c:pt idx="4">
                  <c:v>4242.6262261403081</c:v>
                </c:pt>
                <c:pt idx="5">
                  <c:v>4347.622852378212</c:v>
                </c:pt>
                <c:pt idx="6">
                  <c:v>4182.7351599223548</c:v>
                </c:pt>
                <c:pt idx="7">
                  <c:v>4550.5507019358802</c:v>
                </c:pt>
                <c:pt idx="8">
                  <c:v>4589.6182499874149</c:v>
                </c:pt>
                <c:pt idx="9">
                  <c:v>4810.4753948929083</c:v>
                </c:pt>
                <c:pt idx="10">
                  <c:v>5642.368991872987</c:v>
                </c:pt>
                <c:pt idx="11">
                  <c:v>5599.3853934023145</c:v>
                </c:pt>
                <c:pt idx="12">
                  <c:v>5323.0545108400129</c:v>
                </c:pt>
                <c:pt idx="13">
                  <c:v>5513.8189089738653</c:v>
                </c:pt>
                <c:pt idx="14">
                  <c:v>5694.093389318622</c:v>
                </c:pt>
                <c:pt idx="15">
                  <c:v>1828.3442018832457</c:v>
                </c:pt>
                <c:pt idx="16">
                  <c:v>1628.4161569720873</c:v>
                </c:pt>
                <c:pt idx="17">
                  <c:v>1666.7238650719964</c:v>
                </c:pt>
                <c:pt idx="18">
                  <c:v>2146.9411361782441</c:v>
                </c:pt>
                <c:pt idx="19">
                  <c:v>1770.4079919516344</c:v>
                </c:pt>
                <c:pt idx="20">
                  <c:v>1689.8818522759598</c:v>
                </c:pt>
                <c:pt idx="21">
                  <c:v>1413.3626411004111</c:v>
                </c:pt>
                <c:pt idx="22">
                  <c:v>1350.3384205415832</c:v>
                </c:pt>
                <c:pt idx="23">
                  <c:v>1087.6870566392422</c:v>
                </c:pt>
                <c:pt idx="24">
                  <c:v>1015.7292077543193</c:v>
                </c:pt>
                <c:pt idx="25">
                  <c:v>1088.0803662069875</c:v>
                </c:pt>
                <c:pt idx="26">
                  <c:v>1121.2729742526421</c:v>
                </c:pt>
                <c:pt idx="27">
                  <c:v>1102.7483424644674</c:v>
                </c:pt>
                <c:pt idx="28">
                  <c:v>1216.5929740126658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6C-4DC6-8109-6C4820453B13}"/>
            </c:ext>
          </c:extLst>
        </c:ser>
        <c:ser>
          <c:idx val="3"/>
          <c:order val="3"/>
          <c:tx>
            <c:strRef>
              <c:f>'NON-ETS &amp; ETS'!$A$79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ETS'!$B$79:$AD$79</c:f>
              <c:numCache>
                <c:formatCode>0.00</c:formatCode>
                <c:ptCount val="29"/>
                <c:pt idx="0">
                  <c:v>1083.4878236245095</c:v>
                </c:pt>
                <c:pt idx="1">
                  <c:v>1129.6376483176955</c:v>
                </c:pt>
                <c:pt idx="2">
                  <c:v>1153.5350608597694</c:v>
                </c:pt>
                <c:pt idx="3">
                  <c:v>1168.7095712440639</c:v>
                </c:pt>
                <c:pt idx="4">
                  <c:v>1321.2488699890087</c:v>
                </c:pt>
                <c:pt idx="5">
                  <c:v>1165.5673725686975</c:v>
                </c:pt>
                <c:pt idx="6">
                  <c:v>1224.7163820180565</c:v>
                </c:pt>
                <c:pt idx="7">
                  <c:v>1285.306088900295</c:v>
                </c:pt>
                <c:pt idx="8">
                  <c:v>1279.1428187245428</c:v>
                </c:pt>
                <c:pt idx="9">
                  <c:v>1368.1989122651721</c:v>
                </c:pt>
                <c:pt idx="10">
                  <c:v>1374.7076596018314</c:v>
                </c:pt>
                <c:pt idx="11">
                  <c:v>1402.5463549894228</c:v>
                </c:pt>
                <c:pt idx="12">
                  <c:v>1382.5902617085703</c:v>
                </c:pt>
                <c:pt idx="13">
                  <c:v>1468.7733456269132</c:v>
                </c:pt>
                <c:pt idx="14">
                  <c:v>1349.2594847920457</c:v>
                </c:pt>
                <c:pt idx="15">
                  <c:v>1410.6862184996533</c:v>
                </c:pt>
                <c:pt idx="16">
                  <c:v>1316.1534502878144</c:v>
                </c:pt>
                <c:pt idx="17">
                  <c:v>1343.8391174573344</c:v>
                </c:pt>
                <c:pt idx="18">
                  <c:v>1514.4515164187671</c:v>
                </c:pt>
                <c:pt idx="19">
                  <c:v>1263.1157133772406</c:v>
                </c:pt>
                <c:pt idx="20">
                  <c:v>1261.981837771425</c:v>
                </c:pt>
                <c:pt idx="21">
                  <c:v>1163.7996536012593</c:v>
                </c:pt>
                <c:pt idx="22">
                  <c:v>1151.0109377958368</c:v>
                </c:pt>
                <c:pt idx="23">
                  <c:v>1034.870168689836</c:v>
                </c:pt>
                <c:pt idx="24">
                  <c:v>930.37590204681226</c:v>
                </c:pt>
                <c:pt idx="25">
                  <c:v>941.83122325319528</c:v>
                </c:pt>
                <c:pt idx="26">
                  <c:v>976.45979167041162</c:v>
                </c:pt>
                <c:pt idx="27">
                  <c:v>1041.5957187776792</c:v>
                </c:pt>
                <c:pt idx="28">
                  <c:v>1078.3115639347852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6C-4DC6-8109-6C4820453B13}"/>
            </c:ext>
          </c:extLst>
        </c:ser>
        <c:ser>
          <c:idx val="4"/>
          <c:order val="4"/>
          <c:tx>
            <c:strRef>
              <c:f>'NON-ETS &amp; ETS'!$A$80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ETS'!$B$80:$AD$80</c:f>
              <c:numCache>
                <c:formatCode>0.00</c:formatCode>
                <c:ptCount val="29"/>
                <c:pt idx="0">
                  <c:v>1160.6547857137414</c:v>
                </c:pt>
                <c:pt idx="1">
                  <c:v>1144.5789777818236</c:v>
                </c:pt>
                <c:pt idx="2">
                  <c:v>1062.5422076599893</c:v>
                </c:pt>
                <c:pt idx="3">
                  <c:v>1046.8758121630408</c:v>
                </c:pt>
                <c:pt idx="4">
                  <c:v>1079.2784230682903</c:v>
                </c:pt>
                <c:pt idx="5">
                  <c:v>936.34092293666049</c:v>
                </c:pt>
                <c:pt idx="6">
                  <c:v>979.84104089544371</c:v>
                </c:pt>
                <c:pt idx="7">
                  <c:v>955.36699614717122</c:v>
                </c:pt>
                <c:pt idx="8">
                  <c:v>906.14326535572923</c:v>
                </c:pt>
                <c:pt idx="9">
                  <c:v>954.75329655360281</c:v>
                </c:pt>
                <c:pt idx="10">
                  <c:v>989.427223372458</c:v>
                </c:pt>
                <c:pt idx="11">
                  <c:v>1019.4580026905459</c:v>
                </c:pt>
                <c:pt idx="12">
                  <c:v>981.60799944633709</c:v>
                </c:pt>
                <c:pt idx="13">
                  <c:v>963.3118300806326</c:v>
                </c:pt>
                <c:pt idx="14">
                  <c:v>871.434542346748</c:v>
                </c:pt>
                <c:pt idx="15">
                  <c:v>952.45286359454235</c:v>
                </c:pt>
                <c:pt idx="16">
                  <c:v>912.69361406196231</c:v>
                </c:pt>
                <c:pt idx="17">
                  <c:v>958.76601481229181</c:v>
                </c:pt>
                <c:pt idx="18">
                  <c:v>1053.0409520904309</c:v>
                </c:pt>
                <c:pt idx="19">
                  <c:v>995.66583977659468</c:v>
                </c:pt>
                <c:pt idx="20">
                  <c:v>1014.3882244984379</c:v>
                </c:pt>
                <c:pt idx="21">
                  <c:v>902.84760078626243</c:v>
                </c:pt>
                <c:pt idx="22">
                  <c:v>916.67907366193924</c:v>
                </c:pt>
                <c:pt idx="23">
                  <c:v>855.65951854518823</c:v>
                </c:pt>
                <c:pt idx="24">
                  <c:v>798.18731125161253</c:v>
                </c:pt>
                <c:pt idx="25">
                  <c:v>832.18443322864766</c:v>
                </c:pt>
                <c:pt idx="26">
                  <c:v>849.3884389695196</c:v>
                </c:pt>
                <c:pt idx="27">
                  <c:v>905.82510884575333</c:v>
                </c:pt>
                <c:pt idx="28">
                  <c:v>979.88251958381511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6C-4DC6-8109-6C4820453B13}"/>
            </c:ext>
          </c:extLst>
        </c:ser>
        <c:ser>
          <c:idx val="5"/>
          <c:order val="5"/>
          <c:tx>
            <c:strRef>
              <c:f>'NON-ETS &amp; ETS'!$A$81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ETS'!$B$81:$AD$81</c:f>
              <c:numCache>
                <c:formatCode>0.00</c:formatCode>
                <c:ptCount val="29"/>
                <c:pt idx="0">
                  <c:v>5146.5335160969971</c:v>
                </c:pt>
                <c:pt idx="1">
                  <c:v>5325.592334987663</c:v>
                </c:pt>
                <c:pt idx="2">
                  <c:v>5755.6966103135346</c:v>
                </c:pt>
                <c:pt idx="3">
                  <c:v>5732.58887628295</c:v>
                </c:pt>
                <c:pt idx="4">
                  <c:v>5985.101213192117</c:v>
                </c:pt>
                <c:pt idx="5">
                  <c:v>6280.1811055945836</c:v>
                </c:pt>
                <c:pt idx="6">
                  <c:v>7332.5259196566367</c:v>
                </c:pt>
                <c:pt idx="7">
                  <c:v>7712.8098031865593</c:v>
                </c:pt>
                <c:pt idx="8">
                  <c:v>9060.7396891949156</c:v>
                </c:pt>
                <c:pt idx="9">
                  <c:v>9754.9605344547927</c:v>
                </c:pt>
                <c:pt idx="10">
                  <c:v>10796.669546540576</c:v>
                </c:pt>
                <c:pt idx="11">
                  <c:v>11320.328906168208</c:v>
                </c:pt>
                <c:pt idx="12">
                  <c:v>11514.788401933201</c:v>
                </c:pt>
                <c:pt idx="13">
                  <c:v>11715.782792202277</c:v>
                </c:pt>
                <c:pt idx="14">
                  <c:v>12435.224656450946</c:v>
                </c:pt>
                <c:pt idx="15">
                  <c:v>13138.512597617862</c:v>
                </c:pt>
                <c:pt idx="16">
                  <c:v>13818.365076680382</c:v>
                </c:pt>
                <c:pt idx="17">
                  <c:v>14406.216442301085</c:v>
                </c:pt>
                <c:pt idx="18">
                  <c:v>13677.544006900824</c:v>
                </c:pt>
                <c:pt idx="19">
                  <c:v>12457.728785103482</c:v>
                </c:pt>
                <c:pt idx="20">
                  <c:v>11540.7469425371</c:v>
                </c:pt>
                <c:pt idx="21">
                  <c:v>11225.830474678241</c:v>
                </c:pt>
                <c:pt idx="22">
                  <c:v>10836.104579205841</c:v>
                </c:pt>
                <c:pt idx="23">
                  <c:v>11055.161572498266</c:v>
                </c:pt>
                <c:pt idx="24">
                  <c:v>11340.317794825403</c:v>
                </c:pt>
                <c:pt idx="25">
                  <c:v>11802.695928702677</c:v>
                </c:pt>
                <c:pt idx="26">
                  <c:v>12279.875588997818</c:v>
                </c:pt>
                <c:pt idx="27">
                  <c:v>11996.363385202751</c:v>
                </c:pt>
                <c:pt idx="28">
                  <c:v>12193.210287464233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6C-4DC6-8109-6C4820453B13}"/>
            </c:ext>
          </c:extLst>
        </c:ser>
        <c:ser>
          <c:idx val="6"/>
          <c:order val="6"/>
          <c:tx>
            <c:strRef>
              <c:f>'NON-ETS &amp; ETS'!$A$87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ETS'!$B$87:$AD$87</c:f>
              <c:numCache>
                <c:formatCode>0.00</c:formatCode>
                <c:ptCount val="29"/>
                <c:pt idx="0">
                  <c:v>3274.5701902448959</c:v>
                </c:pt>
                <c:pt idx="1">
                  <c:v>2961.9136633712956</c:v>
                </c:pt>
                <c:pt idx="2">
                  <c:v>2873.5340583859729</c:v>
                </c:pt>
                <c:pt idx="3">
                  <c:v>2838.991702207074</c:v>
                </c:pt>
                <c:pt idx="4">
                  <c:v>3077.3126217103299</c:v>
                </c:pt>
                <c:pt idx="5">
                  <c:v>2990.9468673509941</c:v>
                </c:pt>
                <c:pt idx="6">
                  <c:v>3073.1092293630454</c:v>
                </c:pt>
                <c:pt idx="7">
                  <c:v>3402.7069580668403</c:v>
                </c:pt>
                <c:pt idx="8">
                  <c:v>3292.6865253819628</c:v>
                </c:pt>
                <c:pt idx="9">
                  <c:v>3242.2337041272081</c:v>
                </c:pt>
                <c:pt idx="10">
                  <c:v>3789.5008896930567</c:v>
                </c:pt>
                <c:pt idx="11">
                  <c:v>3821.7860490602825</c:v>
                </c:pt>
                <c:pt idx="12">
                  <c:v>3303.4710366702934</c:v>
                </c:pt>
                <c:pt idx="13">
                  <c:v>2496.6623685794507</c:v>
                </c:pt>
                <c:pt idx="14">
                  <c:v>2668.2458739727804</c:v>
                </c:pt>
                <c:pt idx="15">
                  <c:v>210.00860333820202</c:v>
                </c:pt>
                <c:pt idx="16">
                  <c:v>172.22791065462894</c:v>
                </c:pt>
                <c:pt idx="17">
                  <c:v>186.9213519093058</c:v>
                </c:pt>
                <c:pt idx="18">
                  <c:v>170.00928257470383</c:v>
                </c:pt>
                <c:pt idx="19">
                  <c:v>172.09433993592455</c:v>
                </c:pt>
                <c:pt idx="20">
                  <c:v>164.84561969682846</c:v>
                </c:pt>
                <c:pt idx="21">
                  <c:v>166.53358073523191</c:v>
                </c:pt>
                <c:pt idx="22">
                  <c:v>168.2762588607452</c:v>
                </c:pt>
                <c:pt idx="23">
                  <c:v>176.72467514153868</c:v>
                </c:pt>
                <c:pt idx="24">
                  <c:v>169.88075700621411</c:v>
                </c:pt>
                <c:pt idx="25">
                  <c:v>176.8949182050454</c:v>
                </c:pt>
                <c:pt idx="26">
                  <c:v>181.70379944070726</c:v>
                </c:pt>
                <c:pt idx="27">
                  <c:v>230.11654412986775</c:v>
                </c:pt>
                <c:pt idx="28">
                  <c:v>221.48790003085696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6C-4DC6-8109-6C4820453B13}"/>
            </c:ext>
          </c:extLst>
        </c:ser>
        <c:ser>
          <c:idx val="7"/>
          <c:order val="7"/>
          <c:tx>
            <c:strRef>
              <c:f>'NON-ETS &amp; ETS'!$A$93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ETS'!$B$93:$AD$93</c:f>
              <c:numCache>
                <c:formatCode>0.00</c:formatCode>
                <c:ptCount val="29"/>
                <c:pt idx="0">
                  <c:v>34.591111871073778</c:v>
                </c:pt>
                <c:pt idx="1">
                  <c:v>49.500497452363035</c:v>
                </c:pt>
                <c:pt idx="2">
                  <c:v>64.409697447839392</c:v>
                </c:pt>
                <c:pt idx="3">
                  <c:v>106.43423634497699</c:v>
                </c:pt>
                <c:pt idx="4">
                  <c:v>149.57942473915489</c:v>
                </c:pt>
                <c:pt idx="5">
                  <c:v>226.38910029594777</c:v>
                </c:pt>
                <c:pt idx="6">
                  <c:v>326.29827077106137</c:v>
                </c:pt>
                <c:pt idx="7">
                  <c:v>459.92607446861075</c:v>
                </c:pt>
                <c:pt idx="8">
                  <c:v>373.61370525171378</c:v>
                </c:pt>
                <c:pt idx="9">
                  <c:v>532.34867676313524</c:v>
                </c:pt>
                <c:pt idx="10">
                  <c:v>769.02387216482532</c:v>
                </c:pt>
                <c:pt idx="11">
                  <c:v>781.96256994851524</c:v>
                </c:pt>
                <c:pt idx="12">
                  <c:v>773.3647484891876</c:v>
                </c:pt>
                <c:pt idx="13">
                  <c:v>988.32818155592611</c:v>
                </c:pt>
                <c:pt idx="14">
                  <c:v>1002.8901931947623</c:v>
                </c:pt>
                <c:pt idx="15">
                  <c:v>1202.6823583682783</c:v>
                </c:pt>
                <c:pt idx="16">
                  <c:v>1179.4718836358795</c:v>
                </c:pt>
                <c:pt idx="17">
                  <c:v>1174.4939943234103</c:v>
                </c:pt>
                <c:pt idx="18">
                  <c:v>1182.2532386523114</c:v>
                </c:pt>
                <c:pt idx="19">
                  <c:v>1141.8289807366398</c:v>
                </c:pt>
                <c:pt idx="20">
                  <c:v>1113.9069037193201</c:v>
                </c:pt>
                <c:pt idx="21">
                  <c:v>1128.4030322741796</c:v>
                </c:pt>
                <c:pt idx="22">
                  <c:v>1108.2828480792509</c:v>
                </c:pt>
                <c:pt idx="23">
                  <c:v>1144.7456442496714</c:v>
                </c:pt>
                <c:pt idx="24">
                  <c:v>1216.8299465470413</c:v>
                </c:pt>
                <c:pt idx="25">
                  <c:v>1225.4573981051874</c:v>
                </c:pt>
                <c:pt idx="26">
                  <c:v>1316.9602544591041</c:v>
                </c:pt>
                <c:pt idx="27">
                  <c:v>1353.8114478103316</c:v>
                </c:pt>
                <c:pt idx="28">
                  <c:v>1192.4626196209144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6C-4DC6-8109-6C4820453B13}"/>
            </c:ext>
          </c:extLst>
        </c:ser>
        <c:ser>
          <c:idx val="8"/>
          <c:order val="8"/>
          <c:tx>
            <c:strRef>
              <c:f>'NON-ETS &amp; ETS'!$A$94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ETS'!$B$94:$AD$94</c:f>
              <c:numCache>
                <c:formatCode>0.00</c:formatCode>
                <c:ptCount val="29"/>
                <c:pt idx="0">
                  <c:v>20403.443577920363</c:v>
                </c:pt>
                <c:pt idx="1">
                  <c:v>20483.276059470241</c:v>
                </c:pt>
                <c:pt idx="2">
                  <c:v>20482.951015715447</c:v>
                </c:pt>
                <c:pt idx="3">
                  <c:v>20665.326873842598</c:v>
                </c:pt>
                <c:pt idx="4">
                  <c:v>20824.77963028631</c:v>
                </c:pt>
                <c:pt idx="5">
                  <c:v>21459.48281123273</c:v>
                </c:pt>
                <c:pt idx="6">
                  <c:v>21633.531194292511</c:v>
                </c:pt>
                <c:pt idx="7">
                  <c:v>21678.201179926251</c:v>
                </c:pt>
                <c:pt idx="8">
                  <c:v>22090.328186579161</c:v>
                </c:pt>
                <c:pt idx="9">
                  <c:v>21736.35286645493</c:v>
                </c:pt>
                <c:pt idx="10">
                  <c:v>20800.211089383898</c:v>
                </c:pt>
                <c:pt idx="11">
                  <c:v>20453.890148770864</c:v>
                </c:pt>
                <c:pt idx="12">
                  <c:v>20104.652889645389</c:v>
                </c:pt>
                <c:pt idx="13">
                  <c:v>20360.257637920789</c:v>
                </c:pt>
                <c:pt idx="14">
                  <c:v>20076.360941719297</c:v>
                </c:pt>
                <c:pt idx="15">
                  <c:v>19829.60062981378</c:v>
                </c:pt>
                <c:pt idx="16">
                  <c:v>19422.932559722471</c:v>
                </c:pt>
                <c:pt idx="17">
                  <c:v>19077.651090293239</c:v>
                </c:pt>
                <c:pt idx="18">
                  <c:v>18914.556293700709</c:v>
                </c:pt>
                <c:pt idx="19">
                  <c:v>18510.698015052545</c:v>
                </c:pt>
                <c:pt idx="20">
                  <c:v>18595.292365938745</c:v>
                </c:pt>
                <c:pt idx="21">
                  <c:v>17961.367124137221</c:v>
                </c:pt>
                <c:pt idx="22">
                  <c:v>18325.808477538289</c:v>
                </c:pt>
                <c:pt idx="23">
                  <c:v>19151.43790767499</c:v>
                </c:pt>
                <c:pt idx="24">
                  <c:v>18927.001568699012</c:v>
                </c:pt>
                <c:pt idx="25">
                  <c:v>19161.054893928533</c:v>
                </c:pt>
                <c:pt idx="26">
                  <c:v>19685.169107674978</c:v>
                </c:pt>
                <c:pt idx="27">
                  <c:v>20253.062390335646</c:v>
                </c:pt>
                <c:pt idx="28">
                  <c:v>20633.419306052685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6C-4DC6-8109-6C4820453B13}"/>
            </c:ext>
          </c:extLst>
        </c:ser>
        <c:ser>
          <c:idx val="9"/>
          <c:order val="9"/>
          <c:tx>
            <c:strRef>
              <c:f>'NON-ETS &amp; ETS'!$A$102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ETS'!$B$102:$AD$102</c:f>
              <c:numCache>
                <c:formatCode>0.00</c:formatCode>
                <c:ptCount val="29"/>
                <c:pt idx="0">
                  <c:v>1552.053617690967</c:v>
                </c:pt>
                <c:pt idx="1">
                  <c:v>1632.811365232481</c:v>
                </c:pt>
                <c:pt idx="2">
                  <c:v>1698.2299225574204</c:v>
                </c:pt>
                <c:pt idx="3">
                  <c:v>1748.2816571592587</c:v>
                </c:pt>
                <c:pt idx="4">
                  <c:v>1792.8493340275654</c:v>
                </c:pt>
                <c:pt idx="5">
                  <c:v>1829.1780952628817</c:v>
                </c:pt>
                <c:pt idx="6">
                  <c:v>1708.4830322402095</c:v>
                </c:pt>
                <c:pt idx="7">
                  <c:v>1432.6262505012096</c:v>
                </c:pt>
                <c:pt idx="8">
                  <c:v>1475.5765436871579</c:v>
                </c:pt>
                <c:pt idx="9">
                  <c:v>1480.7046945341845</c:v>
                </c:pt>
                <c:pt idx="10">
                  <c:v>1492.7703645905121</c:v>
                </c:pt>
                <c:pt idx="11">
                  <c:v>1605.3489199626401</c:v>
                </c:pt>
                <c:pt idx="12">
                  <c:v>1710.2325565770898</c:v>
                </c:pt>
                <c:pt idx="13">
                  <c:v>1765.4681984593717</c:v>
                </c:pt>
                <c:pt idx="14">
                  <c:v>1485.1035878384707</c:v>
                </c:pt>
                <c:pt idx="15">
                  <c:v>1291.9683880384277</c:v>
                </c:pt>
                <c:pt idx="16">
                  <c:v>1328.1757520911428</c:v>
                </c:pt>
                <c:pt idx="17">
                  <c:v>848.8355258913881</c:v>
                </c:pt>
                <c:pt idx="18">
                  <c:v>693.80354289533193</c:v>
                </c:pt>
                <c:pt idx="19">
                  <c:v>521.64707443401562</c:v>
                </c:pt>
                <c:pt idx="20">
                  <c:v>506.18887456942593</c:v>
                </c:pt>
                <c:pt idx="21">
                  <c:v>592.43150207799135</c:v>
                </c:pt>
                <c:pt idx="22">
                  <c:v>517.29408971898374</c:v>
                </c:pt>
                <c:pt idx="23">
                  <c:v>672.62146162651766</c:v>
                </c:pt>
                <c:pt idx="24">
                  <c:v>855.01274406531115</c:v>
                </c:pt>
                <c:pt idx="25">
                  <c:v>936.30071554300366</c:v>
                </c:pt>
                <c:pt idx="26">
                  <c:v>941.61396466093197</c:v>
                </c:pt>
                <c:pt idx="27">
                  <c:v>919.16038319590064</c:v>
                </c:pt>
                <c:pt idx="28">
                  <c:v>890.10404199228606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6C-4DC6-8109-6C48204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161024"/>
        <c:axId val="226162560"/>
      </c:barChart>
      <c:catAx>
        <c:axId val="22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162560"/>
        <c:crosses val="autoZero"/>
        <c:auto val="1"/>
        <c:lblAlgn val="ctr"/>
        <c:lblOffset val="100"/>
        <c:noMultiLvlLbl val="0"/>
      </c:catAx>
      <c:valAx>
        <c:axId val="22616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61610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522720583597875"/>
          <c:y val="8.7631834803154826E-2"/>
          <c:w val="0.43895288487817186"/>
          <c:h val="0.6680936028352294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46-4AAD-95B7-9F8251A05505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46-4AAD-95B7-9F8251A05505}"/>
                </c:ext>
              </c:extLst>
            </c:dLbl>
            <c:dLbl>
              <c:idx val="2"/>
              <c:layout>
                <c:manualLayout>
                  <c:x val="6.0832944157842336E-2"/>
                  <c:y val="-3.138896670914995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6-4AAD-95B7-9F8251A05505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46-4AAD-95B7-9F8251A05505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6-4AAD-95B7-9F8251A05505}"/>
                </c:ext>
              </c:extLst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6-4AAD-95B7-9F8251A05505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46-4AAD-95B7-9F8251A05505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46-4AAD-95B7-9F8251A05505}"/>
                </c:ext>
              </c:extLst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46-4AAD-95B7-9F8251A0550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ETS'!$A$77:$A$81,'NON-ETS &amp; ETS'!$A$87,'NON-ETS &amp; ETS'!$A$93:$A$94,'NON-ETS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ETS'!$B$72,'NON-ETS &amp; ETS'!$B$77:$B$81,'NON-ETS &amp; ETS'!$B$87,'NON-ETS &amp; ETS'!$B$93:$B$94,'NON-ETS &amp; ETS'!$B$102)</c:f>
              <c:numCache>
                <c:formatCode>0.00</c:formatCode>
                <c:ptCount val="10"/>
                <c:pt idx="0">
                  <c:v>11327.546540311007</c:v>
                </c:pt>
                <c:pt idx="1">
                  <c:v>7523.6648356256719</c:v>
                </c:pt>
                <c:pt idx="2">
                  <c:v>3961.7501968617189</c:v>
                </c:pt>
                <c:pt idx="3">
                  <c:v>1083.4878236245095</c:v>
                </c:pt>
                <c:pt idx="4">
                  <c:v>1160.6547857137414</c:v>
                </c:pt>
                <c:pt idx="5">
                  <c:v>5146.5335160969971</c:v>
                </c:pt>
                <c:pt idx="6">
                  <c:v>3274.5701902448959</c:v>
                </c:pt>
                <c:pt idx="7">
                  <c:v>34.591111871073778</c:v>
                </c:pt>
                <c:pt idx="8">
                  <c:v>20403.443577920363</c:v>
                </c:pt>
                <c:pt idx="9">
                  <c:v>1552.053617690967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46-4AAD-95B7-9F8251A05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2018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646322133614064"/>
          <c:y val="9.6097793151306343E-2"/>
          <c:w val="0.44109929370024537"/>
          <c:h val="0.6829090299444946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8.7807845699736375E-2"/>
                  <c:y val="-3.220392264015363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23-4022-969D-1CCECD05E89F}"/>
                </c:ext>
              </c:extLst>
            </c:dLbl>
            <c:dLbl>
              <c:idx val="1"/>
              <c:layout>
                <c:manualLayout>
                  <c:x val="0.12126867707425935"/>
                  <c:y val="-3.183701147919762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23-4022-969D-1CCECD05E89F}"/>
                </c:ext>
              </c:extLst>
            </c:dLbl>
            <c:dLbl>
              <c:idx val="2"/>
              <c:layout>
                <c:manualLayout>
                  <c:x val="7.1631310299225592E-2"/>
                  <c:y val="-1.9096901271606914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23-4022-969D-1CCECD05E89F}"/>
                </c:ext>
              </c:extLst>
            </c:dLbl>
            <c:dLbl>
              <c:idx val="3"/>
              <c:layout>
                <c:manualLayout>
                  <c:x val="5.4456825187177781E-2"/>
                  <c:y val="5.865309269124482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23-4022-969D-1CCECD05E89F}"/>
                </c:ext>
              </c:extLst>
            </c:dLbl>
            <c:dLbl>
              <c:idx val="4"/>
              <c:layout>
                <c:manualLayout>
                  <c:x val="2.5169847249155507E-2"/>
                  <c:y val="0.1233196822532514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23-4022-969D-1CCECD05E89F}"/>
                </c:ext>
              </c:extLst>
            </c:dLbl>
            <c:dLbl>
              <c:idx val="5"/>
              <c:layout>
                <c:manualLayout>
                  <c:x val="5.6615390908361769E-2"/>
                  <c:y val="1.701507640527409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23-4022-969D-1CCECD05E89F}"/>
                </c:ext>
              </c:extLst>
            </c:dLbl>
            <c:dLbl>
              <c:idx val="6"/>
              <c:layout>
                <c:manualLayout>
                  <c:x val="0.17861165246585956"/>
                  <c:y val="-2.7586858566166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23-4022-969D-1CCECD05E89F}"/>
                </c:ext>
              </c:extLst>
            </c:dLbl>
            <c:dLbl>
              <c:idx val="7"/>
              <c:layout>
                <c:manualLayout>
                  <c:x val="-0.13287968575141018"/>
                  <c:y val="-1.729298899449641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23-4022-969D-1CCECD05E89F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23-4022-969D-1CCECD05E89F}"/>
                </c:ext>
              </c:extLst>
            </c:dLbl>
            <c:dLbl>
              <c:idx val="9"/>
              <c:layout>
                <c:manualLayout>
                  <c:x val="-0.10983608346197216"/>
                  <c:y val="-4.333659518124148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23-4022-969D-1CCECD05E89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ETS'!$A$77:$A$81,'NON-ETS &amp; ETS'!$A$87,'NON-ETS &amp; ETS'!$A$93:$A$94,'NON-ETS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ETS'!$AD$72,'NON-ETS &amp; ETS'!$AD$77:$AD$81,'NON-ETS &amp; ETS'!$AD$87,'NON-ETS &amp; ETS'!$AD$93:$AD$94,'NON-ETS &amp; ETS'!$AD$102)</c:f>
              <c:numCache>
                <c:formatCode>0.00</c:formatCode>
                <c:ptCount val="10"/>
                <c:pt idx="0">
                  <c:v>800.28354902195474</c:v>
                </c:pt>
                <c:pt idx="1">
                  <c:v>6197.1811918194844</c:v>
                </c:pt>
                <c:pt idx="2">
                  <c:v>1216.5929740126658</c:v>
                </c:pt>
                <c:pt idx="3">
                  <c:v>1078.3115639347852</c:v>
                </c:pt>
                <c:pt idx="4">
                  <c:v>979.88251958381511</c:v>
                </c:pt>
                <c:pt idx="5">
                  <c:v>12193.210287464233</c:v>
                </c:pt>
                <c:pt idx="6">
                  <c:v>221.48790003085696</c:v>
                </c:pt>
                <c:pt idx="7">
                  <c:v>1192.4626196209144</c:v>
                </c:pt>
                <c:pt idx="8">
                  <c:v>20633.419306052685</c:v>
                </c:pt>
                <c:pt idx="9">
                  <c:v>890.10404199228606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23-4022-969D-1CCECD05E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3367654204832999E-2"/>
          <c:y val="0.83411973962849451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2018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'NEW Summary 1990-2018 GHG'!$AD$1</c:f>
              <c:strCache>
                <c:ptCount val="1"/>
                <c:pt idx="0">
                  <c:v>2018</c:v>
                </c:pt>
              </c:strCache>
            </c:strRef>
          </c:tx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C9-4F26-8C1E-7C31CB87D866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9-4F26-8C1E-7C31CB87D866}"/>
                </c:ext>
              </c:extLst>
            </c:dLbl>
            <c:dLbl>
              <c:idx val="2"/>
              <c:layout>
                <c:manualLayout>
                  <c:x val="1.5594540846509334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C9-4F26-8C1E-7C31CB87D866}"/>
                </c:ext>
              </c:extLst>
            </c:dLbl>
            <c:dLbl>
              <c:idx val="3"/>
              <c:layout>
                <c:manualLayout>
                  <c:x val="5.1981802821697782E-3"/>
                  <c:y val="-8.020051391478842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9-4F26-8C1E-7C31CB87D866}"/>
                </c:ext>
              </c:extLst>
            </c:dLbl>
            <c:dLbl>
              <c:idx val="4"/>
              <c:layout>
                <c:manualLayout>
                  <c:x val="-3.4654535214465182E-2"/>
                  <c:y val="3.80952441095248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C9-4F26-8C1E-7C31CB87D866}"/>
                </c:ext>
              </c:extLst>
            </c:dLbl>
            <c:dLbl>
              <c:idx val="5"/>
              <c:layout>
                <c:manualLayout>
                  <c:x val="-2.5436522305721763E-2"/>
                  <c:y val="1.198501778406772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C9-4F26-8C1E-7C31CB87D866}"/>
                </c:ext>
              </c:extLst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C9-4F26-8C1E-7C31CB87D866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C9-4F26-8C1E-7C31CB87D866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C9-4F26-8C1E-7C31CB87D866}"/>
                </c:ext>
              </c:extLst>
            </c:dLbl>
            <c:dLbl>
              <c:idx val="9"/>
              <c:layout>
                <c:manualLayout>
                  <c:x val="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C9-4F26-8C1E-7C31CB87D8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GHG'!$A$2,'NEW Summary 1990-2018 GHG'!$A$7,'NEW Summary 1990-2018 GHG'!$A$8,'NEW Summary 1990-2018 GHG'!$A$9,'NEW Summary 1990-2018 GHG'!$A$10,'NEW Summary 1990-2018 GHG'!$A$11,'NEW Summary 1990-2018 GHG'!$A$17,'NEW Summary 1990-2018 GHG'!$A$23,'NEW Summary 1990-2018 GHG'!$A$24,'NEW Summary 1990-2018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GHG'!$AD$2,'NEW Summary 1990-2018 GHG'!$AD$7,'NEW Summary 1990-2018 GHG'!$AD$8,'NEW Summary 1990-2018 GHG'!$AD$9,'NEW Summary 1990-2018 GHG'!$AD$10,'NEW Summary 1990-2018 GHG'!$AD$11,'NEW Summary 1990-2018 GHG'!$AD$17,'NEW Summary 1990-2018 GHG'!$AD$23,'NEW Summary 1990-2018 GHG'!$AD$24,'NEW Summary 1990-2018 GHG'!$AD$32)</c:f>
              <c:numCache>
                <c:formatCode>0.00</c:formatCode>
                <c:ptCount val="10"/>
                <c:pt idx="0">
                  <c:v>10630.806730813772</c:v>
                </c:pt>
                <c:pt idx="1">
                  <c:v>6197.1811918194844</c:v>
                </c:pt>
                <c:pt idx="2">
                  <c:v>4741.3899208944722</c:v>
                </c:pt>
                <c:pt idx="3">
                  <c:v>1128.5238025792798</c:v>
                </c:pt>
                <c:pt idx="4">
                  <c:v>979.88251958381511</c:v>
                </c:pt>
                <c:pt idx="5">
                  <c:v>12224.734008330008</c:v>
                </c:pt>
                <c:pt idx="6">
                  <c:v>2316.0368797927817</c:v>
                </c:pt>
                <c:pt idx="7">
                  <c:v>1192.4626196209144</c:v>
                </c:pt>
                <c:pt idx="8">
                  <c:v>20633.419306052685</c:v>
                </c:pt>
                <c:pt idx="9">
                  <c:v>890.10404199228606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C9-4F26-8C1E-7C31CB87D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'NEW Summary 1990-2018 GHG'!$B$1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48-4FC8-9E2A-95B2A0A40E08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8-4FC8-9E2A-95B2A0A40E08}"/>
                </c:ext>
              </c:extLst>
            </c:dLbl>
            <c:dLbl>
              <c:idx val="2"/>
              <c:layout>
                <c:manualLayout>
                  <c:x val="6.0832944157842336E-2"/>
                  <c:y val="-3.138896670914995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48-4FC8-9E2A-95B2A0A40E08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8-4FC8-9E2A-95B2A0A40E08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48-4FC8-9E2A-95B2A0A40E08}"/>
                </c:ext>
              </c:extLst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48-4FC8-9E2A-95B2A0A40E08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48-4FC8-9E2A-95B2A0A40E08}"/>
                </c:ext>
              </c:extLst>
            </c:dLbl>
            <c:dLbl>
              <c:idx val="8"/>
              <c:layout>
                <c:manualLayout>
                  <c:x val="-2.8863366519563952E-2"/>
                  <c:y val="-5.858327398437498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8-4FC8-9E2A-95B2A0A40E08}"/>
                </c:ext>
              </c:extLst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48-4FC8-9E2A-95B2A0A40E0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GHG'!$A$2,'NEW Summary 1990-2018 GHG'!$A$7,'NEW Summary 1990-2018 GHG'!$A$8,'NEW Summary 1990-2018 GHG'!$A$9,'NEW Summary 1990-2018 GHG'!$A$10,'NEW Summary 1990-2018 GHG'!$A$11,'NEW Summary 1990-2018 GHG'!$A$17,'NEW Summary 1990-2018 GHG'!$A$23,'NEW Summary 1990-2018 GHG'!$A$24,'NEW Summary 1990-2018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GHG'!$B$2,'NEW Summary 1990-2018 GHG'!$B$7,'NEW Summary 1990-2018 GHG'!$B$8,'NEW Summary 1990-2018 GHG'!$B$9,'NEW Summary 1990-2018 GHG'!$B$10,'NEW Summary 1990-2018 GHG'!$B$11,'NEW Summary 1990-2018 GHG'!$B$17,'NEW Summary 1990-2018 GHG'!$B$23,'NEW Summary 1990-2018 GHG'!$B$24,'NEW Summary 1990-2018 GHG'!$B$32)</c:f>
              <c:numCache>
                <c:formatCode>0.00</c:formatCode>
                <c:ptCount val="10"/>
                <c:pt idx="0">
                  <c:v>11327.546540311007</c:v>
                </c:pt>
                <c:pt idx="1">
                  <c:v>7523.6648356256719</c:v>
                </c:pt>
                <c:pt idx="2">
                  <c:v>3961.7501968617189</c:v>
                </c:pt>
                <c:pt idx="3">
                  <c:v>1083.4878236245095</c:v>
                </c:pt>
                <c:pt idx="4">
                  <c:v>1160.6547857137414</c:v>
                </c:pt>
                <c:pt idx="5">
                  <c:v>5146.5335160969971</c:v>
                </c:pt>
                <c:pt idx="6">
                  <c:v>3274.5701902448959</c:v>
                </c:pt>
                <c:pt idx="7">
                  <c:v>34.591111871073778</c:v>
                </c:pt>
                <c:pt idx="8">
                  <c:v>20403.443577920363</c:v>
                </c:pt>
                <c:pt idx="9">
                  <c:v>1552.053617690967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48-4FC8-9E2A-95B2A0A40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lineChart>
        <c:grouping val="standard"/>
        <c:varyColors val="0"/>
        <c:ser>
          <c:idx val="8"/>
          <c:order val="0"/>
          <c:tx>
            <c:strRef>
              <c:f>'NEW Summary 1990-2018 GHG'!$A$24</c:f>
              <c:strCache>
                <c:ptCount val="1"/>
                <c:pt idx="0">
                  <c:v>Agriculture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GHG'!$B$24:$AD$24</c:f>
              <c:numCache>
                <c:formatCode>0.00</c:formatCode>
                <c:ptCount val="29"/>
                <c:pt idx="0">
                  <c:v>20403.443577920363</c:v>
                </c:pt>
                <c:pt idx="1">
                  <c:v>20483.276059470241</c:v>
                </c:pt>
                <c:pt idx="2">
                  <c:v>20482.951015715447</c:v>
                </c:pt>
                <c:pt idx="3">
                  <c:v>20665.326873842598</c:v>
                </c:pt>
                <c:pt idx="4">
                  <c:v>20824.77963028631</c:v>
                </c:pt>
                <c:pt idx="5">
                  <c:v>21459.48281123273</c:v>
                </c:pt>
                <c:pt idx="6">
                  <c:v>21633.531194292511</c:v>
                </c:pt>
                <c:pt idx="7">
                  <c:v>21678.201179926251</c:v>
                </c:pt>
                <c:pt idx="8">
                  <c:v>22090.328186579161</c:v>
                </c:pt>
                <c:pt idx="9">
                  <c:v>21736.35286645493</c:v>
                </c:pt>
                <c:pt idx="10">
                  <c:v>20800.211089383898</c:v>
                </c:pt>
                <c:pt idx="11">
                  <c:v>20453.890148770864</c:v>
                </c:pt>
                <c:pt idx="12">
                  <c:v>20104.652889645389</c:v>
                </c:pt>
                <c:pt idx="13">
                  <c:v>20360.257637920789</c:v>
                </c:pt>
                <c:pt idx="14">
                  <c:v>20076.360941719297</c:v>
                </c:pt>
                <c:pt idx="15">
                  <c:v>19829.60062981378</c:v>
                </c:pt>
                <c:pt idx="16">
                  <c:v>19422.932559722471</c:v>
                </c:pt>
                <c:pt idx="17">
                  <c:v>19077.651090293239</c:v>
                </c:pt>
                <c:pt idx="18">
                  <c:v>18914.556293700709</c:v>
                </c:pt>
                <c:pt idx="19">
                  <c:v>18510.698015052545</c:v>
                </c:pt>
                <c:pt idx="20">
                  <c:v>18595.292365938745</c:v>
                </c:pt>
                <c:pt idx="21">
                  <c:v>17961.367124137221</c:v>
                </c:pt>
                <c:pt idx="22">
                  <c:v>18325.808477538289</c:v>
                </c:pt>
                <c:pt idx="23">
                  <c:v>19151.43790767499</c:v>
                </c:pt>
                <c:pt idx="24">
                  <c:v>18927.001568699012</c:v>
                </c:pt>
                <c:pt idx="25">
                  <c:v>19161.054893928533</c:v>
                </c:pt>
                <c:pt idx="26">
                  <c:v>19685.169107674978</c:v>
                </c:pt>
                <c:pt idx="27">
                  <c:v>20253.062390335646</c:v>
                </c:pt>
                <c:pt idx="28">
                  <c:v>20633.419306052685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2-4BD5-BD66-8087B063640A}"/>
            </c:ext>
          </c:extLst>
        </c:ser>
        <c:ser>
          <c:idx val="0"/>
          <c:order val="1"/>
          <c:tx>
            <c:strRef>
              <c:f>'NEW Summary 1990-2018 GHG'!$A$2</c:f>
              <c:strCache>
                <c:ptCount val="1"/>
                <c:pt idx="0">
                  <c:v>Energy Industries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GHG'!$B$2:$AD$2</c:f>
              <c:numCache>
                <c:formatCode>0.00</c:formatCode>
                <c:ptCount val="29"/>
                <c:pt idx="0">
                  <c:v>11327.546540311007</c:v>
                </c:pt>
                <c:pt idx="1">
                  <c:v>11779.22305283435</c:v>
                </c:pt>
                <c:pt idx="2">
                  <c:v>12435.922562745302</c:v>
                </c:pt>
                <c:pt idx="3">
                  <c:v>12455.369425358711</c:v>
                </c:pt>
                <c:pt idx="4">
                  <c:v>12791.470266601416</c:v>
                </c:pt>
                <c:pt idx="5">
                  <c:v>13476.497529026939</c:v>
                </c:pt>
                <c:pt idx="6">
                  <c:v>14196.591523457793</c:v>
                </c:pt>
                <c:pt idx="7">
                  <c:v>14851.745601479161</c:v>
                </c:pt>
                <c:pt idx="8">
                  <c:v>15218.88996931773</c:v>
                </c:pt>
                <c:pt idx="9">
                  <c:v>15916.636048754694</c:v>
                </c:pt>
                <c:pt idx="10">
                  <c:v>16196.993340283552</c:v>
                </c:pt>
                <c:pt idx="11">
                  <c:v>17484.215893372642</c:v>
                </c:pt>
                <c:pt idx="12">
                  <c:v>16491.830139899859</c:v>
                </c:pt>
                <c:pt idx="13">
                  <c:v>16465.034214902615</c:v>
                </c:pt>
                <c:pt idx="14">
                  <c:v>15415.087098159778</c:v>
                </c:pt>
                <c:pt idx="15">
                  <c:v>15899.441490520283</c:v>
                </c:pt>
                <c:pt idx="16">
                  <c:v>15159.036809337129</c:v>
                </c:pt>
                <c:pt idx="17">
                  <c:v>14673.625200475852</c:v>
                </c:pt>
                <c:pt idx="18">
                  <c:v>14795.559040302094</c:v>
                </c:pt>
                <c:pt idx="19">
                  <c:v>13199.568262387291</c:v>
                </c:pt>
                <c:pt idx="20">
                  <c:v>13467.200462536635</c:v>
                </c:pt>
                <c:pt idx="21">
                  <c:v>12059.567492836495</c:v>
                </c:pt>
                <c:pt idx="22">
                  <c:v>12888.039639913755</c:v>
                </c:pt>
                <c:pt idx="23">
                  <c:v>11510.237713201226</c:v>
                </c:pt>
                <c:pt idx="24">
                  <c:v>11323.908794057452</c:v>
                </c:pt>
                <c:pt idx="25">
                  <c:v>11948.103974090252</c:v>
                </c:pt>
                <c:pt idx="26">
                  <c:v>12662.822102174114</c:v>
                </c:pt>
                <c:pt idx="27">
                  <c:v>11898.801308126163</c:v>
                </c:pt>
                <c:pt idx="28">
                  <c:v>10630.806730813772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F2-4BD5-BD66-8087B063640A}"/>
            </c:ext>
          </c:extLst>
        </c:ser>
        <c:ser>
          <c:idx val="5"/>
          <c:order val="2"/>
          <c:tx>
            <c:strRef>
              <c:f>'NEW Summary 1990-2018 GHG'!$A$11</c:f>
              <c:strCache>
                <c:ptCount val="1"/>
                <c:pt idx="0">
                  <c:v>Transport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GHG'!$B$11:$AD$11</c:f>
              <c:numCache>
                <c:formatCode>0.00</c:formatCode>
                <c:ptCount val="29"/>
                <c:pt idx="0">
                  <c:v>5146.5335160969971</c:v>
                </c:pt>
                <c:pt idx="1">
                  <c:v>5325.592334987663</c:v>
                </c:pt>
                <c:pt idx="2">
                  <c:v>5755.6966103135346</c:v>
                </c:pt>
                <c:pt idx="3">
                  <c:v>5732.58887628295</c:v>
                </c:pt>
                <c:pt idx="4">
                  <c:v>5985.101213192117</c:v>
                </c:pt>
                <c:pt idx="5">
                  <c:v>6280.1811055945836</c:v>
                </c:pt>
                <c:pt idx="6">
                  <c:v>7332.5259196566367</c:v>
                </c:pt>
                <c:pt idx="7">
                  <c:v>7712.8098031865593</c:v>
                </c:pt>
                <c:pt idx="8">
                  <c:v>9060.7396891949156</c:v>
                </c:pt>
                <c:pt idx="9">
                  <c:v>9754.9605344547927</c:v>
                </c:pt>
                <c:pt idx="10">
                  <c:v>10796.669546540576</c:v>
                </c:pt>
                <c:pt idx="11">
                  <c:v>11320.328906168208</c:v>
                </c:pt>
                <c:pt idx="12">
                  <c:v>11514.788401933201</c:v>
                </c:pt>
                <c:pt idx="13">
                  <c:v>11715.782792202277</c:v>
                </c:pt>
                <c:pt idx="14">
                  <c:v>12435.224656450946</c:v>
                </c:pt>
                <c:pt idx="15">
                  <c:v>13143.628597617862</c:v>
                </c:pt>
                <c:pt idx="16">
                  <c:v>13822.636686680384</c:v>
                </c:pt>
                <c:pt idx="17">
                  <c:v>14409.318170592291</c:v>
                </c:pt>
                <c:pt idx="18">
                  <c:v>13680.475515087974</c:v>
                </c:pt>
                <c:pt idx="19">
                  <c:v>12460.761273094035</c:v>
                </c:pt>
                <c:pt idx="20">
                  <c:v>11545.679557884016</c:v>
                </c:pt>
                <c:pt idx="21">
                  <c:v>11234.359216414881</c:v>
                </c:pt>
                <c:pt idx="22">
                  <c:v>10845.812634556731</c:v>
                </c:pt>
                <c:pt idx="23">
                  <c:v>11078.516722345168</c:v>
                </c:pt>
                <c:pt idx="24">
                  <c:v>11361.418012471839</c:v>
                </c:pt>
                <c:pt idx="25">
                  <c:v>11827.316922617561</c:v>
                </c:pt>
                <c:pt idx="26">
                  <c:v>12308.049278398108</c:v>
                </c:pt>
                <c:pt idx="27">
                  <c:v>12026.494767900445</c:v>
                </c:pt>
                <c:pt idx="28">
                  <c:v>12224.734008330008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2-4BD5-BD66-8087B063640A}"/>
            </c:ext>
          </c:extLst>
        </c:ser>
        <c:ser>
          <c:idx val="1"/>
          <c:order val="3"/>
          <c:tx>
            <c:strRef>
              <c:f>'NEW Summary 1990-2018 GHG'!$A$7</c:f>
              <c:strCache>
                <c:ptCount val="1"/>
                <c:pt idx="0">
                  <c:v>Residential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GHG'!$B$7:$AD$7</c:f>
              <c:numCache>
                <c:formatCode>0.00</c:formatCode>
                <c:ptCount val="29"/>
                <c:pt idx="0">
                  <c:v>7523.6648356256719</c:v>
                </c:pt>
                <c:pt idx="1">
                  <c:v>7565.9321257083066</c:v>
                </c:pt>
                <c:pt idx="2">
                  <c:v>6717.8016581294623</c:v>
                </c:pt>
                <c:pt idx="3">
                  <c:v>6667.0106159097604</c:v>
                </c:pt>
                <c:pt idx="4">
                  <c:v>6496.5767882634982</c:v>
                </c:pt>
                <c:pt idx="5">
                  <c:v>6452.0465782317078</c:v>
                </c:pt>
                <c:pt idx="6">
                  <c:v>6576.3213779944026</c:v>
                </c:pt>
                <c:pt idx="7">
                  <c:v>6235.9154976268956</c:v>
                </c:pt>
                <c:pt idx="8">
                  <c:v>6744.7458716510537</c:v>
                </c:pt>
                <c:pt idx="9">
                  <c:v>6377.8773312741932</c:v>
                </c:pt>
                <c:pt idx="10">
                  <c:v>6462.6033188676402</c:v>
                </c:pt>
                <c:pt idx="11">
                  <c:v>6732.2923557237582</c:v>
                </c:pt>
                <c:pt idx="12">
                  <c:v>6658.6245970827331</c:v>
                </c:pt>
                <c:pt idx="13">
                  <c:v>6812.5798281567086</c:v>
                </c:pt>
                <c:pt idx="14">
                  <c:v>6992.5072618934601</c:v>
                </c:pt>
                <c:pt idx="15">
                  <c:v>7271.6111503611419</c:v>
                </c:pt>
                <c:pt idx="16">
                  <c:v>7157.2186973537846</c:v>
                </c:pt>
                <c:pt idx="17">
                  <c:v>6928.4575162718102</c:v>
                </c:pt>
                <c:pt idx="18">
                  <c:v>7521.4924844222505</c:v>
                </c:pt>
                <c:pt idx="19">
                  <c:v>7466.9821244251762</c:v>
                </c:pt>
                <c:pt idx="20">
                  <c:v>7800.8796968120469</c:v>
                </c:pt>
                <c:pt idx="21">
                  <c:v>6609.7078517571563</c:v>
                </c:pt>
                <c:pt idx="22">
                  <c:v>6232.2915009637172</c:v>
                </c:pt>
                <c:pt idx="23">
                  <c:v>6395.3767620249009</c:v>
                </c:pt>
                <c:pt idx="24">
                  <c:v>5745.5821113099892</c:v>
                </c:pt>
                <c:pt idx="25">
                  <c:v>6041.3094552769026</c:v>
                </c:pt>
                <c:pt idx="26">
                  <c:v>6046.4814867219093</c:v>
                </c:pt>
                <c:pt idx="27">
                  <c:v>5740.9068130334808</c:v>
                </c:pt>
                <c:pt idx="28">
                  <c:v>6197.1811918194844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F2-4BD5-BD66-8087B063640A}"/>
            </c:ext>
          </c:extLst>
        </c:ser>
        <c:ser>
          <c:idx val="2"/>
          <c:order val="4"/>
          <c:tx>
            <c:strRef>
              <c:f>'NEW Summary 1990-2018 GHG'!$A$8</c:f>
              <c:strCache>
                <c:ptCount val="1"/>
                <c:pt idx="0">
                  <c:v>Manufacturing Combustion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GHG'!$B$8:$AD$8</c:f>
              <c:numCache>
                <c:formatCode>0.00</c:formatCode>
                <c:ptCount val="29"/>
                <c:pt idx="0">
                  <c:v>3961.7501968617189</c:v>
                </c:pt>
                <c:pt idx="1">
                  <c:v>4074.4548385498292</c:v>
                </c:pt>
                <c:pt idx="2">
                  <c:v>3768.7411502027744</c:v>
                </c:pt>
                <c:pt idx="3">
                  <c:v>3986.7186366590836</c:v>
                </c:pt>
                <c:pt idx="4">
                  <c:v>4242.6262261403081</c:v>
                </c:pt>
                <c:pt idx="5">
                  <c:v>4347.622852378212</c:v>
                </c:pt>
                <c:pt idx="6">
                  <c:v>4182.7351599223548</c:v>
                </c:pt>
                <c:pt idx="7">
                  <c:v>4550.5507019358802</c:v>
                </c:pt>
                <c:pt idx="8">
                  <c:v>4589.6182499874149</c:v>
                </c:pt>
                <c:pt idx="9">
                  <c:v>4810.4753948929083</c:v>
                </c:pt>
                <c:pt idx="10">
                  <c:v>5642.368991872987</c:v>
                </c:pt>
                <c:pt idx="11">
                  <c:v>5599.3853934023145</c:v>
                </c:pt>
                <c:pt idx="12">
                  <c:v>5323.0545108400129</c:v>
                </c:pt>
                <c:pt idx="13">
                  <c:v>5513.8189089738653</c:v>
                </c:pt>
                <c:pt idx="14">
                  <c:v>5694.093389318622</c:v>
                </c:pt>
                <c:pt idx="15">
                  <c:v>5870.4169980805827</c:v>
                </c:pt>
                <c:pt idx="16">
                  <c:v>5752.4070140376298</c:v>
                </c:pt>
                <c:pt idx="17">
                  <c:v>5788.7344844996851</c:v>
                </c:pt>
                <c:pt idx="18">
                  <c:v>5629.3414537547569</c:v>
                </c:pt>
                <c:pt idx="19">
                  <c:v>4486.9239149420027</c:v>
                </c:pt>
                <c:pt idx="20">
                  <c:v>4476.4678963195274</c:v>
                </c:pt>
                <c:pt idx="21">
                  <c:v>4142.360082932656</c:v>
                </c:pt>
                <c:pt idx="22">
                  <c:v>4176.510224016044</c:v>
                </c:pt>
                <c:pt idx="23">
                  <c:v>4239.353872065456</c:v>
                </c:pt>
                <c:pt idx="24">
                  <c:v>4322.9896600552911</c:v>
                </c:pt>
                <c:pt idx="25">
                  <c:v>4469.5735136389221</c:v>
                </c:pt>
                <c:pt idx="26">
                  <c:v>4526.1824330243908</c:v>
                </c:pt>
                <c:pt idx="27">
                  <c:v>4564.7315951203118</c:v>
                </c:pt>
                <c:pt idx="28">
                  <c:v>4741.3899208944722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F2-4BD5-BD66-8087B063640A}"/>
            </c:ext>
          </c:extLst>
        </c:ser>
        <c:ser>
          <c:idx val="6"/>
          <c:order val="5"/>
          <c:tx>
            <c:strRef>
              <c:f>'NEW Summary 1990-2018 GHG'!$A$17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GHG'!$B$17:$AD$17</c:f>
              <c:numCache>
                <c:formatCode>0.00</c:formatCode>
                <c:ptCount val="29"/>
                <c:pt idx="0">
                  <c:v>3274.5701902448959</c:v>
                </c:pt>
                <c:pt idx="1">
                  <c:v>2961.9136633712956</c:v>
                </c:pt>
                <c:pt idx="2">
                  <c:v>2873.5340583859729</c:v>
                </c:pt>
                <c:pt idx="3">
                  <c:v>2838.991702207074</c:v>
                </c:pt>
                <c:pt idx="4">
                  <c:v>3077.3126217103299</c:v>
                </c:pt>
                <c:pt idx="5">
                  <c:v>2990.9468673509941</c:v>
                </c:pt>
                <c:pt idx="6">
                  <c:v>3073.1092293630454</c:v>
                </c:pt>
                <c:pt idx="7">
                  <c:v>3402.7069580668403</c:v>
                </c:pt>
                <c:pt idx="8">
                  <c:v>3292.6865253819628</c:v>
                </c:pt>
                <c:pt idx="9">
                  <c:v>3242.2337041272081</c:v>
                </c:pt>
                <c:pt idx="10">
                  <c:v>3789.5008896930567</c:v>
                </c:pt>
                <c:pt idx="11">
                  <c:v>3821.7860490602825</c:v>
                </c:pt>
                <c:pt idx="12">
                  <c:v>3303.4710366702934</c:v>
                </c:pt>
                <c:pt idx="13">
                  <c:v>2496.6623685794507</c:v>
                </c:pt>
                <c:pt idx="14">
                  <c:v>2668.2458739727804</c:v>
                </c:pt>
                <c:pt idx="15">
                  <c:v>2764.6923934482024</c:v>
                </c:pt>
                <c:pt idx="16">
                  <c:v>2710.9907017324863</c:v>
                </c:pt>
                <c:pt idx="17">
                  <c:v>2767.3554732713574</c:v>
                </c:pt>
                <c:pt idx="18">
                  <c:v>2472.2452623348559</c:v>
                </c:pt>
                <c:pt idx="19">
                  <c:v>1657.4464900173275</c:v>
                </c:pt>
                <c:pt idx="20">
                  <c:v>1463.8940344433913</c:v>
                </c:pt>
                <c:pt idx="21">
                  <c:v>1333.8041197047073</c:v>
                </c:pt>
                <c:pt idx="22">
                  <c:v>1560.2440579531617</c:v>
                </c:pt>
                <c:pt idx="23">
                  <c:v>1478.4196766721957</c:v>
                </c:pt>
                <c:pt idx="24">
                  <c:v>1820.3339100519852</c:v>
                </c:pt>
                <c:pt idx="25">
                  <c:v>2007.2584396174789</c:v>
                </c:pt>
                <c:pt idx="26">
                  <c:v>2150.1051514739306</c:v>
                </c:pt>
                <c:pt idx="27">
                  <c:v>2269.972800152957</c:v>
                </c:pt>
                <c:pt idx="28">
                  <c:v>2316.0368797927817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F2-4BD5-BD66-8087B0636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680192"/>
        <c:axId val="224694272"/>
      </c:lineChart>
      <c:catAx>
        <c:axId val="2246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694272"/>
        <c:crossesAt val="0"/>
        <c:auto val="1"/>
        <c:lblAlgn val="ctr"/>
        <c:lblOffset val="100"/>
        <c:noMultiLvlLbl val="0"/>
      </c:catAx>
      <c:valAx>
        <c:axId val="224694272"/>
        <c:scaling>
          <c:orientation val="minMax"/>
          <c:max val="250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4680192"/>
        <c:crosses val="autoZero"/>
        <c:crossBetween val="between"/>
        <c:majorUnit val="5000"/>
        <c:minorUnit val="1000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4.4558744708724167E-2"/>
          <c:y val="0.93561789688821684"/>
          <c:w val="0.94510841905227305"/>
          <c:h val="4.806691249438838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1990-2018 CO2'!$A$2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CO2'!$B$2:$AD$2</c:f>
              <c:numCache>
                <c:formatCode>0.00</c:formatCode>
                <c:ptCount val="29"/>
                <c:pt idx="0">
                  <c:v>11145.011406623074</c:v>
                </c:pt>
                <c:pt idx="1">
                  <c:v>11604.436625499426</c:v>
                </c:pt>
                <c:pt idx="2">
                  <c:v>12263.693006921014</c:v>
                </c:pt>
                <c:pt idx="3">
                  <c:v>12282.243162959323</c:v>
                </c:pt>
                <c:pt idx="4">
                  <c:v>12618.231062361818</c:v>
                </c:pt>
                <c:pt idx="5">
                  <c:v>13301.426858619951</c:v>
                </c:pt>
                <c:pt idx="6">
                  <c:v>14016.866840496525</c:v>
                </c:pt>
                <c:pt idx="7">
                  <c:v>14674.046102230132</c:v>
                </c:pt>
                <c:pt idx="8">
                  <c:v>15057.166699558638</c:v>
                </c:pt>
                <c:pt idx="9">
                  <c:v>15751.385157680676</c:v>
                </c:pt>
                <c:pt idx="10">
                  <c:v>16028.429634403647</c:v>
                </c:pt>
                <c:pt idx="11">
                  <c:v>17295.08619658013</c:v>
                </c:pt>
                <c:pt idx="12">
                  <c:v>16315.186274639393</c:v>
                </c:pt>
                <c:pt idx="13">
                  <c:v>15611.346551413599</c:v>
                </c:pt>
                <c:pt idx="14">
                  <c:v>15234.90864772852</c:v>
                </c:pt>
                <c:pt idx="15">
                  <c:v>15719.059947670201</c:v>
                </c:pt>
                <c:pt idx="16">
                  <c:v>14959.198112538934</c:v>
                </c:pt>
                <c:pt idx="17">
                  <c:v>14458.95036328234</c:v>
                </c:pt>
                <c:pt idx="18">
                  <c:v>14559.189138796432</c:v>
                </c:pt>
                <c:pt idx="19">
                  <c:v>12973.677577510993</c:v>
                </c:pt>
                <c:pt idx="20">
                  <c:v>13229.357130504233</c:v>
                </c:pt>
                <c:pt idx="21">
                  <c:v>11842.797818803585</c:v>
                </c:pt>
                <c:pt idx="22">
                  <c:v>12668.921746863509</c:v>
                </c:pt>
                <c:pt idx="23">
                  <c:v>11303.141615651401</c:v>
                </c:pt>
                <c:pt idx="24">
                  <c:v>11121.012333157874</c:v>
                </c:pt>
                <c:pt idx="25">
                  <c:v>11747.084482409497</c:v>
                </c:pt>
                <c:pt idx="26">
                  <c:v>12443.673796536765</c:v>
                </c:pt>
                <c:pt idx="27">
                  <c:v>11675.080748884027</c:v>
                </c:pt>
                <c:pt idx="28">
                  <c:v>10398.651705527702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1990-2018 CO2'!$A$7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CO2'!$B$7:$AD$7</c:f>
              <c:numCache>
                <c:formatCode>0.00</c:formatCode>
                <c:ptCount val="29"/>
                <c:pt idx="0">
                  <c:v>7051.8632039831955</c:v>
                </c:pt>
                <c:pt idx="1">
                  <c:v>7104.8789509065882</c:v>
                </c:pt>
                <c:pt idx="2">
                  <c:v>6326.1434522019827</c:v>
                </c:pt>
                <c:pt idx="3">
                  <c:v>6285.6122983700698</c:v>
                </c:pt>
                <c:pt idx="4">
                  <c:v>6159.4391799232162</c:v>
                </c:pt>
                <c:pt idx="5">
                  <c:v>6145.9059727124513</c:v>
                </c:pt>
                <c:pt idx="6">
                  <c:v>6270.470182994557</c:v>
                </c:pt>
                <c:pt idx="7">
                  <c:v>5967.2111270519363</c:v>
                </c:pt>
                <c:pt idx="8">
                  <c:v>6459.6381192947365</c:v>
                </c:pt>
                <c:pt idx="9">
                  <c:v>6158.0972285341177</c:v>
                </c:pt>
                <c:pt idx="10">
                  <c:v>6243.3478709217761</c:v>
                </c:pt>
                <c:pt idx="11">
                  <c:v>6522.5025959238046</c:v>
                </c:pt>
                <c:pt idx="12">
                  <c:v>6451.9178512880517</c:v>
                </c:pt>
                <c:pt idx="13">
                  <c:v>6616.0234514186413</c:v>
                </c:pt>
                <c:pt idx="14">
                  <c:v>6798.8327034107842</c:v>
                </c:pt>
                <c:pt idx="15">
                  <c:v>7069.4407269603926</c:v>
                </c:pt>
                <c:pt idx="16">
                  <c:v>6960.5961285329759</c:v>
                </c:pt>
                <c:pt idx="17">
                  <c:v>6737.5883012110735</c:v>
                </c:pt>
                <c:pt idx="18">
                  <c:v>7319.3530397385402</c:v>
                </c:pt>
                <c:pt idx="19">
                  <c:v>7253.478230441835</c:v>
                </c:pt>
                <c:pt idx="20">
                  <c:v>7595.5252520686108</c:v>
                </c:pt>
                <c:pt idx="21">
                  <c:v>6423.1598752650525</c:v>
                </c:pt>
                <c:pt idx="22">
                  <c:v>6050.6619628496692</c:v>
                </c:pt>
                <c:pt idx="23">
                  <c:v>6201.8947291257082</c:v>
                </c:pt>
                <c:pt idx="24">
                  <c:v>5578.5749980995879</c:v>
                </c:pt>
                <c:pt idx="25">
                  <c:v>5874.0109459243531</c:v>
                </c:pt>
                <c:pt idx="26">
                  <c:v>5888.7558827119192</c:v>
                </c:pt>
                <c:pt idx="27">
                  <c:v>5598.5845803381753</c:v>
                </c:pt>
                <c:pt idx="28">
                  <c:v>6047.5940193601036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1990-2018 CO2'!$A$8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CO2'!$B$8:$AD$8</c:f>
              <c:numCache>
                <c:formatCode>0.00</c:formatCode>
                <c:ptCount val="29"/>
                <c:pt idx="0">
                  <c:v>3942.6297033348628</c:v>
                </c:pt>
                <c:pt idx="1">
                  <c:v>4055.1313988456527</c:v>
                </c:pt>
                <c:pt idx="2">
                  <c:v>3752.2842241119711</c:v>
                </c:pt>
                <c:pt idx="3">
                  <c:v>3969.3858797618473</c:v>
                </c:pt>
                <c:pt idx="4">
                  <c:v>4225.4448848174252</c:v>
                </c:pt>
                <c:pt idx="5">
                  <c:v>4329.8344788193008</c:v>
                </c:pt>
                <c:pt idx="6">
                  <c:v>4163.9805943325882</c:v>
                </c:pt>
                <c:pt idx="7">
                  <c:v>4531.2905212710566</c:v>
                </c:pt>
                <c:pt idx="8">
                  <c:v>4569.0577717315864</c:v>
                </c:pt>
                <c:pt idx="9">
                  <c:v>4789.5050931301503</c:v>
                </c:pt>
                <c:pt idx="10">
                  <c:v>5617.8612959928814</c:v>
                </c:pt>
                <c:pt idx="11">
                  <c:v>5573.7550119651214</c:v>
                </c:pt>
                <c:pt idx="12">
                  <c:v>5298.3755689053824</c:v>
                </c:pt>
                <c:pt idx="13">
                  <c:v>5488.053035757086</c:v>
                </c:pt>
                <c:pt idx="14">
                  <c:v>5666.086634889175</c:v>
                </c:pt>
                <c:pt idx="15">
                  <c:v>5838.6462319301727</c:v>
                </c:pt>
                <c:pt idx="16">
                  <c:v>5722.2275857711174</c:v>
                </c:pt>
                <c:pt idx="17">
                  <c:v>5759.4898711157193</c:v>
                </c:pt>
                <c:pt idx="18">
                  <c:v>5601.9879933775792</c:v>
                </c:pt>
                <c:pt idx="19">
                  <c:v>4463.4717297957131</c:v>
                </c:pt>
                <c:pt idx="20">
                  <c:v>4452.299265346689</c:v>
                </c:pt>
                <c:pt idx="21">
                  <c:v>4121.0663255826003</c:v>
                </c:pt>
                <c:pt idx="22">
                  <c:v>4156.106901346584</c:v>
                </c:pt>
                <c:pt idx="23">
                  <c:v>4218.4913553079696</c:v>
                </c:pt>
                <c:pt idx="24">
                  <c:v>4299.3983187148351</c:v>
                </c:pt>
                <c:pt idx="25">
                  <c:v>4445.4277842835672</c:v>
                </c:pt>
                <c:pt idx="26">
                  <c:v>4502.1272917823926</c:v>
                </c:pt>
                <c:pt idx="27">
                  <c:v>4539.2248233100918</c:v>
                </c:pt>
                <c:pt idx="28">
                  <c:v>4714.9327076829777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1990-2018 CO2'!$A$9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CO2'!$B$9:$AD$9</c:f>
              <c:numCache>
                <c:formatCode>0.00</c:formatCode>
                <c:ptCount val="29"/>
                <c:pt idx="0">
                  <c:v>1077.5670665370719</c:v>
                </c:pt>
                <c:pt idx="1">
                  <c:v>1123.5127707093061</c:v>
                </c:pt>
                <c:pt idx="2">
                  <c:v>1147.3242252454802</c:v>
                </c:pt>
                <c:pt idx="3">
                  <c:v>1162.4875230343407</c:v>
                </c:pt>
                <c:pt idx="4">
                  <c:v>1314.1904499972527</c:v>
                </c:pt>
                <c:pt idx="5">
                  <c:v>1159.4216245585703</c:v>
                </c:pt>
                <c:pt idx="6">
                  <c:v>1218.2873041330799</c:v>
                </c:pt>
                <c:pt idx="7">
                  <c:v>1278.5727690747967</c:v>
                </c:pt>
                <c:pt idx="8">
                  <c:v>1272.5364641964218</c:v>
                </c:pt>
                <c:pt idx="9">
                  <c:v>1361.147183861196</c:v>
                </c:pt>
                <c:pt idx="10">
                  <c:v>1367.7936549987055</c:v>
                </c:pt>
                <c:pt idx="11">
                  <c:v>1395.5471177976603</c:v>
                </c:pt>
                <c:pt idx="12">
                  <c:v>1375.6218726516593</c:v>
                </c:pt>
                <c:pt idx="13">
                  <c:v>1461.1953645103272</c:v>
                </c:pt>
                <c:pt idx="14">
                  <c:v>1342.2998795653161</c:v>
                </c:pt>
                <c:pt idx="15">
                  <c:v>1467.9340622215548</c:v>
                </c:pt>
                <c:pt idx="16">
                  <c:v>1372.4826186421574</c:v>
                </c:pt>
                <c:pt idx="17">
                  <c:v>1405.611654305771</c:v>
                </c:pt>
                <c:pt idx="18">
                  <c:v>1536.0455566396363</c:v>
                </c:pt>
                <c:pt idx="19">
                  <c:v>1283.6295282237352</c:v>
                </c:pt>
                <c:pt idx="20">
                  <c:v>1283.4068574101091</c:v>
                </c:pt>
                <c:pt idx="21">
                  <c:v>1180.7268056005323</c:v>
                </c:pt>
                <c:pt idx="22">
                  <c:v>1169.42776958378</c:v>
                </c:pt>
                <c:pt idx="23">
                  <c:v>1049.5551690537818</c:v>
                </c:pt>
                <c:pt idx="24">
                  <c:v>939.88809516387209</c:v>
                </c:pt>
                <c:pt idx="25">
                  <c:v>957.26055670860092</c:v>
                </c:pt>
                <c:pt idx="26">
                  <c:v>991.49813156192363</c:v>
                </c:pt>
                <c:pt idx="27">
                  <c:v>1059.96859659458</c:v>
                </c:pt>
                <c:pt idx="28">
                  <c:v>1117.250226772994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1990-2018 CO2'!$A$10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CO2'!$B$10:$AD$10</c:f>
              <c:numCache>
                <c:formatCode>0.00</c:formatCode>
                <c:ptCount val="29"/>
                <c:pt idx="0">
                  <c:v>1154.2831706348852</c:v>
                </c:pt>
                <c:pt idx="1">
                  <c:v>1138.374569850334</c:v>
                </c:pt>
                <c:pt idx="2">
                  <c:v>1056.9205573410823</c:v>
                </c:pt>
                <c:pt idx="3">
                  <c:v>1041.435524611712</c:v>
                </c:pt>
                <c:pt idx="4">
                  <c:v>1073.7167165275598</c:v>
                </c:pt>
                <c:pt idx="5">
                  <c:v>931.62681540862559</c:v>
                </c:pt>
                <c:pt idx="6">
                  <c:v>974.92310583846324</c:v>
                </c:pt>
                <c:pt idx="7">
                  <c:v>950.64642948712185</c:v>
                </c:pt>
                <c:pt idx="8">
                  <c:v>901.80493445999889</c:v>
                </c:pt>
                <c:pt idx="9">
                  <c:v>950.22546815026465</c:v>
                </c:pt>
                <c:pt idx="10">
                  <c:v>984.90613157554162</c:v>
                </c:pt>
                <c:pt idx="11">
                  <c:v>1014.8578166844724</c:v>
                </c:pt>
                <c:pt idx="12">
                  <c:v>977.12821775096359</c:v>
                </c:pt>
                <c:pt idx="13">
                  <c:v>958.96168480430356</c:v>
                </c:pt>
                <c:pt idx="14">
                  <c:v>867.495617688876</c:v>
                </c:pt>
                <c:pt idx="15">
                  <c:v>948.14235323389551</c:v>
                </c:pt>
                <c:pt idx="16">
                  <c:v>908.63849802496964</c:v>
                </c:pt>
                <c:pt idx="17">
                  <c:v>954.61806475970582</c:v>
                </c:pt>
                <c:pt idx="18">
                  <c:v>1048.482035286502</c:v>
                </c:pt>
                <c:pt idx="19">
                  <c:v>991.55653627316508</c:v>
                </c:pt>
                <c:pt idx="20">
                  <c:v>1010.2951548057496</c:v>
                </c:pt>
                <c:pt idx="21">
                  <c:v>899.09507936809462</c:v>
                </c:pt>
                <c:pt idx="22">
                  <c:v>912.98265411503917</c:v>
                </c:pt>
                <c:pt idx="23">
                  <c:v>852.29419518533359</c:v>
                </c:pt>
                <c:pt idx="24">
                  <c:v>795.16043603208641</c:v>
                </c:pt>
                <c:pt idx="25">
                  <c:v>829.09998476802321</c:v>
                </c:pt>
                <c:pt idx="26">
                  <c:v>846.21069443708723</c:v>
                </c:pt>
                <c:pt idx="27">
                  <c:v>902.42495640590982</c:v>
                </c:pt>
                <c:pt idx="28">
                  <c:v>976.24735923941785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1990-2018 CO2'!$A$11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CO2'!$B$11:$AD$11</c:f>
              <c:numCache>
                <c:formatCode>0.00</c:formatCode>
                <c:ptCount val="29"/>
                <c:pt idx="0">
                  <c:v>5030.5384988171045</c:v>
                </c:pt>
                <c:pt idx="1">
                  <c:v>5208.1701255313055</c:v>
                </c:pt>
                <c:pt idx="2">
                  <c:v>5622.4427890542247</c:v>
                </c:pt>
                <c:pt idx="3">
                  <c:v>5584.2936153759138</c:v>
                </c:pt>
                <c:pt idx="4">
                  <c:v>5806.45120711243</c:v>
                </c:pt>
                <c:pt idx="5">
                  <c:v>6059.691886323887</c:v>
                </c:pt>
                <c:pt idx="6">
                  <c:v>7028.3270813624958</c:v>
                </c:pt>
                <c:pt idx="7">
                  <c:v>7349.1206593540546</c:v>
                </c:pt>
                <c:pt idx="8">
                  <c:v>8621.5547678074963</c:v>
                </c:pt>
                <c:pt idx="9">
                  <c:v>9534.4468592331796</c:v>
                </c:pt>
                <c:pt idx="10">
                  <c:v>10562.801631938359</c:v>
                </c:pt>
                <c:pt idx="11">
                  <c:v>11080.101651920069</c:v>
                </c:pt>
                <c:pt idx="12">
                  <c:v>11280.464897471718</c:v>
                </c:pt>
                <c:pt idx="13">
                  <c:v>11490.097015837915</c:v>
                </c:pt>
                <c:pt idx="14">
                  <c:v>12210.758531191641</c:v>
                </c:pt>
                <c:pt idx="15">
                  <c:v>12923.258040331057</c:v>
                </c:pt>
                <c:pt idx="16">
                  <c:v>13607.674688699499</c:v>
                </c:pt>
                <c:pt idx="17">
                  <c:v>14205.944982532186</c:v>
                </c:pt>
                <c:pt idx="18">
                  <c:v>13520.484724659354</c:v>
                </c:pt>
                <c:pt idx="19">
                  <c:v>12315.119278288692</c:v>
                </c:pt>
                <c:pt idx="20">
                  <c:v>11410.322062222041</c:v>
                </c:pt>
                <c:pt idx="21">
                  <c:v>11102.820973128564</c:v>
                </c:pt>
                <c:pt idx="22">
                  <c:v>10718.068998388189</c:v>
                </c:pt>
                <c:pt idx="23">
                  <c:v>10949.17924291085</c:v>
                </c:pt>
                <c:pt idx="24">
                  <c:v>11229.059999002229</c:v>
                </c:pt>
                <c:pt idx="25">
                  <c:v>11689.556971534217</c:v>
                </c:pt>
                <c:pt idx="26">
                  <c:v>12164.854928147222</c:v>
                </c:pt>
                <c:pt idx="27">
                  <c:v>11887.464636470026</c:v>
                </c:pt>
                <c:pt idx="28">
                  <c:v>12083.847610334073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1990-2018 CO2'!$A$17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CO2'!$B$17:$AD$17</c:f>
              <c:numCache>
                <c:formatCode>0.00</c:formatCode>
                <c:ptCount val="29"/>
                <c:pt idx="0">
                  <c:v>2247.9083382448957</c:v>
                </c:pt>
                <c:pt idx="1">
                  <c:v>2149.3955053712953</c:v>
                </c:pt>
                <c:pt idx="2">
                  <c:v>2060.7584283859728</c:v>
                </c:pt>
                <c:pt idx="3">
                  <c:v>2026.0408482070739</c:v>
                </c:pt>
                <c:pt idx="4">
                  <c:v>2264.2562757103301</c:v>
                </c:pt>
                <c:pt idx="5">
                  <c:v>2177.7528453509935</c:v>
                </c:pt>
                <c:pt idx="6">
                  <c:v>2259.6934953630453</c:v>
                </c:pt>
                <c:pt idx="7">
                  <c:v>2588.9497160668402</c:v>
                </c:pt>
                <c:pt idx="8">
                  <c:v>2478.5824113819631</c:v>
                </c:pt>
                <c:pt idx="9">
                  <c:v>2427.785400127208</c:v>
                </c:pt>
                <c:pt idx="10">
                  <c:v>2974.6243596930572</c:v>
                </c:pt>
                <c:pt idx="11">
                  <c:v>3225.6620810602831</c:v>
                </c:pt>
                <c:pt idx="12">
                  <c:v>2987.5862686702931</c:v>
                </c:pt>
                <c:pt idx="13">
                  <c:v>2461.0820625794508</c:v>
                </c:pt>
                <c:pt idx="14">
                  <c:v>2632.0817859727804</c:v>
                </c:pt>
                <c:pt idx="15">
                  <c:v>2727.7362214482023</c:v>
                </c:pt>
                <c:pt idx="16">
                  <c:v>2673.1485757324863</c:v>
                </c:pt>
                <c:pt idx="17">
                  <c:v>2728.2358212713575</c:v>
                </c:pt>
                <c:pt idx="18">
                  <c:v>2432.1484683348558</c:v>
                </c:pt>
                <c:pt idx="19">
                  <c:v>1616.9178940173274</c:v>
                </c:pt>
                <c:pt idx="20">
                  <c:v>1423.1741224433913</c:v>
                </c:pt>
                <c:pt idx="21">
                  <c:v>1292.9045137047074</c:v>
                </c:pt>
                <c:pt idx="22">
                  <c:v>1519.2505819531616</c:v>
                </c:pt>
                <c:pt idx="23">
                  <c:v>1437.3573626721957</c:v>
                </c:pt>
                <c:pt idx="24">
                  <c:v>1779.1240860519852</c:v>
                </c:pt>
                <c:pt idx="25">
                  <c:v>1965.8179636174789</c:v>
                </c:pt>
                <c:pt idx="26">
                  <c:v>2107.5340783739307</c:v>
                </c:pt>
                <c:pt idx="27">
                  <c:v>2227.1987264729569</c:v>
                </c:pt>
                <c:pt idx="28">
                  <c:v>2273.0598055327819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1990-2018 CO2'!$A$23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('NEW Summary 1990-2018 CO2'!$B$23:$AB$23,'NEW Summary 1990-2018 CO2'!$AC$23)</c:f>
              <c:numCache>
                <c:formatCode>0.00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1990-2018 CO2'!$A$24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CO2'!$B$24:$AD$24</c:f>
              <c:numCache>
                <c:formatCode>0.00</c:formatCode>
                <c:ptCount val="29"/>
                <c:pt idx="0">
                  <c:v>1198.9399944037998</c:v>
                </c:pt>
                <c:pt idx="1">
                  <c:v>1194.4077297364577</c:v>
                </c:pt>
                <c:pt idx="2">
                  <c:v>1168.9517068408493</c:v>
                </c:pt>
                <c:pt idx="3">
                  <c:v>1267.5341566380346</c:v>
                </c:pt>
                <c:pt idx="4">
                  <c:v>1278.6789766673246</c:v>
                </c:pt>
                <c:pt idx="5">
                  <c:v>1648.8466040598496</c:v>
                </c:pt>
                <c:pt idx="6">
                  <c:v>1438.4147604229861</c:v>
                </c:pt>
                <c:pt idx="7">
                  <c:v>1382.8723307707157</c:v>
                </c:pt>
                <c:pt idx="8">
                  <c:v>1283.7647843129075</c:v>
                </c:pt>
                <c:pt idx="9">
                  <c:v>1395.4933742302219</c:v>
                </c:pt>
                <c:pt idx="10">
                  <c:v>1392.4830440321787</c:v>
                </c:pt>
                <c:pt idx="11">
                  <c:v>1414.6060902713609</c:v>
                </c:pt>
                <c:pt idx="12">
                  <c:v>1287.4433518726487</c:v>
                </c:pt>
                <c:pt idx="13">
                  <c:v>1444.0342663488727</c:v>
                </c:pt>
                <c:pt idx="14">
                  <c:v>1270.8219547802405</c:v>
                </c:pt>
                <c:pt idx="15">
                  <c:v>1332.8216767638457</c:v>
                </c:pt>
                <c:pt idx="16">
                  <c:v>1273.9354009012516</c:v>
                </c:pt>
                <c:pt idx="17">
                  <c:v>1331.6204599335015</c:v>
                </c:pt>
                <c:pt idx="18">
                  <c:v>1280.5448131267563</c:v>
                </c:pt>
                <c:pt idx="19">
                  <c:v>1212.2065337835534</c:v>
                </c:pt>
                <c:pt idx="20">
                  <c:v>1282.5328181477573</c:v>
                </c:pt>
                <c:pt idx="21">
                  <c:v>1145.8269252156883</c:v>
                </c:pt>
                <c:pt idx="22">
                  <c:v>966.57532231969185</c:v>
                </c:pt>
                <c:pt idx="23">
                  <c:v>1178.8340251763614</c:v>
                </c:pt>
                <c:pt idx="24">
                  <c:v>1001.9833347796048</c:v>
                </c:pt>
                <c:pt idx="25">
                  <c:v>995.22248899946635</c:v>
                </c:pt>
                <c:pt idx="26">
                  <c:v>1060.5317720631199</c:v>
                </c:pt>
                <c:pt idx="27">
                  <c:v>993.20604903171136</c:v>
                </c:pt>
                <c:pt idx="28">
                  <c:v>1168.3324929994917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1990-2018 CO2'!$A$32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CO2'!$B$32:$AD$32</c:f>
              <c:numCache>
                <c:formatCode>0.00</c:formatCode>
                <c:ptCount val="29"/>
                <c:pt idx="0">
                  <c:v>95.586393100615695</c:v>
                </c:pt>
                <c:pt idx="1">
                  <c:v>95.701568661959485</c:v>
                </c:pt>
                <c:pt idx="2">
                  <c:v>96.409777034925</c:v>
                </c:pt>
                <c:pt idx="3">
                  <c:v>97.146005771354794</c:v>
                </c:pt>
                <c:pt idx="4">
                  <c:v>97.743558859034948</c:v>
                </c:pt>
                <c:pt idx="5">
                  <c:v>98.1600335732833</c:v>
                </c:pt>
                <c:pt idx="6">
                  <c:v>98.185391741055099</c:v>
                </c:pt>
                <c:pt idx="7">
                  <c:v>82.529457412034816</c:v>
                </c:pt>
                <c:pt idx="8">
                  <c:v>64.743899658318327</c:v>
                </c:pt>
                <c:pt idx="9">
                  <c:v>71.990219596908574</c:v>
                </c:pt>
                <c:pt idx="10">
                  <c:v>76.747551833598067</c:v>
                </c:pt>
                <c:pt idx="11">
                  <c:v>85.297958777457879</c:v>
                </c:pt>
                <c:pt idx="12">
                  <c:v>108.25982963815787</c:v>
                </c:pt>
                <c:pt idx="13">
                  <c:v>153.17601138730458</c:v>
                </c:pt>
                <c:pt idx="14">
                  <c:v>143.63979548265843</c:v>
                </c:pt>
                <c:pt idx="15">
                  <c:v>128.49588098665768</c:v>
                </c:pt>
                <c:pt idx="16">
                  <c:v>126.03620618235634</c:v>
                </c:pt>
                <c:pt idx="17">
                  <c:v>83.070144766725235</c:v>
                </c:pt>
                <c:pt idx="18">
                  <c:v>68.010329379495545</c:v>
                </c:pt>
                <c:pt idx="19">
                  <c:v>69.481061204742431</c:v>
                </c:pt>
                <c:pt idx="20">
                  <c:v>61.015934692261041</c:v>
                </c:pt>
                <c:pt idx="21">
                  <c:v>43.824279636887987</c:v>
                </c:pt>
                <c:pt idx="22">
                  <c:v>47.595212196436158</c:v>
                </c:pt>
                <c:pt idx="23">
                  <c:v>44.555258364823317</c:v>
                </c:pt>
                <c:pt idx="24">
                  <c:v>41.12491951987716</c:v>
                </c:pt>
                <c:pt idx="25">
                  <c:v>41.849098806649948</c:v>
                </c:pt>
                <c:pt idx="26">
                  <c:v>24.650008230852372</c:v>
                </c:pt>
                <c:pt idx="27">
                  <c:v>27.039599537519031</c:v>
                </c:pt>
                <c:pt idx="28">
                  <c:v>23.477845004185703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137600"/>
        <c:axId val="224139136"/>
      </c:barChart>
      <c:catAx>
        <c:axId val="2241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139136"/>
        <c:crosses val="autoZero"/>
        <c:auto val="1"/>
        <c:lblAlgn val="ctr"/>
        <c:lblOffset val="100"/>
        <c:noMultiLvlLbl val="0"/>
      </c:catAx>
      <c:valAx>
        <c:axId val="224139136"/>
        <c:scaling>
          <c:orientation val="minMax"/>
          <c:max val="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</a:t>
                </a:r>
                <a:r>
                  <a:rPr lang="en-IE" sz="1600" baseline="0"/>
                  <a:t> CO</a:t>
                </a:r>
                <a:r>
                  <a:rPr lang="en-IE" sz="1600" baseline="-25000"/>
                  <a:t>2</a:t>
                </a:r>
                <a:r>
                  <a:rPr lang="en-IE" sz="1600" baseline="0"/>
                  <a:t> equivalent</a:t>
                </a:r>
                <a:endParaRPr lang="en-IE" sz="1600"/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4137600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2018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7-46C1-A2BE-1F03BA9DCA3B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7-46C1-A2BE-1F03BA9DCA3B}"/>
                </c:ext>
              </c:extLst>
            </c:dLbl>
            <c:dLbl>
              <c:idx val="2"/>
              <c:layout>
                <c:manualLayout>
                  <c:x val="0.1079529372544438"/>
                  <c:y val="-3.1818361300396535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7-46C1-A2BE-1F03BA9DCA3B}"/>
                </c:ext>
              </c:extLst>
            </c:dLbl>
            <c:dLbl>
              <c:idx val="3"/>
              <c:layout>
                <c:manualLayout>
                  <c:x val="-6.3704116870530153E-2"/>
                  <c:y val="-5.87701467633742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7-46C1-A2BE-1F03BA9DCA3B}"/>
                </c:ext>
              </c:extLst>
            </c:dLbl>
            <c:dLbl>
              <c:idx val="4"/>
              <c:layout>
                <c:manualLayout>
                  <c:x val="-7.5702748289620161E-2"/>
                  <c:y val="-5.191272967318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27-46C1-A2BE-1F03BA9DCA3B}"/>
                </c:ext>
              </c:extLst>
            </c:dLbl>
            <c:dLbl>
              <c:idx val="5"/>
              <c:layout>
                <c:manualLayout>
                  <c:x val="-8.1438157753993184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27-46C1-A2BE-1F03BA9DCA3B}"/>
                </c:ext>
              </c:extLst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27-46C1-A2BE-1F03BA9DCA3B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27-46C1-A2BE-1F03BA9DCA3B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27-46C1-A2BE-1F03BA9DCA3B}"/>
                </c:ext>
              </c:extLst>
            </c:dLbl>
            <c:dLbl>
              <c:idx val="9"/>
              <c:layout>
                <c:manualLayout>
                  <c:x val="6.3172660518518553E-2"/>
                  <c:y val="4.5621617316370282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27-46C1-A2BE-1F03BA9DCA3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CO2'!$A$2,'NEW Summary 1990-2018 CO2'!$A$7,'NEW Summary 1990-2018 CO2'!$A$8,'NEW Summary 1990-2018 CO2'!$A$9,'NEW Summary 1990-2018 CO2'!$A$10,'NEW Summary 1990-2018 CO2'!$A$11,'NEW Summary 1990-2018 CO2'!$A$17,'NEW Summary 1990-2018 CO2'!$A$23,'NEW Summary 1990-2018 CO2'!$A$24,'NEW Summary 1990-2018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CO2'!$AD$2,'NEW Summary 1990-2018 CO2'!$AD$7,'NEW Summary 1990-2018 CO2'!$AD$8,'NEW Summary 1990-2018 CO2'!$AD$9,'NEW Summary 1990-2018 CO2'!$AD$10,'NEW Summary 1990-2018 CO2'!$AD$11,'NEW Summary 1990-2018 CO2'!$AD$17,'NEW Summary 1990-2018 CO2'!$AD$23,'NEW Summary 1990-2018 CO2'!$AD$24,'NEW Summary 1990-2018 CO2'!$AD$32)</c:f>
              <c:numCache>
                <c:formatCode>0.00</c:formatCode>
                <c:ptCount val="10"/>
                <c:pt idx="0">
                  <c:v>10398.651705527702</c:v>
                </c:pt>
                <c:pt idx="1">
                  <c:v>6047.5940193601036</c:v>
                </c:pt>
                <c:pt idx="2">
                  <c:v>4714.9327076829777</c:v>
                </c:pt>
                <c:pt idx="3">
                  <c:v>1117.250226772994</c:v>
                </c:pt>
                <c:pt idx="4">
                  <c:v>976.24735923941785</c:v>
                </c:pt>
                <c:pt idx="5">
                  <c:v>12083.847610334073</c:v>
                </c:pt>
                <c:pt idx="6">
                  <c:v>2273.0598055327819</c:v>
                </c:pt>
                <c:pt idx="8">
                  <c:v>1168.3324929994917</c:v>
                </c:pt>
                <c:pt idx="9">
                  <c:v>23.477845004185703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27-46C1-A2BE-1F03BA9DC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E-403D-885D-215E8A1561B2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3E-403D-885D-215E8A1561B2}"/>
                </c:ext>
              </c:extLst>
            </c:dLbl>
            <c:dLbl>
              <c:idx val="2"/>
              <c:layout>
                <c:manualLayout>
                  <c:x val="-1.2169170666540682E-3"/>
                  <c:y val="1.35248262769400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3E-403D-885D-215E8A1561B2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3E-403D-885D-215E8A1561B2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3E-403D-885D-215E8A1561B2}"/>
                </c:ext>
              </c:extLst>
            </c:dLbl>
            <c:dLbl>
              <c:idx val="6"/>
              <c:layout>
                <c:manualLayout>
                  <c:x val="-5.041731263158987E-2"/>
                  <c:y val="1.496553662545049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3E-403D-885D-215E8A1561B2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E-403D-885D-215E8A1561B2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E-403D-885D-215E8A1561B2}"/>
                </c:ext>
              </c:extLst>
            </c:dLbl>
            <c:dLbl>
              <c:idx val="9"/>
              <c:layout>
                <c:manualLayout>
                  <c:x val="0.10993585273128142"/>
                  <c:y val="7.3094788973404202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3E-403D-885D-215E8A1561B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CO2'!$A$2,'NEW Summary 1990-2018 CO2'!$A$7,'NEW Summary 1990-2018 CO2'!$A$8,'NEW Summary 1990-2018 CO2'!$A$9,'NEW Summary 1990-2018 CO2'!$A$10,'NEW Summary 1990-2018 CO2'!$A$11,'NEW Summary 1990-2018 CO2'!$A$17,'NEW Summary 1990-2018 CO2'!$A$23,'NEW Summary 1990-2018 CO2'!$A$24,'NEW Summary 1990-2018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CO2'!$B$2,'NEW Summary 1990-2018 CO2'!$B$7,'NEW Summary 1990-2018 CO2'!$B$8,'NEW Summary 1990-2018 CO2'!$B$9,'NEW Summary 1990-2018 CO2'!$B$10,'NEW Summary 1990-2018 CO2'!$B$11,'NEW Summary 1990-2018 CO2'!$B$17,'NEW Summary 1990-2018 CO2'!$B$23,'NEW Summary 1990-2018 CO2'!$B$24,'NEW Summary 1990-2018 CO2'!$B$32)</c:f>
              <c:numCache>
                <c:formatCode>0.00</c:formatCode>
                <c:ptCount val="10"/>
                <c:pt idx="0">
                  <c:v>11145.011406623074</c:v>
                </c:pt>
                <c:pt idx="1">
                  <c:v>7051.8632039831955</c:v>
                </c:pt>
                <c:pt idx="2">
                  <c:v>3942.6297033348628</c:v>
                </c:pt>
                <c:pt idx="3">
                  <c:v>1077.5670665370719</c:v>
                </c:pt>
                <c:pt idx="4">
                  <c:v>1154.2831706348852</c:v>
                </c:pt>
                <c:pt idx="5">
                  <c:v>5030.5384988171045</c:v>
                </c:pt>
                <c:pt idx="6">
                  <c:v>2247.9083382448957</c:v>
                </c:pt>
                <c:pt idx="8">
                  <c:v>1198.9399944037998</c:v>
                </c:pt>
                <c:pt idx="9">
                  <c:v>95.586393100615695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3E-403D-885D-215E8A156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1990-2018 CH4'!$A$2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CH4'!$B$2:$AD$2</c:f>
              <c:numCache>
                <c:formatCode>0.00</c:formatCode>
                <c:ptCount val="29"/>
                <c:pt idx="0">
                  <c:v>111.03928717393308</c:v>
                </c:pt>
                <c:pt idx="1">
                  <c:v>101.6295801287114</c:v>
                </c:pt>
                <c:pt idx="2">
                  <c:v>96.970281405812571</c:v>
                </c:pt>
                <c:pt idx="3">
                  <c:v>101.12829422082062</c:v>
                </c:pt>
                <c:pt idx="4">
                  <c:v>99.841635276810166</c:v>
                </c:pt>
                <c:pt idx="5">
                  <c:v>100.6938710201334</c:v>
                </c:pt>
                <c:pt idx="6">
                  <c:v>101.89331642225588</c:v>
                </c:pt>
                <c:pt idx="7">
                  <c:v>99.998379612888826</c:v>
                </c:pt>
                <c:pt idx="8">
                  <c:v>86.545600551034738</c:v>
                </c:pt>
                <c:pt idx="9">
                  <c:v>88.235920696221527</c:v>
                </c:pt>
                <c:pt idx="10">
                  <c:v>91.596897616758795</c:v>
                </c:pt>
                <c:pt idx="11">
                  <c:v>105.35135323334448</c:v>
                </c:pt>
                <c:pt idx="12">
                  <c:v>82.317619554270848</c:v>
                </c:pt>
                <c:pt idx="13">
                  <c:v>749.17036352970035</c:v>
                </c:pt>
                <c:pt idx="14">
                  <c:v>88.645886207107978</c:v>
                </c:pt>
                <c:pt idx="15">
                  <c:v>80.10895456574292</c:v>
                </c:pt>
                <c:pt idx="16">
                  <c:v>91.108504390099398</c:v>
                </c:pt>
                <c:pt idx="17">
                  <c:v>99.566656340109688</c:v>
                </c:pt>
                <c:pt idx="18">
                  <c:v>92.284799082606114</c:v>
                </c:pt>
                <c:pt idx="19">
                  <c:v>87.430688677392325</c:v>
                </c:pt>
                <c:pt idx="20">
                  <c:v>93.84254183647667</c:v>
                </c:pt>
                <c:pt idx="21">
                  <c:v>85.355126656533955</c:v>
                </c:pt>
                <c:pt idx="22">
                  <c:v>84.930449511324454</c:v>
                </c:pt>
                <c:pt idx="23">
                  <c:v>82.802528276944997</c:v>
                </c:pt>
                <c:pt idx="24">
                  <c:v>78.636382853800129</c:v>
                </c:pt>
                <c:pt idx="25">
                  <c:v>78.893116182089273</c:v>
                </c:pt>
                <c:pt idx="26">
                  <c:v>79.636615049248647</c:v>
                </c:pt>
                <c:pt idx="27">
                  <c:v>83.340608312493032</c:v>
                </c:pt>
                <c:pt idx="28">
                  <c:v>90.515369115743681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1990-2018 CH4'!$A$7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CH4'!$B$7:$AD$7</c:f>
              <c:numCache>
                <c:formatCode>0.00</c:formatCode>
                <c:ptCount val="29"/>
                <c:pt idx="0">
                  <c:v>442.56319450307512</c:v>
                </c:pt>
                <c:pt idx="1">
                  <c:v>432.22637909200233</c:v>
                </c:pt>
                <c:pt idx="2">
                  <c:v>367.05077962913231</c:v>
                </c:pt>
                <c:pt idx="3">
                  <c:v>357.18305904168307</c:v>
                </c:pt>
                <c:pt idx="4">
                  <c:v>314.65349365881707</c:v>
                </c:pt>
                <c:pt idx="5">
                  <c:v>284.68916996254387</c:v>
                </c:pt>
                <c:pt idx="6">
                  <c:v>284.16327602293347</c:v>
                </c:pt>
                <c:pt idx="7">
                  <c:v>248.79906485733736</c:v>
                </c:pt>
                <c:pt idx="8">
                  <c:v>263.80318635938528</c:v>
                </c:pt>
                <c:pt idx="9">
                  <c:v>201.24536752059265</c:v>
                </c:pt>
                <c:pt idx="10">
                  <c:v>200.77410474677936</c:v>
                </c:pt>
                <c:pt idx="11">
                  <c:v>191.19125829793478</c:v>
                </c:pt>
                <c:pt idx="12">
                  <c:v>188.27575612865698</c:v>
                </c:pt>
                <c:pt idx="13">
                  <c:v>178.3080294583157</c:v>
                </c:pt>
                <c:pt idx="14">
                  <c:v>175.31112198569383</c:v>
                </c:pt>
                <c:pt idx="15">
                  <c:v>182.99550720230906</c:v>
                </c:pt>
                <c:pt idx="16">
                  <c:v>177.89889094201283</c:v>
                </c:pt>
                <c:pt idx="17">
                  <c:v>172.3757410453504</c:v>
                </c:pt>
                <c:pt idx="18">
                  <c:v>182.37902734919629</c:v>
                </c:pt>
                <c:pt idx="19">
                  <c:v>193.04303516451003</c:v>
                </c:pt>
                <c:pt idx="20">
                  <c:v>184.71590929364672</c:v>
                </c:pt>
                <c:pt idx="21">
                  <c:v>168.66069848345958</c:v>
                </c:pt>
                <c:pt idx="22">
                  <c:v>164.61366222105585</c:v>
                </c:pt>
                <c:pt idx="23">
                  <c:v>175.76833835612837</c:v>
                </c:pt>
                <c:pt idx="24">
                  <c:v>151.2720281573506</c:v>
                </c:pt>
                <c:pt idx="25">
                  <c:v>150.69531588387906</c:v>
                </c:pt>
                <c:pt idx="26">
                  <c:v>141.35971227297546</c:v>
                </c:pt>
                <c:pt idx="27">
                  <c:v>127.21857841277497</c:v>
                </c:pt>
                <c:pt idx="28">
                  <c:v>133.4364326831691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1990-2018 CH4'!$A$8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CH4'!$B$8:$AD$8</c:f>
              <c:numCache>
                <c:formatCode>0.00</c:formatCode>
                <c:ptCount val="29"/>
                <c:pt idx="0">
                  <c:v>6.6674616591156113</c:v>
                </c:pt>
                <c:pt idx="1">
                  <c:v>6.7381720049465885</c:v>
                </c:pt>
                <c:pt idx="2">
                  <c:v>5.6506759727544047</c:v>
                </c:pt>
                <c:pt idx="3">
                  <c:v>5.9724705097734505</c:v>
                </c:pt>
                <c:pt idx="4">
                  <c:v>5.7861558818237269</c:v>
                </c:pt>
                <c:pt idx="5">
                  <c:v>6.0062107218735141</c:v>
                </c:pt>
                <c:pt idx="6">
                  <c:v>6.4456403600937699</c:v>
                </c:pt>
                <c:pt idx="7">
                  <c:v>6.5467315408328712</c:v>
                </c:pt>
                <c:pt idx="8">
                  <c:v>7.0697840521480346</c:v>
                </c:pt>
                <c:pt idx="9">
                  <c:v>7.1666519822402099</c:v>
                </c:pt>
                <c:pt idx="10">
                  <c:v>8.3997910348896365</c:v>
                </c:pt>
                <c:pt idx="11">
                  <c:v>8.8497376086211847</c:v>
                </c:pt>
                <c:pt idx="12">
                  <c:v>8.5539787846754667</c:v>
                </c:pt>
                <c:pt idx="13">
                  <c:v>8.9317787428280084</c:v>
                </c:pt>
                <c:pt idx="14">
                  <c:v>9.7932433074355778</c:v>
                </c:pt>
                <c:pt idx="15">
                  <c:v>11.200169584642582</c:v>
                </c:pt>
                <c:pt idx="16">
                  <c:v>10.747514220244053</c:v>
                </c:pt>
                <c:pt idx="17">
                  <c:v>10.403544605991364</c:v>
                </c:pt>
                <c:pt idx="18">
                  <c:v>9.7098768753652802</c:v>
                </c:pt>
                <c:pt idx="19">
                  <c:v>8.4057672724370853</c:v>
                </c:pt>
                <c:pt idx="20">
                  <c:v>8.7274586363770386</c:v>
                </c:pt>
                <c:pt idx="21">
                  <c:v>7.8141128800866539</c:v>
                </c:pt>
                <c:pt idx="22">
                  <c:v>7.5249230148131439</c:v>
                </c:pt>
                <c:pt idx="23">
                  <c:v>7.6960221356877385</c:v>
                </c:pt>
                <c:pt idx="24">
                  <c:v>8.7865108158478833</c:v>
                </c:pt>
                <c:pt idx="25">
                  <c:v>9.0237542652738814</c:v>
                </c:pt>
                <c:pt idx="26">
                  <c:v>8.98235144569861</c:v>
                </c:pt>
                <c:pt idx="27">
                  <c:v>9.5422517326895608</c:v>
                </c:pt>
                <c:pt idx="28">
                  <c:v>9.8895053479263346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1990-2018 CH4'!$A$9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CH4'!$B$9:$AD$9</c:f>
              <c:numCache>
                <c:formatCode>0.00</c:formatCode>
                <c:ptCount val="29"/>
                <c:pt idx="0">
                  <c:v>3.5230745152500096</c:v>
                </c:pt>
                <c:pt idx="1">
                  <c:v>3.6591568950545503</c:v>
                </c:pt>
                <c:pt idx="2">
                  <c:v>3.7208808632853323</c:v>
                </c:pt>
                <c:pt idx="3">
                  <c:v>3.7438136211528974</c:v>
                </c:pt>
                <c:pt idx="4">
                  <c:v>4.2423063633316351</c:v>
                </c:pt>
                <c:pt idx="5">
                  <c:v>3.7117355254381672</c:v>
                </c:pt>
                <c:pt idx="6">
                  <c:v>3.8882926068681365</c:v>
                </c:pt>
                <c:pt idx="7">
                  <c:v>4.0741949077417674</c:v>
                </c:pt>
                <c:pt idx="8">
                  <c:v>4.0162679598412465</c:v>
                </c:pt>
                <c:pt idx="9">
                  <c:v>4.2887881633409135</c:v>
                </c:pt>
                <c:pt idx="10">
                  <c:v>4.2413473974490206</c:v>
                </c:pt>
                <c:pt idx="11">
                  <c:v>4.3038854006573946</c:v>
                </c:pt>
                <c:pt idx="12">
                  <c:v>4.2708171471359151</c:v>
                </c:pt>
                <c:pt idx="13">
                  <c:v>4.4599807463890739</c:v>
                </c:pt>
                <c:pt idx="14">
                  <c:v>4.0880972461076546</c:v>
                </c:pt>
                <c:pt idx="15">
                  <c:v>4.5380567311843212</c:v>
                </c:pt>
                <c:pt idx="16">
                  <c:v>4.5841789622577833</c:v>
                </c:pt>
                <c:pt idx="17">
                  <c:v>6.0249655542774079</c:v>
                </c:pt>
                <c:pt idx="18">
                  <c:v>8.1394626733863031</c:v>
                </c:pt>
                <c:pt idx="19">
                  <c:v>8.3443137612067915</c:v>
                </c:pt>
                <c:pt idx="20">
                  <c:v>7.5075420417701499</c:v>
                </c:pt>
                <c:pt idx="21">
                  <c:v>8.4457561294048844</c:v>
                </c:pt>
                <c:pt idx="22">
                  <c:v>9.4127071658413115</c:v>
                </c:pt>
                <c:pt idx="23">
                  <c:v>10.896882829783616</c:v>
                </c:pt>
                <c:pt idx="24">
                  <c:v>11.377092411106418</c:v>
                </c:pt>
                <c:pt idx="25">
                  <c:v>7.8954033063350249</c:v>
                </c:pt>
                <c:pt idx="26">
                  <c:v>10.523487307474266</c:v>
                </c:pt>
                <c:pt idx="27">
                  <c:v>9.5690711792070609</c:v>
                </c:pt>
                <c:pt idx="28">
                  <c:v>8.7836170829230245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1990-2018 CH4'!$A$10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CH4'!$B$10:$AD$10</c:f>
              <c:numCache>
                <c:formatCode>0.00</c:formatCode>
                <c:ptCount val="29"/>
                <c:pt idx="0">
                  <c:v>3.6093138751137581</c:v>
                </c:pt>
                <c:pt idx="1">
                  <c:v>3.5442173068143958</c:v>
                </c:pt>
                <c:pt idx="2">
                  <c:v>3.3082378614031667</c:v>
                </c:pt>
                <c:pt idx="3">
                  <c:v>3.2218026757870879</c:v>
                </c:pt>
                <c:pt idx="4">
                  <c:v>3.3268918414060198</c:v>
                </c:pt>
                <c:pt idx="5">
                  <c:v>2.8637735863596276</c:v>
                </c:pt>
                <c:pt idx="6">
                  <c:v>2.9429813756293441</c:v>
                </c:pt>
                <c:pt idx="7">
                  <c:v>2.8637475013994309</c:v>
                </c:pt>
                <c:pt idx="8">
                  <c:v>2.6791698785578575</c:v>
                </c:pt>
                <c:pt idx="9">
                  <c:v>2.8178168931356908</c:v>
                </c:pt>
                <c:pt idx="10">
                  <c:v>2.855325324605603</c:v>
                </c:pt>
                <c:pt idx="11">
                  <c:v>2.9154407855304996</c:v>
                </c:pt>
                <c:pt idx="12">
                  <c:v>2.8349240096448045</c:v>
                </c:pt>
                <c:pt idx="13">
                  <c:v>2.788201805994043</c:v>
                </c:pt>
                <c:pt idx="14">
                  <c:v>2.528088399166478</c:v>
                </c:pt>
                <c:pt idx="15">
                  <c:v>2.7656360938843432</c:v>
                </c:pt>
                <c:pt idx="16">
                  <c:v>2.6290135847953455</c:v>
                </c:pt>
                <c:pt idx="17">
                  <c:v>2.7206470161986021</c:v>
                </c:pt>
                <c:pt idx="18">
                  <c:v>2.9880131768767306</c:v>
                </c:pt>
                <c:pt idx="19">
                  <c:v>2.7481444213397133</c:v>
                </c:pt>
                <c:pt idx="20">
                  <c:v>2.7632334442001456</c:v>
                </c:pt>
                <c:pt idx="21">
                  <c:v>2.5024843142088251</c:v>
                </c:pt>
                <c:pt idx="22">
                  <c:v>2.4970975138028213</c:v>
                </c:pt>
                <c:pt idx="23">
                  <c:v>2.3104976195570348</c:v>
                </c:pt>
                <c:pt idx="24">
                  <c:v>2.1104052788111876</c:v>
                </c:pt>
                <c:pt idx="25">
                  <c:v>2.1695147244883253</c:v>
                </c:pt>
                <c:pt idx="26">
                  <c:v>2.2474097330985083</c:v>
                </c:pt>
                <c:pt idx="27">
                  <c:v>2.4021607676494114</c:v>
                </c:pt>
                <c:pt idx="28">
                  <c:v>2.5789860708166512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1990-2018 CH4'!$A$11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CH4'!$B$11:$AD$11</c:f>
              <c:numCache>
                <c:formatCode>0.00</c:formatCode>
                <c:ptCount val="29"/>
                <c:pt idx="0">
                  <c:v>48.763321452142108</c:v>
                </c:pt>
                <c:pt idx="1">
                  <c:v>50.23040024245276</c:v>
                </c:pt>
                <c:pt idx="2">
                  <c:v>51.240603418530334</c:v>
                </c:pt>
                <c:pt idx="3">
                  <c:v>48.354507944109308</c:v>
                </c:pt>
                <c:pt idx="4">
                  <c:v>47.080998948184863</c:v>
                </c:pt>
                <c:pt idx="5">
                  <c:v>46.562561788566008</c:v>
                </c:pt>
                <c:pt idx="6">
                  <c:v>46.29047843966557</c:v>
                </c:pt>
                <c:pt idx="7">
                  <c:v>43.64399972227509</c:v>
                </c:pt>
                <c:pt idx="8">
                  <c:v>45.373743552406346</c:v>
                </c:pt>
                <c:pt idx="9">
                  <c:v>44.472362003186923</c:v>
                </c:pt>
                <c:pt idx="10">
                  <c:v>41.626737437616235</c:v>
                </c:pt>
                <c:pt idx="11">
                  <c:v>41.076013461185937</c:v>
                </c:pt>
                <c:pt idx="12">
                  <c:v>38.019829661910265</c:v>
                </c:pt>
                <c:pt idx="13">
                  <c:v>36.213323496357319</c:v>
                </c:pt>
                <c:pt idx="14">
                  <c:v>35.44557613358679</c:v>
                </c:pt>
                <c:pt idx="15">
                  <c:v>35.739748829065697</c:v>
                </c:pt>
                <c:pt idx="16">
                  <c:v>33.990056338625877</c:v>
                </c:pt>
                <c:pt idx="17">
                  <c:v>32.323727257054223</c:v>
                </c:pt>
                <c:pt idx="18">
                  <c:v>29.527124269376415</c:v>
                </c:pt>
                <c:pt idx="19">
                  <c:v>25.851669632354149</c:v>
                </c:pt>
                <c:pt idx="20">
                  <c:v>22.586257897104709</c:v>
                </c:pt>
                <c:pt idx="21">
                  <c:v>20.737751867270919</c:v>
                </c:pt>
                <c:pt idx="22">
                  <c:v>18.473836743116575</c:v>
                </c:pt>
                <c:pt idx="23">
                  <c:v>17.324785758291874</c:v>
                </c:pt>
                <c:pt idx="24">
                  <c:v>16.373976501408954</c:v>
                </c:pt>
                <c:pt idx="25">
                  <c:v>15.197364093377258</c:v>
                </c:pt>
                <c:pt idx="26">
                  <c:v>13.845605354212351</c:v>
                </c:pt>
                <c:pt idx="27">
                  <c:v>11.847753961717464</c:v>
                </c:pt>
                <c:pt idx="28">
                  <c:v>10.549656646459333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1990-2018 CH4'!$A$17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CH4'!$B$17:$AD$17</c:f>
              <c:numCache>
                <c:formatCode>0.00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1990-2018 CH4'!$A$23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CH4'!$B$23:$AD$23</c:f>
              <c:numCache>
                <c:formatCode>0.00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1990-2018 CH4'!$A$24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CH4'!$B$24:$AD$24</c:f>
              <c:numCache>
                <c:formatCode>0.00</c:formatCode>
                <c:ptCount val="29"/>
                <c:pt idx="0">
                  <c:v>12764.297811661547</c:v>
                </c:pt>
                <c:pt idx="1">
                  <c:v>12881.318864941377</c:v>
                </c:pt>
                <c:pt idx="2">
                  <c:v>13000.651855287977</c:v>
                </c:pt>
                <c:pt idx="3">
                  <c:v>12975.385359142378</c:v>
                </c:pt>
                <c:pt idx="4">
                  <c:v>12893.185516762431</c:v>
                </c:pt>
                <c:pt idx="5">
                  <c:v>12899.209715009001</c:v>
                </c:pt>
                <c:pt idx="6">
                  <c:v>13258.089544739823</c:v>
                </c:pt>
                <c:pt idx="7">
                  <c:v>13528.467943203948</c:v>
                </c:pt>
                <c:pt idx="8">
                  <c:v>13694.80451849394</c:v>
                </c:pt>
                <c:pt idx="9">
                  <c:v>13258.112627037342</c:v>
                </c:pt>
                <c:pt idx="10">
                  <c:v>12656.349761097861</c:v>
                </c:pt>
                <c:pt idx="11">
                  <c:v>12578.225801105162</c:v>
                </c:pt>
                <c:pt idx="12">
                  <c:v>12429.842559255558</c:v>
                </c:pt>
                <c:pt idx="13">
                  <c:v>12367.760139518017</c:v>
                </c:pt>
                <c:pt idx="14">
                  <c:v>12341.21859141719</c:v>
                </c:pt>
                <c:pt idx="15">
                  <c:v>12197.830494949803</c:v>
                </c:pt>
                <c:pt idx="16">
                  <c:v>12119.416580168734</c:v>
                </c:pt>
                <c:pt idx="17">
                  <c:v>11888.605585280751</c:v>
                </c:pt>
                <c:pt idx="18">
                  <c:v>11826.753440870491</c:v>
                </c:pt>
                <c:pt idx="19">
                  <c:v>11647.871537208568</c:v>
                </c:pt>
                <c:pt idx="20">
                  <c:v>11408.41722750201</c:v>
                </c:pt>
                <c:pt idx="21">
                  <c:v>11298.424509193561</c:v>
                </c:pt>
                <c:pt idx="22">
                  <c:v>11682.70070322629</c:v>
                </c:pt>
                <c:pt idx="23">
                  <c:v>11851.212345467533</c:v>
                </c:pt>
                <c:pt idx="24">
                  <c:v>11986.476361933685</c:v>
                </c:pt>
                <c:pt idx="25">
                  <c:v>12234.993359274664</c:v>
                </c:pt>
                <c:pt idx="26">
                  <c:v>12610.531765687072</c:v>
                </c:pt>
                <c:pt idx="27">
                  <c:v>12963.997011020801</c:v>
                </c:pt>
                <c:pt idx="28">
                  <c:v>12971.157813607602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1990-2018 CH4'!$A$32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CH4'!$B$32:$AD$32</c:f>
              <c:numCache>
                <c:formatCode>0.00</c:formatCode>
                <c:ptCount val="29"/>
                <c:pt idx="0">
                  <c:v>1380.2262078972735</c:v>
                </c:pt>
                <c:pt idx="1">
                  <c:v>1461.0991277437502</c:v>
                </c:pt>
                <c:pt idx="2">
                  <c:v>1524.5147015608809</c:v>
                </c:pt>
                <c:pt idx="3">
                  <c:v>1574.0676366392872</c:v>
                </c:pt>
                <c:pt idx="4">
                  <c:v>1619.7977249015548</c:v>
                </c:pt>
                <c:pt idx="5">
                  <c:v>1656.7359747538308</c:v>
                </c:pt>
                <c:pt idx="6">
                  <c:v>1535.5133658952302</c:v>
                </c:pt>
                <c:pt idx="7">
                  <c:v>1274.0069329790904</c:v>
                </c:pt>
                <c:pt idx="8">
                  <c:v>1332.0381309105201</c:v>
                </c:pt>
                <c:pt idx="9">
                  <c:v>1326.8537844210787</c:v>
                </c:pt>
                <c:pt idx="10">
                  <c:v>1332.3414424980945</c:v>
                </c:pt>
                <c:pt idx="11">
                  <c:v>1431.91480055291</c:v>
                </c:pt>
                <c:pt idx="12">
                  <c:v>1510.8255868964511</c:v>
                </c:pt>
                <c:pt idx="13">
                  <c:v>1518.1297088364702</c:v>
                </c:pt>
                <c:pt idx="14">
                  <c:v>1247.675119423815</c:v>
                </c:pt>
                <c:pt idx="15">
                  <c:v>1066.689327339601</c:v>
                </c:pt>
                <c:pt idx="16">
                  <c:v>1104.0517393076957</c:v>
                </c:pt>
                <c:pt idx="17">
                  <c:v>667.55809746601813</c:v>
                </c:pt>
                <c:pt idx="18">
                  <c:v>524.62052985880064</c:v>
                </c:pt>
                <c:pt idx="19">
                  <c:v>348.89047236191197</c:v>
                </c:pt>
                <c:pt idx="20">
                  <c:v>341.56250625372235</c:v>
                </c:pt>
                <c:pt idx="21">
                  <c:v>445.61983739378917</c:v>
                </c:pt>
                <c:pt idx="22">
                  <c:v>366.73576401757498</c:v>
                </c:pt>
                <c:pt idx="23">
                  <c:v>524.85434421717775</c:v>
                </c:pt>
                <c:pt idx="24">
                  <c:v>711.81268626432427</c:v>
                </c:pt>
                <c:pt idx="25">
                  <c:v>791.27584775441812</c:v>
                </c:pt>
                <c:pt idx="26">
                  <c:v>811.71725615942023</c:v>
                </c:pt>
                <c:pt idx="27">
                  <c:v>783.99235947395948</c:v>
                </c:pt>
                <c:pt idx="28">
                  <c:v>758.07180673801952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561856"/>
        <c:axId val="227563392"/>
      </c:barChart>
      <c:catAx>
        <c:axId val="2275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563392"/>
        <c:crosses val="autoZero"/>
        <c:auto val="1"/>
        <c:lblAlgn val="ctr"/>
        <c:lblOffset val="100"/>
        <c:noMultiLvlLbl val="0"/>
      </c:catAx>
      <c:valAx>
        <c:axId val="227563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756185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2018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381302433430722"/>
                  <c:y val="4.424129171477274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37-4AFD-8615-BD8AC1C84217}"/>
                </c:ext>
              </c:extLst>
            </c:dLbl>
            <c:dLbl>
              <c:idx val="1"/>
              <c:layout>
                <c:manualLayout>
                  <c:x val="0.18371484840479446"/>
                  <c:y val="2.35600318453603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7-4AFD-8615-BD8AC1C84217}"/>
                </c:ext>
              </c:extLst>
            </c:dLbl>
            <c:dLbl>
              <c:idx val="2"/>
              <c:layout>
                <c:manualLayout>
                  <c:x val="0.3061217290021323"/>
                  <c:y val="0.2743101831243214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7-4AFD-8615-BD8AC1C84217}"/>
                </c:ext>
              </c:extLst>
            </c:dLbl>
            <c:dLbl>
              <c:idx val="3"/>
              <c:layout>
                <c:manualLayout>
                  <c:x val="0.26597255439736961"/>
                  <c:y val="0.1189847418335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37-4AFD-8615-BD8AC1C84217}"/>
                </c:ext>
              </c:extLst>
            </c:dLbl>
            <c:dLbl>
              <c:idx val="4"/>
              <c:layout>
                <c:manualLayout>
                  <c:x val="-0.44244268867628761"/>
                  <c:y val="0.415271800960423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7-4AFD-8615-BD8AC1C84217}"/>
                </c:ext>
              </c:extLst>
            </c:dLbl>
            <c:dLbl>
              <c:idx val="5"/>
              <c:layout>
                <c:manualLayout>
                  <c:x val="0.33160053320743166"/>
                  <c:y val="0.4114652746864821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7-4AFD-8615-BD8AC1C84217}"/>
                </c:ext>
              </c:extLst>
            </c:dLbl>
            <c:dLbl>
              <c:idx val="6"/>
              <c:layout>
                <c:manualLayout>
                  <c:x val="-0.42003934974932"/>
                  <c:y val="0.1775969442493576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7-4AFD-8615-BD8AC1C84217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37-4AFD-8615-BD8AC1C84217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37-4AFD-8615-BD8AC1C84217}"/>
                </c:ext>
              </c:extLst>
            </c:dLbl>
            <c:dLbl>
              <c:idx val="9"/>
              <c:layout>
                <c:manualLayout>
                  <c:x val="-0.24862787834789488"/>
                  <c:y val="7.313970751271739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37-4AFD-8615-BD8AC1C8421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CH4'!$A$2,'NEW Summary 1990-2018 CH4'!$A$7,'NEW Summary 1990-2018 CH4'!$A$8,'NEW Summary 1990-2018 CH4'!$A$9,'NEW Summary 1990-2018 CH4'!$A$10,'NEW Summary 1990-2018 CH4'!$A$11,'NEW Summary 1990-2018 CH4'!$A$17,'NEW Summary 1990-2018 CH4'!$A$23,'NEW Summary 1990-2018 CH4'!$A$24,'NEW Summary 1990-2018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CH4'!$AD$2,'NEW Summary 1990-2018 CH4'!$AD$7,'NEW Summary 1990-2018 CH4'!$AD$8,'NEW Summary 1990-2018 CH4'!$AD$9,'NEW Summary 1990-2018 CH4'!$AD$10,'NEW Summary 1990-2018 CH4'!$AD$11,'NEW Summary 1990-2018 CH4'!$AD$17,'NEW Summary 1990-2018 CH4'!$AD$23,'NEW Summary 1990-2018 CH4'!$AD$24,'NEW Summary 1990-2018 CH4'!$AD$32)</c:f>
              <c:numCache>
                <c:formatCode>0.00</c:formatCode>
                <c:ptCount val="10"/>
                <c:pt idx="0">
                  <c:v>90.515369115743681</c:v>
                </c:pt>
                <c:pt idx="1">
                  <c:v>133.4364326831691</c:v>
                </c:pt>
                <c:pt idx="2">
                  <c:v>9.8895053479263346</c:v>
                </c:pt>
                <c:pt idx="3">
                  <c:v>8.7836170829230245</c:v>
                </c:pt>
                <c:pt idx="4">
                  <c:v>2.5789860708166512</c:v>
                </c:pt>
                <c:pt idx="5">
                  <c:v>10.549656646459333</c:v>
                </c:pt>
                <c:pt idx="6">
                  <c:v>0</c:v>
                </c:pt>
                <c:pt idx="8">
                  <c:v>12971.157813607602</c:v>
                </c:pt>
                <c:pt idx="9">
                  <c:v>758.07180673801952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37-4AFD-8615-BD8AC1C84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2164556</xdr:colOff>
      <xdr:row>42</xdr:row>
      <xdr:rowOff>30956</xdr:rowOff>
    </xdr:from>
    <xdr:to>
      <xdr:col>29</xdr:col>
      <xdr:colOff>50800</xdr:colOff>
      <xdr:row>70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38100</xdr:colOff>
      <xdr:row>74</xdr:row>
      <xdr:rowOff>15081</xdr:rowOff>
    </xdr:from>
    <xdr:to>
      <xdr:col>23</xdr:col>
      <xdr:colOff>65088</xdr:colOff>
      <xdr:row>107</xdr:row>
      <xdr:rowOff>86519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2612230</xdr:colOff>
      <xdr:row>73</xdr:row>
      <xdr:rowOff>180181</xdr:rowOff>
    </xdr:from>
    <xdr:to>
      <xdr:col>11</xdr:col>
      <xdr:colOff>660400</xdr:colOff>
      <xdr:row>107</xdr:row>
      <xdr:rowOff>73024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568325</xdr:colOff>
      <xdr:row>112</xdr:row>
      <xdr:rowOff>7938</xdr:rowOff>
    </xdr:from>
    <xdr:to>
      <xdr:col>26</xdr:col>
      <xdr:colOff>227807</xdr:colOff>
      <xdr:row>137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1707356</xdr:colOff>
      <xdr:row>39</xdr:row>
      <xdr:rowOff>18256</xdr:rowOff>
    </xdr:from>
    <xdr:to>
      <xdr:col>28</xdr:col>
      <xdr:colOff>114300</xdr:colOff>
      <xdr:row>67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9E747A-B14A-4D40-859C-8CD68E948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101600</xdr:colOff>
      <xdr:row>72</xdr:row>
      <xdr:rowOff>129381</xdr:rowOff>
    </xdr:from>
    <xdr:to>
      <xdr:col>23</xdr:col>
      <xdr:colOff>93663</xdr:colOff>
      <xdr:row>106</xdr:row>
      <xdr:rowOff>10319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F701F1-76C6-436A-BD87-700AD3F91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62705</xdr:colOff>
      <xdr:row>72</xdr:row>
      <xdr:rowOff>142081</xdr:rowOff>
    </xdr:from>
    <xdr:to>
      <xdr:col>11</xdr:col>
      <xdr:colOff>658018</xdr:colOff>
      <xdr:row>106</xdr:row>
      <xdr:rowOff>34924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76D3395-734A-4E5F-B60B-68C5329E9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1758156</xdr:colOff>
      <xdr:row>39</xdr:row>
      <xdr:rowOff>38100</xdr:rowOff>
    </xdr:from>
    <xdr:to>
      <xdr:col>29</xdr:col>
      <xdr:colOff>63500</xdr:colOff>
      <xdr:row>65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92F065-4391-4042-B88D-9CA6804DB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67</xdr:row>
      <xdr:rowOff>154781</xdr:rowOff>
    </xdr:from>
    <xdr:to>
      <xdr:col>23</xdr:col>
      <xdr:colOff>17463</xdr:colOff>
      <xdr:row>101</xdr:row>
      <xdr:rowOff>35719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FEC4C3-5327-4A35-898D-5E9B0FA74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11905</xdr:colOff>
      <xdr:row>67</xdr:row>
      <xdr:rowOff>154781</xdr:rowOff>
    </xdr:from>
    <xdr:to>
      <xdr:col>11</xdr:col>
      <xdr:colOff>607218</xdr:colOff>
      <xdr:row>101</xdr:row>
      <xdr:rowOff>47624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CEA044DB-FF6A-4DB7-A5C6-3AF921DEC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1732756</xdr:colOff>
      <xdr:row>39</xdr:row>
      <xdr:rowOff>38100</xdr:rowOff>
    </xdr:from>
    <xdr:to>
      <xdr:col>31</xdr:col>
      <xdr:colOff>622300</xdr:colOff>
      <xdr:row>65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34CDC9-C405-438B-BA19-056F2474C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101600</xdr:colOff>
      <xdr:row>67</xdr:row>
      <xdr:rowOff>154781</xdr:rowOff>
    </xdr:from>
    <xdr:to>
      <xdr:col>23</xdr:col>
      <xdr:colOff>93663</xdr:colOff>
      <xdr:row>101</xdr:row>
      <xdr:rowOff>35719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9B03D1-F47E-425C-9FED-91915CC5C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11905</xdr:colOff>
      <xdr:row>67</xdr:row>
      <xdr:rowOff>142081</xdr:rowOff>
    </xdr:from>
    <xdr:to>
      <xdr:col>11</xdr:col>
      <xdr:colOff>578643</xdr:colOff>
      <xdr:row>101</xdr:row>
      <xdr:rowOff>34924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3D861D87-71F5-4A63-B6FF-3838F9277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1663701</xdr:colOff>
      <xdr:row>41</xdr:row>
      <xdr:rowOff>101600</xdr:rowOff>
    </xdr:from>
    <xdr:to>
      <xdr:col>29</xdr:col>
      <xdr:colOff>1</xdr:colOff>
      <xdr:row>66</xdr:row>
      <xdr:rowOff>58270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43E79B-78C2-435C-B182-D0684D44A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762000</xdr:colOff>
      <xdr:row>109</xdr:row>
      <xdr:rowOff>169717</xdr:rowOff>
    </xdr:from>
    <xdr:to>
      <xdr:col>27</xdr:col>
      <xdr:colOff>330199</xdr:colOff>
      <xdr:row>141</xdr:row>
      <xdr:rowOff>51955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D68A74-F9AD-4F32-9E05-BEBAED832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17319</xdr:colOff>
      <xdr:row>143</xdr:row>
      <xdr:rowOff>29935</xdr:rowOff>
    </xdr:from>
    <xdr:to>
      <xdr:col>11</xdr:col>
      <xdr:colOff>727362</xdr:colOff>
      <xdr:row>177</xdr:row>
      <xdr:rowOff>16080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E3F160-881A-423C-B246-24F8C24DA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89148</xdr:colOff>
      <xdr:row>143</xdr:row>
      <xdr:rowOff>21606</xdr:rowOff>
    </xdr:from>
    <xdr:to>
      <xdr:col>22</xdr:col>
      <xdr:colOff>541727</xdr:colOff>
      <xdr:row>177</xdr:row>
      <xdr:rowOff>7752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25881B-5AFB-4B2F-BDD8-319866986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AP139"/>
  <sheetViews>
    <sheetView tabSelected="1" zoomScale="75" zoomScaleNormal="75" workbookViewId="0">
      <pane ySplit="1" topLeftCell="A11" activePane="bottomLeft" state="frozen"/>
      <selection activeCell="AA12" sqref="AA12"/>
      <selection pane="bottomLeft" activeCell="F19" sqref="F19"/>
    </sheetView>
  </sheetViews>
  <sheetFormatPr defaultRowHeight="15" outlineLevelRow="1" x14ac:dyDescent="0.25"/>
  <cols>
    <col min="1" max="1" width="39.140625" style="3" customWidth="1"/>
    <col min="2" max="13" width="10.42578125" style="3" bestFit="1" customWidth="1"/>
    <col min="14" max="14" width="11.28515625" style="3" customWidth="1"/>
    <col min="15" max="29" width="10.42578125" style="3" bestFit="1" customWidth="1"/>
    <col min="30" max="30" width="9.85546875" style="3" bestFit="1" customWidth="1"/>
    <col min="31" max="31" width="13.140625" style="3" bestFit="1" customWidth="1"/>
    <col min="32" max="32" width="12.5703125" style="3" customWidth="1"/>
    <col min="33" max="33" width="11" style="3" bestFit="1" customWidth="1"/>
    <col min="34" max="34" width="13.85546875" style="3" bestFit="1" customWidth="1"/>
    <col min="35" max="35" width="13.5703125" style="3" customWidth="1"/>
    <col min="36" max="36" width="11.140625" style="3" customWidth="1"/>
    <col min="37" max="37" width="9.42578125" style="3" bestFit="1" customWidth="1"/>
    <col min="38" max="16384" width="9.140625" style="3"/>
  </cols>
  <sheetData>
    <row r="1" spans="1:37" ht="30" x14ac:dyDescent="0.25">
      <c r="A1" s="1" t="s">
        <v>47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1" t="s">
        <v>46</v>
      </c>
      <c r="AF1" s="23" t="s">
        <v>45</v>
      </c>
      <c r="AG1" s="21"/>
      <c r="AH1" s="23" t="s">
        <v>31</v>
      </c>
      <c r="AI1" s="30" t="s">
        <v>32</v>
      </c>
    </row>
    <row r="2" spans="1:37" x14ac:dyDescent="0.25">
      <c r="A2" s="9" t="s">
        <v>12</v>
      </c>
      <c r="B2" s="31">
        <v>11327.546540311007</v>
      </c>
      <c r="C2" s="31">
        <v>11779.22305283435</v>
      </c>
      <c r="D2" s="31">
        <v>12435.922562745302</v>
      </c>
      <c r="E2" s="31">
        <v>12455.369425358711</v>
      </c>
      <c r="F2" s="31">
        <v>12791.470266601416</v>
      </c>
      <c r="G2" s="31">
        <v>13476.497529026939</v>
      </c>
      <c r="H2" s="31">
        <v>14196.591523457793</v>
      </c>
      <c r="I2" s="31">
        <v>14851.745601479161</v>
      </c>
      <c r="J2" s="31">
        <v>15218.88996931773</v>
      </c>
      <c r="K2" s="31">
        <v>15916.636048754694</v>
      </c>
      <c r="L2" s="31">
        <v>16196.993340283552</v>
      </c>
      <c r="M2" s="31">
        <v>17484.215893372642</v>
      </c>
      <c r="N2" s="31">
        <v>16491.830139899859</v>
      </c>
      <c r="O2" s="31">
        <v>16465.034214902615</v>
      </c>
      <c r="P2" s="31">
        <v>15415.087098159778</v>
      </c>
      <c r="Q2" s="31">
        <v>15899.441490520283</v>
      </c>
      <c r="R2" s="31">
        <v>15159.036809337129</v>
      </c>
      <c r="S2" s="31">
        <v>14673.625200475852</v>
      </c>
      <c r="T2" s="31">
        <v>14795.559040302094</v>
      </c>
      <c r="U2" s="31">
        <v>13199.568262387291</v>
      </c>
      <c r="V2" s="31">
        <v>13467.200462536635</v>
      </c>
      <c r="W2" s="31">
        <v>12059.567492836495</v>
      </c>
      <c r="X2" s="31">
        <v>12888.039639913755</v>
      </c>
      <c r="Y2" s="31">
        <v>11510.237713201226</v>
      </c>
      <c r="Z2" s="31">
        <v>11323.908794057452</v>
      </c>
      <c r="AA2" s="31">
        <v>11948.103974090252</v>
      </c>
      <c r="AB2" s="31">
        <v>12662.822102174114</v>
      </c>
      <c r="AC2" s="31">
        <v>11898.801308126163</v>
      </c>
      <c r="AD2" s="31">
        <v>10630.806730813772</v>
      </c>
      <c r="AE2" s="20">
        <f>AD2/$AD$38</f>
        <v>0.17446273579161614</v>
      </c>
      <c r="AF2" s="20">
        <f>(AD2-B2)/B2</f>
        <v>-6.1508448190238429E-2</v>
      </c>
      <c r="AH2" s="35">
        <f>(AD2-AC2)/AC2</f>
        <v>-0.10656490048677653</v>
      </c>
      <c r="AI2" s="29">
        <f>AD2-AC2</f>
        <v>-1267.9945773123909</v>
      </c>
      <c r="AK2" s="29">
        <f t="shared" ref="AK2:AK11" si="0">AI2/1000</f>
        <v>-1.2679945773123908</v>
      </c>
    </row>
    <row r="3" spans="1:37" outlineLevel="1" x14ac:dyDescent="0.25">
      <c r="A3" s="25" t="s">
        <v>33</v>
      </c>
      <c r="B3" s="32">
        <v>10953.919869683112</v>
      </c>
      <c r="C3" s="32">
        <v>11440.957619988107</v>
      </c>
      <c r="D3" s="32">
        <v>12108.543399367891</v>
      </c>
      <c r="E3" s="32">
        <v>12126.246549362788</v>
      </c>
      <c r="F3" s="32">
        <v>12448.543664406883</v>
      </c>
      <c r="G3" s="32">
        <v>13132.912896120479</v>
      </c>
      <c r="H3" s="32">
        <v>13851.997148121833</v>
      </c>
      <c r="I3" s="32">
        <v>14490.618968714625</v>
      </c>
      <c r="J3" s="32">
        <v>14813.762420797844</v>
      </c>
      <c r="K3" s="32">
        <v>15498.257583697967</v>
      </c>
      <c r="L3" s="32">
        <v>15754.35326580209</v>
      </c>
      <c r="M3" s="32">
        <v>16893.896631009309</v>
      </c>
      <c r="N3" s="32">
        <v>15934.480447026663</v>
      </c>
      <c r="O3" s="32">
        <v>15222.09160194351</v>
      </c>
      <c r="P3" s="32">
        <v>14836.215338976092</v>
      </c>
      <c r="Q3" s="32">
        <v>15244.751010413473</v>
      </c>
      <c r="R3" s="32">
        <v>14527.038626731588</v>
      </c>
      <c r="S3" s="32">
        <v>14055.758786835397</v>
      </c>
      <c r="T3" s="32">
        <v>14155.130403839303</v>
      </c>
      <c r="U3" s="32">
        <v>12610.625284719028</v>
      </c>
      <c r="V3" s="32">
        <v>12895.102957698073</v>
      </c>
      <c r="W3" s="32">
        <v>11557.093384833694</v>
      </c>
      <c r="X3" s="32">
        <v>12350.150759334638</v>
      </c>
      <c r="Y3" s="32">
        <v>10977.508691395393</v>
      </c>
      <c r="Z3" s="32">
        <v>10837.729068427094</v>
      </c>
      <c r="AA3" s="32">
        <v>11400.974346193067</v>
      </c>
      <c r="AB3" s="32">
        <v>12149.482419270504</v>
      </c>
      <c r="AC3" s="32">
        <v>11379.239357159866</v>
      </c>
      <c r="AD3" s="32">
        <v>10108.887274936762</v>
      </c>
      <c r="AE3" s="22">
        <f>AD3/$AD$38</f>
        <v>0.16589748778731866</v>
      </c>
      <c r="AF3" s="22">
        <f>(AD3-B3)/B3</f>
        <v>-7.7144310420338674E-2</v>
      </c>
      <c r="AH3" s="100">
        <f>(AD3-AC3)/AC3</f>
        <v>-0.11163769759564755</v>
      </c>
      <c r="AI3" s="26">
        <f>AD3-AC3</f>
        <v>-1270.3520822231039</v>
      </c>
      <c r="AK3" s="26">
        <f t="shared" si="0"/>
        <v>-1.270352082223104</v>
      </c>
    </row>
    <row r="4" spans="1:37" outlineLevel="1" x14ac:dyDescent="0.25">
      <c r="A4" s="25" t="s">
        <v>34</v>
      </c>
      <c r="B4" s="32">
        <v>168.67007475966938</v>
      </c>
      <c r="C4" s="32">
        <v>166.7086346603628</v>
      </c>
      <c r="D4" s="32">
        <v>171.81510003498963</v>
      </c>
      <c r="E4" s="32">
        <v>172.65167482911988</v>
      </c>
      <c r="F4" s="32">
        <v>178.26827632214111</v>
      </c>
      <c r="G4" s="32">
        <v>181.27469310609743</v>
      </c>
      <c r="H4" s="32">
        <v>179.40716809897683</v>
      </c>
      <c r="I4" s="32">
        <v>218.74674770939885</v>
      </c>
      <c r="J4" s="32">
        <v>247.81659474314813</v>
      </c>
      <c r="K4" s="32">
        <v>223.85552667956068</v>
      </c>
      <c r="L4" s="32">
        <v>274.79746671454512</v>
      </c>
      <c r="M4" s="32">
        <v>321.48320368155123</v>
      </c>
      <c r="N4" s="32">
        <v>340.25546502005244</v>
      </c>
      <c r="O4" s="32">
        <v>337.89503473139956</v>
      </c>
      <c r="P4" s="32">
        <v>336.97266543006049</v>
      </c>
      <c r="Q4" s="32">
        <v>411.86569315427266</v>
      </c>
      <c r="R4" s="32">
        <v>377.14377732366182</v>
      </c>
      <c r="S4" s="32">
        <v>360.7978196153615</v>
      </c>
      <c r="T4" s="32">
        <v>367.48032728426256</v>
      </c>
      <c r="U4" s="32">
        <v>315.39130893967507</v>
      </c>
      <c r="V4" s="32">
        <v>310.47380266987977</v>
      </c>
      <c r="W4" s="32">
        <v>285.41960852943924</v>
      </c>
      <c r="X4" s="32">
        <v>313.54691338890092</v>
      </c>
      <c r="Y4" s="32">
        <v>294.54716412797285</v>
      </c>
      <c r="Z4" s="32">
        <v>279.49528430750865</v>
      </c>
      <c r="AA4" s="32">
        <v>358.72410220140847</v>
      </c>
      <c r="AB4" s="32">
        <v>313.59104449790129</v>
      </c>
      <c r="AC4" s="32">
        <v>311.18729109224228</v>
      </c>
      <c r="AD4" s="32">
        <v>322.18243086202011</v>
      </c>
      <c r="AE4" s="22">
        <f t="shared" ref="AE4:AE6" si="1">AD4/$AD$38</f>
        <v>5.287353042479642E-3</v>
      </c>
      <c r="AF4" s="22">
        <f t="shared" ref="AF4:AF6" si="2">(AD4-B4)/B4</f>
        <v>0.91013391866389926</v>
      </c>
      <c r="AG4" s="6"/>
      <c r="AH4" s="100">
        <f t="shared" ref="AH4:AH6" si="3">(AD4-AC4)/AC4</f>
        <v>3.5332868933001034E-2</v>
      </c>
      <c r="AI4" s="26">
        <f t="shared" ref="AI4:AI6" si="4">AD4-AC4</f>
        <v>10.995139769777836</v>
      </c>
      <c r="AK4" s="26">
        <f t="shared" si="0"/>
        <v>1.0995139769777836E-2</v>
      </c>
    </row>
    <row r="5" spans="1:37" outlineLevel="1" x14ac:dyDescent="0.25">
      <c r="A5" s="25" t="s">
        <v>13</v>
      </c>
      <c r="B5" s="32">
        <v>100.53678355437907</v>
      </c>
      <c r="C5" s="32">
        <v>76.54991489954142</v>
      </c>
      <c r="D5" s="32">
        <v>65.273087005793954</v>
      </c>
      <c r="E5" s="32">
        <v>62.605311784631738</v>
      </c>
      <c r="F5" s="32">
        <v>72.152664440590968</v>
      </c>
      <c r="G5" s="32">
        <v>69.441462401639171</v>
      </c>
      <c r="H5" s="32">
        <v>72.218389713792263</v>
      </c>
      <c r="I5" s="32">
        <v>51.648672818497268</v>
      </c>
      <c r="J5" s="32">
        <v>79.956189002831252</v>
      </c>
      <c r="K5" s="32">
        <v>77.939136899148238</v>
      </c>
      <c r="L5" s="32">
        <v>87.150476539279381</v>
      </c>
      <c r="M5" s="32">
        <v>118.84269779976697</v>
      </c>
      <c r="N5" s="32">
        <v>145.60131936255476</v>
      </c>
      <c r="O5" s="32">
        <v>166.03053044546459</v>
      </c>
      <c r="P5" s="32">
        <v>162.23941951242472</v>
      </c>
      <c r="Q5" s="32">
        <v>171.89367022298498</v>
      </c>
      <c r="R5" s="32">
        <v>172.44163464640769</v>
      </c>
      <c r="S5" s="32">
        <v>166.44662571284456</v>
      </c>
      <c r="T5" s="32">
        <v>187.87265842067103</v>
      </c>
      <c r="U5" s="32">
        <v>193.09291837353277</v>
      </c>
      <c r="V5" s="32">
        <v>174.66014365726875</v>
      </c>
      <c r="W5" s="32">
        <v>137.45593442979524</v>
      </c>
      <c r="X5" s="32">
        <v>146.2858520629828</v>
      </c>
      <c r="Y5" s="32">
        <v>162.00654812888271</v>
      </c>
      <c r="Z5" s="32">
        <v>134.84267332651226</v>
      </c>
      <c r="AA5" s="32">
        <v>115.75474134015853</v>
      </c>
      <c r="AB5" s="32">
        <v>126.26142546254542</v>
      </c>
      <c r="AC5" s="32">
        <v>129.40928035100248</v>
      </c>
      <c r="AD5" s="32">
        <v>119.33019682053705</v>
      </c>
      <c r="AE5" s="22">
        <f t="shared" si="1"/>
        <v>1.95833421931369E-3</v>
      </c>
      <c r="AF5" s="22">
        <f t="shared" si="2"/>
        <v>0.18693071930228269</v>
      </c>
      <c r="AG5" s="6"/>
      <c r="AH5" s="100">
        <f t="shared" si="3"/>
        <v>-7.7885322467812851E-2</v>
      </c>
      <c r="AI5" s="26">
        <f t="shared" si="4"/>
        <v>-10.079083530465425</v>
      </c>
      <c r="AK5" s="26">
        <f t="shared" si="0"/>
        <v>-1.0079083530465426E-2</v>
      </c>
    </row>
    <row r="6" spans="1:37" ht="13.5" customHeight="1" outlineLevel="1" x14ac:dyDescent="0.25">
      <c r="A6" s="25" t="s">
        <v>39</v>
      </c>
      <c r="B6" s="32">
        <v>104.41981231384665</v>
      </c>
      <c r="C6" s="32">
        <v>95.006883286337228</v>
      </c>
      <c r="D6" s="32">
        <v>90.290976336628447</v>
      </c>
      <c r="E6" s="32">
        <v>93.865889382172767</v>
      </c>
      <c r="F6" s="32">
        <v>92.505661431799183</v>
      </c>
      <c r="G6" s="32">
        <v>92.868477398724778</v>
      </c>
      <c r="H6" s="32">
        <v>92.968817523191902</v>
      </c>
      <c r="I6" s="32">
        <v>90.731212236638811</v>
      </c>
      <c r="J6" s="32">
        <v>77.354764773907633</v>
      </c>
      <c r="K6" s="32">
        <v>116.58380147801816</v>
      </c>
      <c r="L6" s="32">
        <v>80.692131227636651</v>
      </c>
      <c r="M6" s="32">
        <v>149.99336088201849</v>
      </c>
      <c r="N6" s="32">
        <v>71.492908490589869</v>
      </c>
      <c r="O6" s="32">
        <v>739.01704778224064</v>
      </c>
      <c r="P6" s="32">
        <v>79.659674241199454</v>
      </c>
      <c r="Q6" s="32">
        <v>70.931116729553352</v>
      </c>
      <c r="R6" s="32">
        <v>82.412770635472427</v>
      </c>
      <c r="S6" s="32">
        <v>90.621968312249479</v>
      </c>
      <c r="T6" s="32">
        <v>85.075650757858114</v>
      </c>
      <c r="U6" s="32">
        <v>80.458750355054633</v>
      </c>
      <c r="V6" s="32">
        <v>86.963558511414206</v>
      </c>
      <c r="W6" s="32">
        <v>79.598565043566452</v>
      </c>
      <c r="X6" s="32">
        <v>78.056115127234577</v>
      </c>
      <c r="Y6" s="32">
        <v>76.175309548979158</v>
      </c>
      <c r="Z6" s="32">
        <v>71.841767996337879</v>
      </c>
      <c r="AA6" s="32">
        <v>72.650784355619479</v>
      </c>
      <c r="AB6" s="32">
        <v>73.48721294316185</v>
      </c>
      <c r="AC6" s="32">
        <v>78.965379523051752</v>
      </c>
      <c r="AD6" s="32">
        <v>80.406828194452615</v>
      </c>
      <c r="AE6" s="22">
        <f t="shared" si="1"/>
        <v>1.3195607425041426E-3</v>
      </c>
      <c r="AF6" s="22">
        <f t="shared" si="2"/>
        <v>-0.22996578510618312</v>
      </c>
      <c r="AH6" s="100">
        <f t="shared" si="3"/>
        <v>1.8254185316491416E-2</v>
      </c>
      <c r="AI6" s="26">
        <f t="shared" si="4"/>
        <v>1.4414486714008632</v>
      </c>
      <c r="AK6" s="26">
        <f t="shared" si="0"/>
        <v>1.4414486714008632E-3</v>
      </c>
    </row>
    <row r="7" spans="1:37" x14ac:dyDescent="0.25">
      <c r="A7" s="27" t="s">
        <v>0</v>
      </c>
      <c r="B7" s="31">
        <v>7523.6648356256719</v>
      </c>
      <c r="C7" s="31">
        <v>7565.9321257083066</v>
      </c>
      <c r="D7" s="31">
        <v>6717.8016581294623</v>
      </c>
      <c r="E7" s="31">
        <v>6667.0106159097604</v>
      </c>
      <c r="F7" s="31">
        <v>6496.5767882634982</v>
      </c>
      <c r="G7" s="31">
        <v>6452.0465782317078</v>
      </c>
      <c r="H7" s="31">
        <v>6576.3213779944026</v>
      </c>
      <c r="I7" s="31">
        <v>6235.9154976268956</v>
      </c>
      <c r="J7" s="31">
        <v>6744.7458716510537</v>
      </c>
      <c r="K7" s="31">
        <v>6377.8773312741932</v>
      </c>
      <c r="L7" s="31">
        <v>6462.6033188676402</v>
      </c>
      <c r="M7" s="31">
        <v>6732.2923557237582</v>
      </c>
      <c r="N7" s="31">
        <v>6658.6245970827331</v>
      </c>
      <c r="O7" s="31">
        <v>6812.5798281567086</v>
      </c>
      <c r="P7" s="31">
        <v>6992.5072618934601</v>
      </c>
      <c r="Q7" s="31">
        <v>7271.6111503611419</v>
      </c>
      <c r="R7" s="31">
        <v>7157.2186973537846</v>
      </c>
      <c r="S7" s="31">
        <v>6928.4575162718102</v>
      </c>
      <c r="T7" s="31">
        <v>7521.4924844222505</v>
      </c>
      <c r="U7" s="31">
        <v>7466.9821244251762</v>
      </c>
      <c r="V7" s="31">
        <v>7800.8796968120469</v>
      </c>
      <c r="W7" s="31">
        <v>6609.7078517571563</v>
      </c>
      <c r="X7" s="31">
        <v>6232.2915009637172</v>
      </c>
      <c r="Y7" s="31">
        <v>6395.3767620249009</v>
      </c>
      <c r="Z7" s="31">
        <v>5745.5821113099892</v>
      </c>
      <c r="AA7" s="31">
        <v>6041.3094552769026</v>
      </c>
      <c r="AB7" s="31">
        <v>6046.4814867219093</v>
      </c>
      <c r="AC7" s="31">
        <v>5740.9068130334808</v>
      </c>
      <c r="AD7" s="31">
        <v>6197.1811918194844</v>
      </c>
      <c r="AE7" s="20">
        <f>AD7/$AD$38</f>
        <v>0.10170227079637757</v>
      </c>
      <c r="AF7" s="20">
        <f>(AD7-B7)/B7</f>
        <v>-0.17630817863192019</v>
      </c>
      <c r="AH7" s="35">
        <f>(AD7-AC7)/AC7</f>
        <v>7.9477753889007879E-2</v>
      </c>
      <c r="AI7" s="29">
        <f>AD7-AC7</f>
        <v>456.27437878600358</v>
      </c>
      <c r="AK7" s="29">
        <f>AI7/1000</f>
        <v>0.45627437878600358</v>
      </c>
    </row>
    <row r="8" spans="1:37" x14ac:dyDescent="0.25">
      <c r="A8" s="27" t="s">
        <v>14</v>
      </c>
      <c r="B8" s="31">
        <v>3961.7501968617189</v>
      </c>
      <c r="C8" s="31">
        <v>4074.4548385498292</v>
      </c>
      <c r="D8" s="31">
        <v>3768.7411502027744</v>
      </c>
      <c r="E8" s="31">
        <v>3986.7186366590836</v>
      </c>
      <c r="F8" s="31">
        <v>4242.6262261403081</v>
      </c>
      <c r="G8" s="31">
        <v>4347.622852378212</v>
      </c>
      <c r="H8" s="31">
        <v>4182.7351599223548</v>
      </c>
      <c r="I8" s="31">
        <v>4550.5507019358802</v>
      </c>
      <c r="J8" s="31">
        <v>4589.6182499874149</v>
      </c>
      <c r="K8" s="31">
        <v>4810.4753948929083</v>
      </c>
      <c r="L8" s="31">
        <v>5642.368991872987</v>
      </c>
      <c r="M8" s="31">
        <v>5599.3853934023145</v>
      </c>
      <c r="N8" s="31">
        <v>5323.0545108400129</v>
      </c>
      <c r="O8" s="31">
        <v>5513.8189089738653</v>
      </c>
      <c r="P8" s="31">
        <v>5694.093389318622</v>
      </c>
      <c r="Q8" s="31">
        <v>5870.4169980805827</v>
      </c>
      <c r="R8" s="31">
        <v>5752.4070140376298</v>
      </c>
      <c r="S8" s="31">
        <v>5788.7344844996851</v>
      </c>
      <c r="T8" s="31">
        <v>5629.3414537547569</v>
      </c>
      <c r="U8" s="31">
        <v>4486.9239149420027</v>
      </c>
      <c r="V8" s="31">
        <v>4476.4678963195274</v>
      </c>
      <c r="W8" s="31">
        <v>4142.360082932656</v>
      </c>
      <c r="X8" s="31">
        <v>4176.510224016044</v>
      </c>
      <c r="Y8" s="31">
        <v>4239.353872065456</v>
      </c>
      <c r="Z8" s="31">
        <v>4322.9896600552911</v>
      </c>
      <c r="AA8" s="31">
        <v>4469.5735136389221</v>
      </c>
      <c r="AB8" s="31">
        <v>4526.1824330243908</v>
      </c>
      <c r="AC8" s="31">
        <v>4564.7315951203118</v>
      </c>
      <c r="AD8" s="31">
        <v>4741.3899208944722</v>
      </c>
      <c r="AE8" s="20">
        <f t="shared" ref="AE8:AE11" si="5">AD8/$AD$38</f>
        <v>7.7811202667845275E-2</v>
      </c>
      <c r="AF8" s="20">
        <f t="shared" ref="AF8:AF11" si="6">(AD8-B8)/B8</f>
        <v>0.19679174235930905</v>
      </c>
      <c r="AH8" s="35">
        <f t="shared" ref="AH8:AH11" si="7">(AD8-AC8)/AC8</f>
        <v>3.8700703884322084E-2</v>
      </c>
      <c r="AI8" s="29">
        <f t="shared" ref="AI8:AI11" si="8">AD8-AC8</f>
        <v>176.6583257741604</v>
      </c>
      <c r="AK8" s="29">
        <f t="shared" si="0"/>
        <v>0.17665832577416041</v>
      </c>
    </row>
    <row r="9" spans="1:37" x14ac:dyDescent="0.25">
      <c r="A9" s="27" t="s">
        <v>7</v>
      </c>
      <c r="B9" s="31">
        <v>1083.4878236245095</v>
      </c>
      <c r="C9" s="31">
        <v>1129.6376483176955</v>
      </c>
      <c r="D9" s="31">
        <v>1153.5350608597694</v>
      </c>
      <c r="E9" s="31">
        <v>1168.7095712440639</v>
      </c>
      <c r="F9" s="31">
        <v>1321.2488699890087</v>
      </c>
      <c r="G9" s="31">
        <v>1165.5673725686975</v>
      </c>
      <c r="H9" s="31">
        <v>1224.7163820180565</v>
      </c>
      <c r="I9" s="31">
        <v>1285.306088900295</v>
      </c>
      <c r="J9" s="31">
        <v>1279.1428187245428</v>
      </c>
      <c r="K9" s="31">
        <v>1368.1989122651721</v>
      </c>
      <c r="L9" s="31">
        <v>1374.7076596018314</v>
      </c>
      <c r="M9" s="31">
        <v>1402.5463549894228</v>
      </c>
      <c r="N9" s="31">
        <v>1382.5902617085703</v>
      </c>
      <c r="O9" s="31">
        <v>1468.7733456269132</v>
      </c>
      <c r="P9" s="31">
        <v>1349.2594847920457</v>
      </c>
      <c r="Q9" s="31">
        <v>1475.6122184996532</v>
      </c>
      <c r="R9" s="31">
        <v>1380.0218572878143</v>
      </c>
      <c r="S9" s="31">
        <v>1414.7957340017908</v>
      </c>
      <c r="T9" s="31">
        <v>1547.8677665067983</v>
      </c>
      <c r="U9" s="31">
        <v>1294.9085947810497</v>
      </c>
      <c r="V9" s="31">
        <v>1293.6454829711047</v>
      </c>
      <c r="W9" s="31">
        <v>1192.0113395342762</v>
      </c>
      <c r="X9" s="31">
        <v>1181.7391109169546</v>
      </c>
      <c r="Y9" s="31">
        <v>1063.3653106400968</v>
      </c>
      <c r="Z9" s="31">
        <v>954.05404956281939</v>
      </c>
      <c r="AA9" s="31">
        <v>967.36552510020385</v>
      </c>
      <c r="AB9" s="31">
        <v>1004.6677304791108</v>
      </c>
      <c r="AC9" s="31">
        <v>1072.1094092677681</v>
      </c>
      <c r="AD9" s="31">
        <v>1128.5238025792798</v>
      </c>
      <c r="AE9" s="20">
        <f t="shared" si="5"/>
        <v>1.8520264264917891E-2</v>
      </c>
      <c r="AF9" s="20">
        <f t="shared" si="6"/>
        <v>4.1565745339079987E-2</v>
      </c>
      <c r="AH9" s="35">
        <f t="shared" si="7"/>
        <v>5.2619996451707077E-2</v>
      </c>
      <c r="AI9" s="29">
        <f t="shared" si="8"/>
        <v>56.414393311511731</v>
      </c>
      <c r="AK9" s="29">
        <f t="shared" si="0"/>
        <v>5.6414393311511733E-2</v>
      </c>
    </row>
    <row r="10" spans="1:37" x14ac:dyDescent="0.25">
      <c r="A10" s="27" t="s">
        <v>15</v>
      </c>
      <c r="B10" s="31">
        <v>1160.6547857137414</v>
      </c>
      <c r="C10" s="31">
        <v>1144.5789777818236</v>
      </c>
      <c r="D10" s="31">
        <v>1062.5422076599893</v>
      </c>
      <c r="E10" s="31">
        <v>1046.8758121630408</v>
      </c>
      <c r="F10" s="31">
        <v>1079.2784230682903</v>
      </c>
      <c r="G10" s="31">
        <v>936.34092293666049</v>
      </c>
      <c r="H10" s="31">
        <v>979.84104089544371</v>
      </c>
      <c r="I10" s="31">
        <v>955.36699614717122</v>
      </c>
      <c r="J10" s="31">
        <v>906.14326535572923</v>
      </c>
      <c r="K10" s="31">
        <v>954.75329655360281</v>
      </c>
      <c r="L10" s="31">
        <v>989.427223372458</v>
      </c>
      <c r="M10" s="31">
        <v>1019.4580026905459</v>
      </c>
      <c r="N10" s="31">
        <v>981.60799944633709</v>
      </c>
      <c r="O10" s="31">
        <v>963.3118300806326</v>
      </c>
      <c r="P10" s="31">
        <v>871.434542346748</v>
      </c>
      <c r="Q10" s="31">
        <v>952.45286359454235</v>
      </c>
      <c r="R10" s="31">
        <v>912.69361406196231</v>
      </c>
      <c r="S10" s="31">
        <v>958.76601481229181</v>
      </c>
      <c r="T10" s="31">
        <v>1053.0409520904309</v>
      </c>
      <c r="U10" s="31">
        <v>995.66583977659468</v>
      </c>
      <c r="V10" s="31">
        <v>1014.3882244984379</v>
      </c>
      <c r="W10" s="31">
        <v>902.84760078626243</v>
      </c>
      <c r="X10" s="31">
        <v>916.67907366193924</v>
      </c>
      <c r="Y10" s="31">
        <v>855.65951854518823</v>
      </c>
      <c r="Z10" s="31">
        <v>798.18731125161253</v>
      </c>
      <c r="AA10" s="31">
        <v>832.18443322864766</v>
      </c>
      <c r="AB10" s="31">
        <v>849.3884389695196</v>
      </c>
      <c r="AC10" s="31">
        <v>905.82510884575333</v>
      </c>
      <c r="AD10" s="31">
        <v>979.88251958381511</v>
      </c>
      <c r="AE10" s="20">
        <f t="shared" si="5"/>
        <v>1.6080904248354073E-2</v>
      </c>
      <c r="AF10" s="20">
        <f t="shared" si="6"/>
        <v>-0.15575024404759669</v>
      </c>
      <c r="AH10" s="35">
        <f t="shared" si="7"/>
        <v>8.1756853519361322E-2</v>
      </c>
      <c r="AI10" s="29">
        <f t="shared" si="8"/>
        <v>74.057410738061776</v>
      </c>
      <c r="AK10" s="29">
        <f t="shared" si="0"/>
        <v>7.4057410738061782E-2</v>
      </c>
    </row>
    <row r="11" spans="1:37" x14ac:dyDescent="0.25">
      <c r="A11" s="27" t="s">
        <v>3</v>
      </c>
      <c r="B11" s="31">
        <v>5146.5335160969971</v>
      </c>
      <c r="C11" s="31">
        <v>5325.592334987663</v>
      </c>
      <c r="D11" s="31">
        <v>5755.6966103135346</v>
      </c>
      <c r="E11" s="31">
        <v>5732.58887628295</v>
      </c>
      <c r="F11" s="31">
        <v>5985.101213192117</v>
      </c>
      <c r="G11" s="31">
        <v>6280.1811055945836</v>
      </c>
      <c r="H11" s="31">
        <v>7332.5259196566367</v>
      </c>
      <c r="I11" s="31">
        <v>7712.8098031865593</v>
      </c>
      <c r="J11" s="31">
        <v>9060.7396891949156</v>
      </c>
      <c r="K11" s="31">
        <v>9754.9605344547927</v>
      </c>
      <c r="L11" s="31">
        <v>10796.669546540576</v>
      </c>
      <c r="M11" s="31">
        <v>11320.328906168208</v>
      </c>
      <c r="N11" s="31">
        <v>11514.788401933201</v>
      </c>
      <c r="O11" s="31">
        <v>11715.782792202277</v>
      </c>
      <c r="P11" s="31">
        <v>12435.224656450946</v>
      </c>
      <c r="Q11" s="31">
        <v>13143.628597617862</v>
      </c>
      <c r="R11" s="31">
        <v>13822.636686680384</v>
      </c>
      <c r="S11" s="31">
        <v>14409.318170592291</v>
      </c>
      <c r="T11" s="31">
        <v>13680.475515087974</v>
      </c>
      <c r="U11" s="31">
        <v>12460.761273094035</v>
      </c>
      <c r="V11" s="31">
        <v>11545.679557884016</v>
      </c>
      <c r="W11" s="31">
        <v>11234.359216414881</v>
      </c>
      <c r="X11" s="31">
        <v>10845.812634556731</v>
      </c>
      <c r="Y11" s="31">
        <v>11078.516722345168</v>
      </c>
      <c r="Z11" s="31">
        <v>11361.418012471839</v>
      </c>
      <c r="AA11" s="31">
        <v>11827.316922617561</v>
      </c>
      <c r="AB11" s="31">
        <v>12308.049278398108</v>
      </c>
      <c r="AC11" s="31">
        <v>12026.494767900445</v>
      </c>
      <c r="AD11" s="31">
        <v>12224.734008330008</v>
      </c>
      <c r="AE11" s="20">
        <f t="shared" si="5"/>
        <v>0.20062076128579973</v>
      </c>
      <c r="AF11" s="20">
        <f t="shared" si="6"/>
        <v>1.3753336046669606</v>
      </c>
      <c r="AH11" s="35">
        <f t="shared" si="7"/>
        <v>1.6483542732557185E-2</v>
      </c>
      <c r="AI11" s="29">
        <f t="shared" si="8"/>
        <v>198.23924042956241</v>
      </c>
      <c r="AK11" s="29">
        <f t="shared" si="0"/>
        <v>0.19823924042956242</v>
      </c>
    </row>
    <row r="12" spans="1:37" outlineLevel="1" x14ac:dyDescent="0.25">
      <c r="A12" s="25" t="s">
        <v>16</v>
      </c>
      <c r="B12" s="32">
        <v>48.400106486222576</v>
      </c>
      <c r="C12" s="32">
        <v>43.890462728732835</v>
      </c>
      <c r="D12" s="32">
        <v>43.505353402501697</v>
      </c>
      <c r="E12" s="32">
        <v>37.422091319771468</v>
      </c>
      <c r="F12" s="32">
        <v>38.894043702560808</v>
      </c>
      <c r="G12" s="32">
        <v>45.734268208919957</v>
      </c>
      <c r="H12" s="32">
        <v>48.936446679882778</v>
      </c>
      <c r="I12" s="32">
        <v>51.411187016316838</v>
      </c>
      <c r="J12" s="32">
        <v>56.835196392367649</v>
      </c>
      <c r="K12" s="32">
        <v>64.36525303110119</v>
      </c>
      <c r="L12" s="32">
        <v>69.643484311968763</v>
      </c>
      <c r="M12" s="32">
        <v>69.19228723427733</v>
      </c>
      <c r="N12" s="32">
        <v>68.575781212525385</v>
      </c>
      <c r="O12" s="32">
        <v>71.175231401416426</v>
      </c>
      <c r="P12" s="32">
        <v>67.929569362526678</v>
      </c>
      <c r="Q12" s="32">
        <v>80.207235907855747</v>
      </c>
      <c r="R12" s="32">
        <v>92.038297872635994</v>
      </c>
      <c r="S12" s="32">
        <v>85.020551063372494</v>
      </c>
      <c r="T12" s="32">
        <v>80.52753322756412</v>
      </c>
      <c r="U12" s="32">
        <v>65.618694926951818</v>
      </c>
      <c r="V12" s="32">
        <v>49.510807676865383</v>
      </c>
      <c r="W12" s="32">
        <v>24.652442584170675</v>
      </c>
      <c r="X12" s="32">
        <v>14.990550534278892</v>
      </c>
      <c r="Y12" s="32">
        <v>15.371013158611117</v>
      </c>
      <c r="Z12" s="32">
        <v>14.690987612673478</v>
      </c>
      <c r="AA12" s="32">
        <v>15.550589478914977</v>
      </c>
      <c r="AB12" s="32">
        <v>16.783691344646389</v>
      </c>
      <c r="AC12" s="32">
        <v>17.452139183375419</v>
      </c>
      <c r="AD12" s="32">
        <v>16.775104158410986</v>
      </c>
      <c r="AE12" s="22">
        <f>AD12/$AD$38</f>
        <v>2.7529712831508396E-4</v>
      </c>
      <c r="AF12" s="22">
        <f>(AD12-B12)/B12</f>
        <v>-0.65340770142342275</v>
      </c>
      <c r="AH12" s="100">
        <f>(AD12-AC12)/AC12</f>
        <v>-3.879381305928177E-2</v>
      </c>
      <c r="AI12" s="26">
        <f>AD12-AC12</f>
        <v>-0.67703502496443235</v>
      </c>
      <c r="AK12" s="26">
        <f t="shared" ref="AK12:AK16" si="9">AI12/1000</f>
        <v>-6.7703502496443231E-4</v>
      </c>
    </row>
    <row r="13" spans="1:37" outlineLevel="1" x14ac:dyDescent="0.25">
      <c r="A13" s="25" t="s">
        <v>17</v>
      </c>
      <c r="B13" s="32">
        <v>4789.3801468327483</v>
      </c>
      <c r="C13" s="32">
        <v>4979.6851958572797</v>
      </c>
      <c r="D13" s="32">
        <v>5415.5621643484274</v>
      </c>
      <c r="E13" s="32">
        <v>5408.1833204558952</v>
      </c>
      <c r="F13" s="32">
        <v>5662.1151645062364</v>
      </c>
      <c r="G13" s="32">
        <v>5892.0333494588494</v>
      </c>
      <c r="H13" s="32">
        <v>6896.8226473549394</v>
      </c>
      <c r="I13" s="32">
        <v>7305.8626962687467</v>
      </c>
      <c r="J13" s="32">
        <v>8670.3093833839139</v>
      </c>
      <c r="K13" s="32">
        <v>9322.4249333980024</v>
      </c>
      <c r="L13" s="32">
        <v>10374.071054574983</v>
      </c>
      <c r="M13" s="32">
        <v>10840.626336529649</v>
      </c>
      <c r="N13" s="32">
        <v>11044.283083267343</v>
      </c>
      <c r="O13" s="32">
        <v>11213.922780015919</v>
      </c>
      <c r="P13" s="32">
        <v>11865.632851657636</v>
      </c>
      <c r="Q13" s="32">
        <v>12562.049534622245</v>
      </c>
      <c r="R13" s="32">
        <v>13191.229061074762</v>
      </c>
      <c r="S13" s="32">
        <v>13847.839876508633</v>
      </c>
      <c r="T13" s="32">
        <v>13093.114767574445</v>
      </c>
      <c r="U13" s="32">
        <v>11907.909663271486</v>
      </c>
      <c r="V13" s="32">
        <v>10996.33902282553</v>
      </c>
      <c r="W13" s="32">
        <v>10747.577129386462</v>
      </c>
      <c r="X13" s="32">
        <v>10375.77508201722</v>
      </c>
      <c r="Y13" s="32">
        <v>10606.567292045209</v>
      </c>
      <c r="Z13" s="32">
        <v>10855.5948758583</v>
      </c>
      <c r="AA13" s="32">
        <v>11330.050871605132</v>
      </c>
      <c r="AB13" s="32">
        <v>11764.576136919693</v>
      </c>
      <c r="AC13" s="32">
        <v>11517.856728373366</v>
      </c>
      <c r="AD13" s="32">
        <v>11677.518001439419</v>
      </c>
      <c r="AE13" s="22">
        <f t="shared" ref="AE13:AE16" si="10">AD13/$AD$38</f>
        <v>0.19164037023472585</v>
      </c>
      <c r="AF13" s="22">
        <f t="shared" ref="AF13:AF16" si="11">(AD13-B13)/B13</f>
        <v>1.4382107169258314</v>
      </c>
      <c r="AH13" s="100">
        <f t="shared" ref="AH13:AH16" si="12">(AD13-AC13)/AC13</f>
        <v>1.3862064516980771E-2</v>
      </c>
      <c r="AI13" s="26">
        <f t="shared" ref="AI13:AI16" si="13">AD13-AC13</f>
        <v>159.66127306605267</v>
      </c>
      <c r="AK13" s="26">
        <f t="shared" si="9"/>
        <v>0.15966127306605268</v>
      </c>
    </row>
    <row r="14" spans="1:37" outlineLevel="1" x14ac:dyDescent="0.25">
      <c r="A14" s="25" t="s">
        <v>5</v>
      </c>
      <c r="B14" s="32">
        <v>148.86637452036004</v>
      </c>
      <c r="C14" s="32">
        <v>144.57874852610999</v>
      </c>
      <c r="D14" s="32">
        <v>129.65781006611999</v>
      </c>
      <c r="E14" s="32">
        <v>142.34918300909999</v>
      </c>
      <c r="F14" s="32">
        <v>134.11694110014</v>
      </c>
      <c r="G14" s="32">
        <v>124.51265887301999</v>
      </c>
      <c r="H14" s="32">
        <v>145.09326364542</v>
      </c>
      <c r="I14" s="32">
        <v>139.94811245232</v>
      </c>
      <c r="J14" s="32">
        <v>144.06423340680001</v>
      </c>
      <c r="K14" s="32">
        <v>138.57607213415997</v>
      </c>
      <c r="L14" s="32">
        <v>137.64994491940203</v>
      </c>
      <c r="M14" s="32">
        <v>150.23841483851999</v>
      </c>
      <c r="N14" s="32">
        <v>131.37286046381999</v>
      </c>
      <c r="O14" s="32">
        <v>145.09326364542</v>
      </c>
      <c r="P14" s="32">
        <v>152.98249547483999</v>
      </c>
      <c r="Q14" s="32">
        <v>136.58069370191211</v>
      </c>
      <c r="R14" s="32">
        <v>136.58069370191211</v>
      </c>
      <c r="S14" s="32">
        <v>147.70526624826999</v>
      </c>
      <c r="T14" s="32">
        <v>156.53706619388771</v>
      </c>
      <c r="U14" s="32">
        <v>137.35688328510679</v>
      </c>
      <c r="V14" s="32">
        <v>136.30730117794968</v>
      </c>
      <c r="W14" s="32">
        <v>136.52350642814636</v>
      </c>
      <c r="X14" s="32">
        <v>131.92994006401719</v>
      </c>
      <c r="Y14" s="32">
        <v>131.38444200807905</v>
      </c>
      <c r="Z14" s="32">
        <v>120.52732143027721</v>
      </c>
      <c r="AA14" s="32">
        <v>122.83311312101043</v>
      </c>
      <c r="AB14" s="32">
        <v>125.09843312030688</v>
      </c>
      <c r="AC14" s="32">
        <v>129.13778925403994</v>
      </c>
      <c r="AD14" s="32">
        <v>130.49208530066824</v>
      </c>
      <c r="AE14" s="22">
        <f t="shared" si="10"/>
        <v>2.1415125659955269E-3</v>
      </c>
      <c r="AF14" s="22">
        <f t="shared" si="11"/>
        <v>-0.1234280694944902</v>
      </c>
      <c r="AH14" s="100">
        <f t="shared" si="12"/>
        <v>1.0487217215435832E-2</v>
      </c>
      <c r="AI14" s="26">
        <f t="shared" si="13"/>
        <v>1.3542960466282921</v>
      </c>
      <c r="AK14" s="26">
        <f t="shared" si="9"/>
        <v>1.354296046628292E-3</v>
      </c>
    </row>
    <row r="15" spans="1:37" outlineLevel="1" x14ac:dyDescent="0.25">
      <c r="A15" s="25" t="s">
        <v>18</v>
      </c>
      <c r="B15" s="32">
        <v>85.769464065566396</v>
      </c>
      <c r="C15" s="32">
        <v>82.603750985809199</v>
      </c>
      <c r="D15" s="32">
        <v>92.143063212526812</v>
      </c>
      <c r="E15" s="32">
        <v>92.143063212526812</v>
      </c>
      <c r="F15" s="32">
        <v>104.8059155315556</v>
      </c>
      <c r="G15" s="32">
        <v>92.100890225080789</v>
      </c>
      <c r="H15" s="32">
        <v>104.97460748133962</v>
      </c>
      <c r="I15" s="32">
        <v>108.14032056109679</v>
      </c>
      <c r="J15" s="32">
        <v>117.7639787627064</v>
      </c>
      <c r="K15" s="32">
        <v>130.5533500440732</v>
      </c>
      <c r="L15" s="32">
        <v>152.65299152182217</v>
      </c>
      <c r="M15" s="32">
        <v>152.59264144127079</v>
      </c>
      <c r="N15" s="32">
        <v>162.02943059999097</v>
      </c>
      <c r="O15" s="32">
        <v>174.63193283846834</v>
      </c>
      <c r="P15" s="32">
        <v>227.11502081976138</v>
      </c>
      <c r="Q15" s="32">
        <v>211.19096114772944</v>
      </c>
      <c r="R15" s="32">
        <v>250.12938149372886</v>
      </c>
      <c r="S15" s="32">
        <v>197.52859629053373</v>
      </c>
      <c r="T15" s="32">
        <v>204.73483947416227</v>
      </c>
      <c r="U15" s="32">
        <v>199.52148308613846</v>
      </c>
      <c r="V15" s="32">
        <v>200.1179461732057</v>
      </c>
      <c r="W15" s="32">
        <v>173.7293136834902</v>
      </c>
      <c r="X15" s="32">
        <v>183.59719763026533</v>
      </c>
      <c r="Y15" s="32">
        <v>179.58536753529575</v>
      </c>
      <c r="Z15" s="32">
        <v>224.81245213777882</v>
      </c>
      <c r="AA15" s="32">
        <v>221.73465518067172</v>
      </c>
      <c r="AB15" s="32">
        <v>266.45871798797521</v>
      </c>
      <c r="AC15" s="32">
        <v>235.2825977256233</v>
      </c>
      <c r="AD15" s="32">
        <v>260.2336301322706</v>
      </c>
      <c r="AE15" s="22">
        <f t="shared" si="10"/>
        <v>4.2707079723557449E-3</v>
      </c>
      <c r="AF15" s="22">
        <f t="shared" si="11"/>
        <v>2.0341058203807267</v>
      </c>
      <c r="AH15" s="100">
        <f t="shared" si="12"/>
        <v>0.10604707975786695</v>
      </c>
      <c r="AI15" s="26">
        <f t="shared" si="13"/>
        <v>24.9510324066473</v>
      </c>
      <c r="AK15" s="26">
        <f t="shared" si="9"/>
        <v>2.4951032406647301E-2</v>
      </c>
    </row>
    <row r="16" spans="1:37" outlineLevel="1" x14ac:dyDescent="0.25">
      <c r="A16" s="25" t="s">
        <v>19</v>
      </c>
      <c r="B16" s="32">
        <v>74.117424192099747</v>
      </c>
      <c r="C16" s="32">
        <v>74.834176889731324</v>
      </c>
      <c r="D16" s="32">
        <v>74.828219283958873</v>
      </c>
      <c r="E16" s="32">
        <v>52.491218285657382</v>
      </c>
      <c r="F16" s="32">
        <v>45.169148351623086</v>
      </c>
      <c r="G16" s="32">
        <v>125.79993882871393</v>
      </c>
      <c r="H16" s="32">
        <v>136.6989544950554</v>
      </c>
      <c r="I16" s="32">
        <v>107.44748688807842</v>
      </c>
      <c r="J16" s="32">
        <v>71.76689724912778</v>
      </c>
      <c r="K16" s="32">
        <v>99.040925847457274</v>
      </c>
      <c r="L16" s="32">
        <v>62.652071212400642</v>
      </c>
      <c r="M16" s="32">
        <v>107.67922612449065</v>
      </c>
      <c r="N16" s="32">
        <v>108.52724638952344</v>
      </c>
      <c r="O16" s="32">
        <v>110.95958430105297</v>
      </c>
      <c r="P16" s="32">
        <v>121.56471913618135</v>
      </c>
      <c r="Q16" s="32">
        <v>153.60017223812136</v>
      </c>
      <c r="R16" s="32">
        <v>152.65925253734449</v>
      </c>
      <c r="S16" s="32">
        <v>131.22388048147977</v>
      </c>
      <c r="T16" s="32">
        <v>145.56130861791635</v>
      </c>
      <c r="U16" s="32">
        <v>150.35454852435001</v>
      </c>
      <c r="V16" s="32">
        <v>163.40448003046615</v>
      </c>
      <c r="W16" s="32">
        <v>151.87682433261298</v>
      </c>
      <c r="X16" s="32">
        <v>139.51986431094934</v>
      </c>
      <c r="Y16" s="32">
        <v>145.60860759797549</v>
      </c>
      <c r="Z16" s="32">
        <v>145.79237543280686</v>
      </c>
      <c r="AA16" s="32">
        <v>137.1476932318333</v>
      </c>
      <c r="AB16" s="32">
        <v>135.13229902548696</v>
      </c>
      <c r="AC16" s="32">
        <v>126.76551336404036</v>
      </c>
      <c r="AD16" s="32">
        <v>139.71518729924006</v>
      </c>
      <c r="AE16" s="22">
        <f t="shared" si="10"/>
        <v>2.2928733844075448E-3</v>
      </c>
      <c r="AF16" s="22">
        <f t="shared" si="11"/>
        <v>0.88505184606958376</v>
      </c>
      <c r="AH16" s="100">
        <f t="shared" si="12"/>
        <v>0.10215454970005382</v>
      </c>
      <c r="AI16" s="26">
        <f t="shared" si="13"/>
        <v>12.949673935199698</v>
      </c>
      <c r="AK16" s="26">
        <f t="shared" si="9"/>
        <v>1.2949673935199697E-2</v>
      </c>
    </row>
    <row r="17" spans="1:42" x14ac:dyDescent="0.25">
      <c r="A17" s="27" t="s">
        <v>4</v>
      </c>
      <c r="B17" s="31">
        <v>3274.5701902448959</v>
      </c>
      <c r="C17" s="31">
        <v>2961.9136633712956</v>
      </c>
      <c r="D17" s="31">
        <v>2873.5340583859729</v>
      </c>
      <c r="E17" s="31">
        <v>2838.991702207074</v>
      </c>
      <c r="F17" s="31">
        <v>3077.3126217103299</v>
      </c>
      <c r="G17" s="31">
        <v>2990.9468673509941</v>
      </c>
      <c r="H17" s="31">
        <v>3073.1092293630454</v>
      </c>
      <c r="I17" s="31">
        <v>3402.7069580668403</v>
      </c>
      <c r="J17" s="31">
        <v>3292.6865253819628</v>
      </c>
      <c r="K17" s="31">
        <v>3242.2337041272081</v>
      </c>
      <c r="L17" s="31">
        <v>3789.5008896930567</v>
      </c>
      <c r="M17" s="31">
        <v>3821.7860490602825</v>
      </c>
      <c r="N17" s="31">
        <v>3303.4710366702934</v>
      </c>
      <c r="O17" s="31">
        <v>2496.6623685794507</v>
      </c>
      <c r="P17" s="31">
        <v>2668.2458739727804</v>
      </c>
      <c r="Q17" s="31">
        <v>2764.6923934482024</v>
      </c>
      <c r="R17" s="31">
        <v>2710.9907017324863</v>
      </c>
      <c r="S17" s="31">
        <v>2767.3554732713574</v>
      </c>
      <c r="T17" s="31">
        <v>2472.2452623348559</v>
      </c>
      <c r="U17" s="31">
        <v>1657.4464900173275</v>
      </c>
      <c r="V17" s="31">
        <v>1463.8940344433913</v>
      </c>
      <c r="W17" s="31">
        <v>1333.8041197047073</v>
      </c>
      <c r="X17" s="31">
        <v>1560.2440579531617</v>
      </c>
      <c r="Y17" s="31">
        <v>1478.4196766721957</v>
      </c>
      <c r="Z17" s="31">
        <v>1820.3339100519852</v>
      </c>
      <c r="AA17" s="31">
        <v>2007.2584396174789</v>
      </c>
      <c r="AB17" s="31">
        <v>2150.1051514739306</v>
      </c>
      <c r="AC17" s="31">
        <v>2269.972800152957</v>
      </c>
      <c r="AD17" s="31">
        <v>2316.0368797927817</v>
      </c>
      <c r="AE17" s="20">
        <f>AD17/$AD$38</f>
        <v>3.8008604659488222E-2</v>
      </c>
      <c r="AF17" s="20">
        <f>(AD17-B17)/B17</f>
        <v>-0.2927203433622011</v>
      </c>
      <c r="AH17" s="35">
        <f>(AD17-AC17)/AC17</f>
        <v>2.0292789251360552E-2</v>
      </c>
      <c r="AI17" s="29">
        <f>AD17-AC17</f>
        <v>46.06407963982474</v>
      </c>
      <c r="AK17" s="29">
        <f t="shared" ref="AK17:AK36" si="14">AI17/1000</f>
        <v>4.6064079639824743E-2</v>
      </c>
    </row>
    <row r="18" spans="1:42" outlineLevel="1" x14ac:dyDescent="0.25">
      <c r="A18" s="25" t="s">
        <v>20</v>
      </c>
      <c r="B18" s="32">
        <v>1116.7254085014333</v>
      </c>
      <c r="C18" s="32">
        <v>992.38939661731536</v>
      </c>
      <c r="D18" s="32">
        <v>932.96808506651939</v>
      </c>
      <c r="E18" s="32">
        <v>951.12593750870883</v>
      </c>
      <c r="F18" s="32">
        <v>1081.7022655246876</v>
      </c>
      <c r="G18" s="32">
        <v>1084.1810327260134</v>
      </c>
      <c r="H18" s="32">
        <v>1198.3870831754853</v>
      </c>
      <c r="I18" s="32">
        <v>1384.9248481927566</v>
      </c>
      <c r="J18" s="32">
        <v>1288.1260716317763</v>
      </c>
      <c r="K18" s="32">
        <v>1353.709634567598</v>
      </c>
      <c r="L18" s="32">
        <v>1908.7841314126661</v>
      </c>
      <c r="M18" s="32">
        <v>2061.4371933464076</v>
      </c>
      <c r="N18" s="32">
        <v>2063.3791229426015</v>
      </c>
      <c r="O18" s="32">
        <v>2342.3181160836975</v>
      </c>
      <c r="P18" s="32">
        <v>2507.0626593013171</v>
      </c>
      <c r="Q18" s="32">
        <v>2552.7953464691873</v>
      </c>
      <c r="R18" s="32">
        <v>2538.7434105910074</v>
      </c>
      <c r="S18" s="32">
        <v>2580.4341213620519</v>
      </c>
      <c r="T18" s="32">
        <v>2301.583745387552</v>
      </c>
      <c r="U18" s="32">
        <v>1485.322669481403</v>
      </c>
      <c r="V18" s="32">
        <v>1299.0484147465629</v>
      </c>
      <c r="W18" s="32">
        <v>1167.2705389694754</v>
      </c>
      <c r="X18" s="32">
        <v>1391.9677990924165</v>
      </c>
      <c r="Y18" s="32">
        <v>1301.695001530657</v>
      </c>
      <c r="Z18" s="32">
        <v>1650.4531530457709</v>
      </c>
      <c r="AA18" s="32">
        <v>1830.3635214124336</v>
      </c>
      <c r="AB18" s="32">
        <v>1968.4013520332232</v>
      </c>
      <c r="AC18" s="32">
        <v>2039.8562560230891</v>
      </c>
      <c r="AD18" s="32">
        <v>2094.5489797619248</v>
      </c>
      <c r="AE18" s="22">
        <f>AD18/$AD$38</f>
        <v>3.437375492864702E-2</v>
      </c>
      <c r="AF18" s="22">
        <f>(AD18-B18)/B18</f>
        <v>0.87561683813808955</v>
      </c>
      <c r="AH18" s="100">
        <f>(AD18-AC18)/AC18</f>
        <v>2.6812047945704156E-2</v>
      </c>
      <c r="AI18" s="26">
        <f>AD18-AC18</f>
        <v>54.692723738835639</v>
      </c>
      <c r="AK18" s="26">
        <f t="shared" si="14"/>
        <v>5.4692723738835637E-2</v>
      </c>
    </row>
    <row r="19" spans="1:42" outlineLevel="1" x14ac:dyDescent="0.25">
      <c r="A19" s="25" t="s">
        <v>36</v>
      </c>
      <c r="B19" s="32">
        <v>1985.5534978391947</v>
      </c>
      <c r="C19" s="32">
        <v>1811.3149009289532</v>
      </c>
      <c r="D19" s="32">
        <v>1784.5598679642192</v>
      </c>
      <c r="E19" s="32">
        <v>1727.1851861620685</v>
      </c>
      <c r="F19" s="32">
        <v>1837.6240166776079</v>
      </c>
      <c r="G19" s="32">
        <v>1754.435682700223</v>
      </c>
      <c r="H19" s="32">
        <v>1703.8488518539398</v>
      </c>
      <c r="I19" s="32">
        <v>1854.1229536725268</v>
      </c>
      <c r="J19" s="32">
        <v>1839.8040564006601</v>
      </c>
      <c r="K19" s="32">
        <v>1723.8160338628056</v>
      </c>
      <c r="L19" s="32">
        <v>1663.2983634614227</v>
      </c>
      <c r="M19" s="32">
        <v>1602.9141868890472</v>
      </c>
      <c r="N19" s="32">
        <v>1091.7655638550139</v>
      </c>
      <c r="O19" s="32">
        <v>0.29746752765364803</v>
      </c>
      <c r="P19" s="32" t="s">
        <v>6</v>
      </c>
      <c r="Q19" s="32" t="s">
        <v>6</v>
      </c>
      <c r="R19" s="32" t="s">
        <v>6</v>
      </c>
      <c r="S19" s="32" t="s">
        <v>6</v>
      </c>
      <c r="T19" s="32" t="s">
        <v>6</v>
      </c>
      <c r="U19" s="32" t="s">
        <v>6</v>
      </c>
      <c r="V19" s="32" t="s">
        <v>6</v>
      </c>
      <c r="W19" s="32" t="s">
        <v>6</v>
      </c>
      <c r="X19" s="32" t="s">
        <v>6</v>
      </c>
      <c r="Y19" s="32" t="s">
        <v>6</v>
      </c>
      <c r="Z19" s="32" t="s">
        <v>6</v>
      </c>
      <c r="AA19" s="32" t="s">
        <v>6</v>
      </c>
      <c r="AB19" s="32" t="s">
        <v>6</v>
      </c>
      <c r="AC19" s="32" t="s">
        <v>6</v>
      </c>
      <c r="AD19" s="32" t="s">
        <v>6</v>
      </c>
      <c r="AE19" s="22"/>
      <c r="AF19" s="22"/>
      <c r="AH19" s="100"/>
      <c r="AI19" s="26"/>
      <c r="AK19" s="26">
        <f t="shared" si="14"/>
        <v>0</v>
      </c>
    </row>
    <row r="20" spans="1:42" outlineLevel="1" x14ac:dyDescent="0.25">
      <c r="A20" s="25" t="s">
        <v>21</v>
      </c>
      <c r="B20" s="32">
        <v>26.080000000000002</v>
      </c>
      <c r="C20" s="32">
        <v>23.44</v>
      </c>
      <c r="D20" s="32">
        <v>20.56</v>
      </c>
      <c r="E20" s="32">
        <v>26.080000000000002</v>
      </c>
      <c r="F20" s="32">
        <v>21.28</v>
      </c>
      <c r="G20" s="32">
        <v>24.8</v>
      </c>
      <c r="H20" s="32">
        <v>27.28</v>
      </c>
      <c r="I20" s="32">
        <v>26.96</v>
      </c>
      <c r="J20" s="32">
        <v>28.64</v>
      </c>
      <c r="K20" s="32">
        <v>26.8</v>
      </c>
      <c r="L20" s="32">
        <v>28.8</v>
      </c>
      <c r="M20" s="32">
        <v>12</v>
      </c>
      <c r="N20" s="32" t="s">
        <v>6</v>
      </c>
      <c r="O20" s="32" t="s">
        <v>6</v>
      </c>
      <c r="P20" s="32" t="s">
        <v>6</v>
      </c>
      <c r="Q20" s="32" t="s">
        <v>6</v>
      </c>
      <c r="R20" s="32" t="s">
        <v>6</v>
      </c>
      <c r="S20" s="32" t="s">
        <v>6</v>
      </c>
      <c r="T20" s="32" t="s">
        <v>6</v>
      </c>
      <c r="U20" s="32" t="s">
        <v>6</v>
      </c>
      <c r="V20" s="32" t="s">
        <v>6</v>
      </c>
      <c r="W20" s="32" t="s">
        <v>6</v>
      </c>
      <c r="X20" s="32" t="s">
        <v>6</v>
      </c>
      <c r="Y20" s="32" t="s">
        <v>6</v>
      </c>
      <c r="Z20" s="32" t="s">
        <v>6</v>
      </c>
      <c r="AA20" s="32" t="s">
        <v>6</v>
      </c>
      <c r="AB20" s="32" t="s">
        <v>6</v>
      </c>
      <c r="AC20" s="32" t="s">
        <v>6</v>
      </c>
      <c r="AD20" s="32" t="s">
        <v>6</v>
      </c>
      <c r="AE20" s="22"/>
      <c r="AF20" s="22"/>
      <c r="AH20" s="100"/>
      <c r="AI20" s="26"/>
      <c r="AK20" s="26">
        <f t="shared" si="14"/>
        <v>0</v>
      </c>
    </row>
    <row r="21" spans="1:42" outlineLevel="1" x14ac:dyDescent="0.25">
      <c r="A21" s="25" t="s">
        <v>37</v>
      </c>
      <c r="B21" s="32">
        <v>114.86943190426791</v>
      </c>
      <c r="C21" s="32">
        <v>103.24960782502697</v>
      </c>
      <c r="D21" s="32">
        <v>103.66887535523421</v>
      </c>
      <c r="E21" s="32">
        <v>102.64812453629652</v>
      </c>
      <c r="F21" s="32">
        <v>104.64839350803463</v>
      </c>
      <c r="G21" s="32">
        <v>95.334529924757277</v>
      </c>
      <c r="H21" s="32">
        <v>111.17596033361986</v>
      </c>
      <c r="I21" s="32">
        <v>103.94031420155687</v>
      </c>
      <c r="J21" s="32">
        <v>103.01068334952704</v>
      </c>
      <c r="K21" s="32">
        <v>104.45813169680426</v>
      </c>
      <c r="L21" s="32">
        <v>154.74026481896794</v>
      </c>
      <c r="M21" s="32">
        <v>111.04070082482809</v>
      </c>
      <c r="N21" s="32">
        <v>113.30658187267753</v>
      </c>
      <c r="O21" s="32">
        <v>118.46647896809952</v>
      </c>
      <c r="P21" s="32">
        <v>125.01912667146323</v>
      </c>
      <c r="Q21" s="32">
        <v>174.94087497901498</v>
      </c>
      <c r="R21" s="32">
        <v>134.4051651414789</v>
      </c>
      <c r="S21" s="32">
        <v>147.8016999093058</v>
      </c>
      <c r="T21" s="32">
        <v>130.56472294730392</v>
      </c>
      <c r="U21" s="32">
        <v>131.5952245359245</v>
      </c>
      <c r="V21" s="32">
        <v>124.12570769682847</v>
      </c>
      <c r="W21" s="32">
        <v>125.63397473523193</v>
      </c>
      <c r="X21" s="32">
        <v>127.28278286074521</v>
      </c>
      <c r="Y21" s="32">
        <v>135.66236114153867</v>
      </c>
      <c r="Z21" s="32">
        <v>128.67093300621411</v>
      </c>
      <c r="AA21" s="32">
        <v>135.45444220504541</v>
      </c>
      <c r="AB21" s="32">
        <v>139.13272634070728</v>
      </c>
      <c r="AC21" s="32">
        <v>187.34247044986773</v>
      </c>
      <c r="AD21" s="32">
        <v>178.51082577085697</v>
      </c>
      <c r="AE21" s="22">
        <f t="shared" ref="AE21:AE22" si="15">AD21/$AD$38</f>
        <v>2.9295506748451871E-3</v>
      </c>
      <c r="AF21" s="22">
        <f t="shared" ref="AF21:AF22" si="16">(AD21-B21)/B21</f>
        <v>0.55403245938943735</v>
      </c>
      <c r="AH21" s="100">
        <f t="shared" ref="AH21:AH22" si="17">(AD21-AC21)/AC21</f>
        <v>-4.7141711421885439E-2</v>
      </c>
      <c r="AI21" s="26">
        <f t="shared" ref="AI21:AI22" si="18">AD21-AC21</f>
        <v>-8.8316446790107648</v>
      </c>
      <c r="AK21" s="26">
        <f t="shared" si="14"/>
        <v>-8.8316446790107656E-3</v>
      </c>
    </row>
    <row r="22" spans="1:42" outlineLevel="1" x14ac:dyDescent="0.25">
      <c r="A22" s="25" t="s">
        <v>22</v>
      </c>
      <c r="B22" s="32">
        <v>31.341851999999999</v>
      </c>
      <c r="C22" s="32">
        <v>31.519757999999996</v>
      </c>
      <c r="D22" s="32">
        <v>31.777229999999999</v>
      </c>
      <c r="E22" s="32">
        <v>31.952453999999999</v>
      </c>
      <c r="F22" s="32">
        <v>32.057946000000001</v>
      </c>
      <c r="G22" s="32">
        <v>32.195622</v>
      </c>
      <c r="H22" s="32">
        <v>32.417333999999997</v>
      </c>
      <c r="I22" s="32">
        <v>32.758842000000001</v>
      </c>
      <c r="J22" s="32">
        <v>33.105713999999992</v>
      </c>
      <c r="K22" s="32">
        <v>33.449903999999997</v>
      </c>
      <c r="L22" s="32">
        <v>33.878130000000006</v>
      </c>
      <c r="M22" s="32">
        <v>34.393967999999994</v>
      </c>
      <c r="N22" s="32">
        <v>35.019767999999999</v>
      </c>
      <c r="O22" s="32">
        <v>35.580306</v>
      </c>
      <c r="P22" s="32">
        <v>36.164088</v>
      </c>
      <c r="Q22" s="32">
        <v>36.956172000000002</v>
      </c>
      <c r="R22" s="32">
        <v>37.842125999999993</v>
      </c>
      <c r="S22" s="32">
        <v>39.119652000000002</v>
      </c>
      <c r="T22" s="32">
        <v>40.096794000000003</v>
      </c>
      <c r="U22" s="32">
        <v>40.528595999999993</v>
      </c>
      <c r="V22" s="32">
        <v>40.719912000000008</v>
      </c>
      <c r="W22" s="32">
        <v>40.899605999999991</v>
      </c>
      <c r="X22" s="32">
        <v>40.993475999999994</v>
      </c>
      <c r="Y22" s="32">
        <v>41.062314000000001</v>
      </c>
      <c r="Z22" s="32">
        <v>41.209824000000005</v>
      </c>
      <c r="AA22" s="32">
        <v>41.440475999999997</v>
      </c>
      <c r="AB22" s="32">
        <v>42.571073099999992</v>
      </c>
      <c r="AC22" s="32">
        <v>42.774073680000001</v>
      </c>
      <c r="AD22" s="32">
        <v>42.977074260000002</v>
      </c>
      <c r="AE22" s="22">
        <f t="shared" si="15"/>
        <v>7.0529905599601604E-4</v>
      </c>
      <c r="AF22" s="22">
        <f t="shared" si="16"/>
        <v>0.37123595185121805</v>
      </c>
      <c r="AH22" s="100">
        <f t="shared" si="17"/>
        <v>4.7458790462344665E-3</v>
      </c>
      <c r="AI22" s="26">
        <f t="shared" si="18"/>
        <v>0.20300058000000121</v>
      </c>
      <c r="AK22" s="26">
        <f t="shared" si="14"/>
        <v>2.0300058000000121E-4</v>
      </c>
    </row>
    <row r="23" spans="1:42" x14ac:dyDescent="0.25">
      <c r="A23" s="27" t="s">
        <v>9</v>
      </c>
      <c r="B23" s="31">
        <v>34.591111871073778</v>
      </c>
      <c r="C23" s="31">
        <v>49.500497452363035</v>
      </c>
      <c r="D23" s="31">
        <v>64.409697447839392</v>
      </c>
      <c r="E23" s="31">
        <v>106.43423634497699</v>
      </c>
      <c r="F23" s="31">
        <v>149.57942473915489</v>
      </c>
      <c r="G23" s="31">
        <v>226.38910029594777</v>
      </c>
      <c r="H23" s="31">
        <v>326.29827077106137</v>
      </c>
      <c r="I23" s="31">
        <v>459.92607446861075</v>
      </c>
      <c r="J23" s="31">
        <v>373.61370525171378</v>
      </c>
      <c r="K23" s="31">
        <v>532.34867676313524</v>
      </c>
      <c r="L23" s="31">
        <v>769.02387216482532</v>
      </c>
      <c r="M23" s="31">
        <v>781.96256994851524</v>
      </c>
      <c r="N23" s="31">
        <v>773.3647484891876</v>
      </c>
      <c r="O23" s="31">
        <v>988.32818155592611</v>
      </c>
      <c r="P23" s="31">
        <v>1002.8901931947623</v>
      </c>
      <c r="Q23" s="31">
        <v>1202.6823583682783</v>
      </c>
      <c r="R23" s="31">
        <v>1179.4718836358795</v>
      </c>
      <c r="S23" s="31">
        <v>1174.4939943234103</v>
      </c>
      <c r="T23" s="31">
        <v>1182.2532386523114</v>
      </c>
      <c r="U23" s="31">
        <v>1141.8289807366398</v>
      </c>
      <c r="V23" s="31">
        <v>1113.9069037193201</v>
      </c>
      <c r="W23" s="31">
        <v>1128.4030322741796</v>
      </c>
      <c r="X23" s="31">
        <v>1108.2828480792509</v>
      </c>
      <c r="Y23" s="31">
        <v>1144.7456442496714</v>
      </c>
      <c r="Z23" s="31">
        <v>1216.8299465470413</v>
      </c>
      <c r="AA23" s="31">
        <v>1225.4573981051874</v>
      </c>
      <c r="AB23" s="31">
        <v>1316.9602544591041</v>
      </c>
      <c r="AC23" s="31">
        <v>1353.8114478103316</v>
      </c>
      <c r="AD23" s="31">
        <v>1192.4626196209144</v>
      </c>
      <c r="AE23" s="20">
        <f>AD23/$AD$38</f>
        <v>1.95695675987872E-2</v>
      </c>
      <c r="AF23" s="20">
        <f>(AD23-B23)/B23</f>
        <v>33.473093090080482</v>
      </c>
      <c r="AH23" s="35">
        <f>(AD23-AC23)/AC23</f>
        <v>-0.11918116695673125</v>
      </c>
      <c r="AI23" s="29">
        <f>AD23-AC23</f>
        <v>-161.34882818941719</v>
      </c>
      <c r="AK23" s="29">
        <f t="shared" si="14"/>
        <v>-0.1613488281894172</v>
      </c>
      <c r="AP23" s="6"/>
    </row>
    <row r="24" spans="1:42" x14ac:dyDescent="0.25">
      <c r="A24" s="27" t="s">
        <v>1</v>
      </c>
      <c r="B24" s="31">
        <v>20403.443577920363</v>
      </c>
      <c r="C24" s="31">
        <v>20483.276059470241</v>
      </c>
      <c r="D24" s="31">
        <v>20482.951015715447</v>
      </c>
      <c r="E24" s="31">
        <v>20665.326873842598</v>
      </c>
      <c r="F24" s="31">
        <v>20824.77963028631</v>
      </c>
      <c r="G24" s="31">
        <v>21459.48281123273</v>
      </c>
      <c r="H24" s="31">
        <v>21633.531194292511</v>
      </c>
      <c r="I24" s="31">
        <v>21678.201179926251</v>
      </c>
      <c r="J24" s="31">
        <v>22090.328186579161</v>
      </c>
      <c r="K24" s="31">
        <v>21736.35286645493</v>
      </c>
      <c r="L24" s="31">
        <v>20800.211089383898</v>
      </c>
      <c r="M24" s="31">
        <v>20453.890148770864</v>
      </c>
      <c r="N24" s="31">
        <v>20104.652889645389</v>
      </c>
      <c r="O24" s="31">
        <v>20360.257637920789</v>
      </c>
      <c r="P24" s="31">
        <v>20076.360941719297</v>
      </c>
      <c r="Q24" s="31">
        <v>19829.60062981378</v>
      </c>
      <c r="R24" s="31">
        <v>19422.932559722471</v>
      </c>
      <c r="S24" s="31">
        <v>19077.651090293239</v>
      </c>
      <c r="T24" s="31">
        <v>18914.556293700709</v>
      </c>
      <c r="U24" s="31">
        <v>18510.698015052545</v>
      </c>
      <c r="V24" s="31">
        <v>18595.292365938745</v>
      </c>
      <c r="W24" s="31">
        <v>17961.367124137221</v>
      </c>
      <c r="X24" s="31">
        <v>18325.808477538289</v>
      </c>
      <c r="Y24" s="31">
        <v>19151.43790767499</v>
      </c>
      <c r="Z24" s="31">
        <v>18927.001568699012</v>
      </c>
      <c r="AA24" s="31">
        <v>19161.054893928533</v>
      </c>
      <c r="AB24" s="31">
        <v>19685.169107674978</v>
      </c>
      <c r="AC24" s="31">
        <v>20253.062390335646</v>
      </c>
      <c r="AD24" s="31">
        <v>20633.419306052685</v>
      </c>
      <c r="AE24" s="20">
        <f>AD24/$AD$38</f>
        <v>0.3386161438186493</v>
      </c>
      <c r="AF24" s="20">
        <f>(AD24-B24)/B24</f>
        <v>1.127141735923394E-2</v>
      </c>
      <c r="AH24" s="35">
        <f>(AD24-AC24)/AC24</f>
        <v>1.8780217449907096E-2</v>
      </c>
      <c r="AI24" s="29">
        <f>AD24-AC24</f>
        <v>380.35691571703865</v>
      </c>
      <c r="AK24" s="29">
        <f t="shared" si="14"/>
        <v>0.38035691571703867</v>
      </c>
      <c r="AM24" s="7"/>
      <c r="AN24" s="7"/>
      <c r="AO24" s="7"/>
    </row>
    <row r="25" spans="1:42" outlineLevel="1" x14ac:dyDescent="0.25">
      <c r="A25" s="25" t="s">
        <v>23</v>
      </c>
      <c r="B25" s="32">
        <v>11356.972954755622</v>
      </c>
      <c r="C25" s="32">
        <v>11453.886888791223</v>
      </c>
      <c r="D25" s="32">
        <v>11556.067299735332</v>
      </c>
      <c r="E25" s="32">
        <v>11530.790865891857</v>
      </c>
      <c r="F25" s="32">
        <v>11464.941184620753</v>
      </c>
      <c r="G25" s="32">
        <v>11480.101238342018</v>
      </c>
      <c r="H25" s="32">
        <v>11789.699162181967</v>
      </c>
      <c r="I25" s="32">
        <v>12034.874759846447</v>
      </c>
      <c r="J25" s="32">
        <v>12179.564912683076</v>
      </c>
      <c r="K25" s="32">
        <v>11795.822210853648</v>
      </c>
      <c r="L25" s="32">
        <v>11260.822304284771</v>
      </c>
      <c r="M25" s="32">
        <v>11179.760739049214</v>
      </c>
      <c r="N25" s="32">
        <v>11048.4362232598</v>
      </c>
      <c r="O25" s="32">
        <v>11008.08752683795</v>
      </c>
      <c r="P25" s="32">
        <v>10988.367103378709</v>
      </c>
      <c r="Q25" s="32">
        <v>10843.141319828761</v>
      </c>
      <c r="R25" s="32">
        <v>10789.482068670179</v>
      </c>
      <c r="S25" s="32">
        <v>10586.985228687616</v>
      </c>
      <c r="T25" s="32">
        <v>10539.091165131482</v>
      </c>
      <c r="U25" s="32">
        <v>10376.704760257648</v>
      </c>
      <c r="V25" s="32">
        <v>10155.389518675511</v>
      </c>
      <c r="W25" s="32">
        <v>10045.178595153233</v>
      </c>
      <c r="X25" s="32">
        <v>10379.267466077301</v>
      </c>
      <c r="Y25" s="32">
        <v>10532.736873213647</v>
      </c>
      <c r="Z25" s="32">
        <v>10655.911894613246</v>
      </c>
      <c r="AA25" s="32">
        <v>10880.287332770522</v>
      </c>
      <c r="AB25" s="32">
        <v>11212.113273769561</v>
      </c>
      <c r="AC25" s="32">
        <v>11537.814901739041</v>
      </c>
      <c r="AD25" s="32">
        <v>11543.207082197761</v>
      </c>
      <c r="AE25" s="22">
        <f>AD25/$AD$38</f>
        <v>0.18943618658141315</v>
      </c>
      <c r="AF25" s="22">
        <f>(AD25-B25)/B25</f>
        <v>1.6398218802146213E-2</v>
      </c>
      <c r="AH25" s="100">
        <f>(AD25-AC25)/AC25</f>
        <v>4.6734849749652518E-4</v>
      </c>
      <c r="AI25" s="26">
        <f>AD25-AC25</f>
        <v>5.3921804587207589</v>
      </c>
      <c r="AK25" s="26">
        <f t="shared" si="14"/>
        <v>5.3921804587207592E-3</v>
      </c>
    </row>
    <row r="26" spans="1:42" outlineLevel="1" x14ac:dyDescent="0.25">
      <c r="A26" s="25" t="s">
        <v>24</v>
      </c>
      <c r="B26" s="32">
        <v>1904.5280585953326</v>
      </c>
      <c r="C26" s="32">
        <v>1934.8556201407014</v>
      </c>
      <c r="D26" s="32">
        <v>1955.1833431473672</v>
      </c>
      <c r="E26" s="32">
        <v>1957.5179811723808</v>
      </c>
      <c r="F26" s="32">
        <v>1942.3058944708753</v>
      </c>
      <c r="G26" s="32">
        <v>1937.1225277216236</v>
      </c>
      <c r="H26" s="32">
        <v>2007.0280217553725</v>
      </c>
      <c r="I26" s="32">
        <v>2051.2208646295344</v>
      </c>
      <c r="J26" s="32">
        <v>2085.0784235204496</v>
      </c>
      <c r="K26" s="32">
        <v>2009.7910790966475</v>
      </c>
      <c r="L26" s="32">
        <v>1916.2206132769807</v>
      </c>
      <c r="M26" s="32">
        <v>1922.6341266797417</v>
      </c>
      <c r="N26" s="32">
        <v>1905.9582870193749</v>
      </c>
      <c r="O26" s="32">
        <v>1880.261842731697</v>
      </c>
      <c r="P26" s="32">
        <v>1873.2631582841027</v>
      </c>
      <c r="Q26" s="32">
        <v>1881.7645280083568</v>
      </c>
      <c r="R26" s="32">
        <v>1845.9255983222827</v>
      </c>
      <c r="S26" s="32">
        <v>1809.5062264035005</v>
      </c>
      <c r="T26" s="32">
        <v>1797.3893087120805</v>
      </c>
      <c r="U26" s="32">
        <v>1775.2104943296663</v>
      </c>
      <c r="V26" s="32">
        <v>1739.5404187181896</v>
      </c>
      <c r="W26" s="32">
        <v>1736.1910016791589</v>
      </c>
      <c r="X26" s="32">
        <v>1812.7883026602942</v>
      </c>
      <c r="Y26" s="32">
        <v>1832.2080706407564</v>
      </c>
      <c r="Z26" s="32">
        <v>1840.1987049095549</v>
      </c>
      <c r="AA26" s="32">
        <v>1872.4097990381374</v>
      </c>
      <c r="AB26" s="32">
        <v>1936.8174887474431</v>
      </c>
      <c r="AC26" s="32">
        <v>1972.421928045635</v>
      </c>
      <c r="AD26" s="32">
        <v>1969.7332073996872</v>
      </c>
      <c r="AE26" s="22">
        <f t="shared" ref="AE26:AE31" si="19">AD26/$AD$38</f>
        <v>3.2325396636783632E-2</v>
      </c>
      <c r="AF26" s="22">
        <f t="shared" ref="AF26:AF31" si="20">(AD26-B26)/B26</f>
        <v>3.4236906361172798E-2</v>
      </c>
      <c r="AH26" s="100">
        <f t="shared" ref="AH26:AH31" si="21">(AD26-AC26)/AC26</f>
        <v>-1.3631569431049181E-3</v>
      </c>
      <c r="AI26" s="26">
        <f t="shared" ref="AI26:AI31" si="22">AD26-AC26</f>
        <v>-2.6887206459477966</v>
      </c>
      <c r="AK26" s="26">
        <f t="shared" si="14"/>
        <v>-2.6887206459477965E-3</v>
      </c>
    </row>
    <row r="27" spans="1:42" outlineLevel="1" x14ac:dyDescent="0.25">
      <c r="A27" s="25" t="s">
        <v>25</v>
      </c>
      <c r="B27" s="32">
        <v>5871.763834129576</v>
      </c>
      <c r="C27" s="32">
        <v>5826.1085548033261</v>
      </c>
      <c r="D27" s="32">
        <v>5727.6528663403906</v>
      </c>
      <c r="E27" s="32">
        <v>5833.9245975971553</v>
      </c>
      <c r="F27" s="32">
        <v>6053.1016746087344</v>
      </c>
      <c r="G27" s="32">
        <v>6294.7279793349835</v>
      </c>
      <c r="H27" s="32">
        <v>6318.8803819284267</v>
      </c>
      <c r="I27" s="32">
        <v>6127.1861721512723</v>
      </c>
      <c r="J27" s="32">
        <v>6460.4186743484961</v>
      </c>
      <c r="K27" s="32">
        <v>6449.5109855671453</v>
      </c>
      <c r="L27" s="32">
        <v>6141.9390740719018</v>
      </c>
      <c r="M27" s="32">
        <v>5847.1087848571979</v>
      </c>
      <c r="N27" s="32">
        <v>5772.8661102891519</v>
      </c>
      <c r="O27" s="32">
        <v>5937.1359705518407</v>
      </c>
      <c r="P27" s="32">
        <v>5856.6868029971847</v>
      </c>
      <c r="Q27" s="32">
        <v>5678.5748307405238</v>
      </c>
      <c r="R27" s="32">
        <v>5424.2478433911047</v>
      </c>
      <c r="S27" s="32">
        <v>5264.7328612548381</v>
      </c>
      <c r="T27" s="32">
        <v>5206.0520674585996</v>
      </c>
      <c r="U27" s="32">
        <v>5068.8891408584741</v>
      </c>
      <c r="V27" s="32">
        <v>5344.5105024822051</v>
      </c>
      <c r="W27" s="32">
        <v>4964.0261765043915</v>
      </c>
      <c r="X27" s="32">
        <v>5100.236277643673</v>
      </c>
      <c r="Y27" s="32">
        <v>5549.4298849081315</v>
      </c>
      <c r="Z27" s="32">
        <v>5376.687612743036</v>
      </c>
      <c r="AA27" s="32">
        <v>5362.8928412543955</v>
      </c>
      <c r="AB27" s="32">
        <v>5423.0398744768427</v>
      </c>
      <c r="AC27" s="32">
        <v>5694.9478733213891</v>
      </c>
      <c r="AD27" s="32">
        <v>5893.9152840166389</v>
      </c>
      <c r="AE27" s="22">
        <f t="shared" si="19"/>
        <v>9.672535782191298E-2</v>
      </c>
      <c r="AF27" s="22">
        <f t="shared" si="20"/>
        <v>3.7725376075767509E-3</v>
      </c>
      <c r="AH27" s="100">
        <f t="shared" si="21"/>
        <v>3.4937529740585428E-2</v>
      </c>
      <c r="AI27" s="26">
        <f t="shared" si="22"/>
        <v>198.96741069524978</v>
      </c>
      <c r="AK27" s="26">
        <f t="shared" si="14"/>
        <v>0.19896741069524979</v>
      </c>
    </row>
    <row r="28" spans="1:42" outlineLevel="1" x14ac:dyDescent="0.25">
      <c r="A28" s="25" t="s">
        <v>26</v>
      </c>
      <c r="B28" s="32">
        <v>355.036</v>
      </c>
      <c r="C28" s="32">
        <v>315.14515999999998</v>
      </c>
      <c r="D28" s="32">
        <v>255.60083999999998</v>
      </c>
      <c r="E28" s="32">
        <v>357.2998</v>
      </c>
      <c r="F28" s="32">
        <v>269.64124000000004</v>
      </c>
      <c r="G28" s="32">
        <v>494.59520000000003</v>
      </c>
      <c r="H28" s="32">
        <v>484.03343999999993</v>
      </c>
      <c r="I28" s="32">
        <v>423.48680000000002</v>
      </c>
      <c r="J28" s="32">
        <v>305.58044000000001</v>
      </c>
      <c r="K28" s="32">
        <v>383.22723999999999</v>
      </c>
      <c r="L28" s="32">
        <v>366.38315999999998</v>
      </c>
      <c r="M28" s="32">
        <v>385.28247999999996</v>
      </c>
      <c r="N28" s="32">
        <v>273.89956000000001</v>
      </c>
      <c r="O28" s="32">
        <v>386.76</v>
      </c>
      <c r="P28" s="32">
        <v>240.79571999999996</v>
      </c>
      <c r="Q28" s="32">
        <v>266.73371999999995</v>
      </c>
      <c r="R28" s="32">
        <v>254.85636</v>
      </c>
      <c r="S28" s="32">
        <v>376.76671999999996</v>
      </c>
      <c r="T28" s="32">
        <v>262.20744000000002</v>
      </c>
      <c r="U28" s="32">
        <v>307.32239999999996</v>
      </c>
      <c r="V28" s="32">
        <v>427.93387999999993</v>
      </c>
      <c r="W28" s="32">
        <v>360.67856</v>
      </c>
      <c r="X28" s="32">
        <v>229.39619999999999</v>
      </c>
      <c r="Y28" s="32">
        <v>515.69275999999991</v>
      </c>
      <c r="Z28" s="32">
        <v>391.07495680000005</v>
      </c>
      <c r="AA28" s="32">
        <v>401.14668</v>
      </c>
      <c r="AB28" s="32">
        <v>433.59887999999995</v>
      </c>
      <c r="AC28" s="32">
        <v>332.74735999999996</v>
      </c>
      <c r="AD28" s="32">
        <v>457.45171999999997</v>
      </c>
      <c r="AE28" s="22">
        <f t="shared" si="19"/>
        <v>7.5072645552339149E-3</v>
      </c>
      <c r="AF28" s="22">
        <f t="shared" si="20"/>
        <v>0.28846573305242273</v>
      </c>
      <c r="AH28" s="100">
        <f t="shared" si="21"/>
        <v>0.37477189901671953</v>
      </c>
      <c r="AI28" s="26">
        <f t="shared" si="22"/>
        <v>124.70436000000001</v>
      </c>
      <c r="AK28" s="26">
        <f t="shared" si="14"/>
        <v>0.12470436000000001</v>
      </c>
    </row>
    <row r="29" spans="1:42" outlineLevel="1" x14ac:dyDescent="0.25">
      <c r="A29" s="25" t="s">
        <v>27</v>
      </c>
      <c r="B29" s="32">
        <v>96.677023188405784</v>
      </c>
      <c r="C29" s="32">
        <v>99.628382821946872</v>
      </c>
      <c r="D29" s="32">
        <v>118.08579710144927</v>
      </c>
      <c r="E29" s="32">
        <v>99.875217391304361</v>
      </c>
      <c r="F29" s="32">
        <v>98.719420289855051</v>
      </c>
      <c r="G29" s="32">
        <v>86.267101449275344</v>
      </c>
      <c r="H29" s="32">
        <v>87.18695652173912</v>
      </c>
      <c r="I29" s="32">
        <v>82.633913043478259</v>
      </c>
      <c r="J29" s="32">
        <v>95.371594202898564</v>
      </c>
      <c r="K29" s="32">
        <v>103.53391304347825</v>
      </c>
      <c r="L29" s="32">
        <v>91.8436231884058</v>
      </c>
      <c r="M29" s="32">
        <v>83.63666666666667</v>
      </c>
      <c r="N29" s="32">
        <v>80.805362318840594</v>
      </c>
      <c r="O29" s="32">
        <v>78.482608695652175</v>
      </c>
      <c r="P29" s="32">
        <v>66.857681159420295</v>
      </c>
      <c r="Q29" s="32">
        <v>60.814599999999999</v>
      </c>
      <c r="R29" s="32">
        <v>64.755533333333346</v>
      </c>
      <c r="S29" s="32">
        <v>50.899933333333344</v>
      </c>
      <c r="T29" s="32">
        <v>66.973133333333351</v>
      </c>
      <c r="U29" s="32">
        <v>89.020800000000008</v>
      </c>
      <c r="V29" s="32">
        <v>98.243200000000016</v>
      </c>
      <c r="W29" s="32">
        <v>70.265799999999999</v>
      </c>
      <c r="X29" s="32">
        <v>46.351066666666675</v>
      </c>
      <c r="Y29" s="32">
        <v>47.090266666666672</v>
      </c>
      <c r="Z29" s="32">
        <v>54.549733333333336</v>
      </c>
      <c r="AA29" s="32">
        <v>64.265666666666661</v>
      </c>
      <c r="AB29" s="32">
        <v>79.107600000000019</v>
      </c>
      <c r="AC29" s="32">
        <v>83.988666666666674</v>
      </c>
      <c r="AD29" s="32">
        <v>88.762666666666675</v>
      </c>
      <c r="AE29" s="22">
        <f t="shared" si="19"/>
        <v>1.4566888529672808E-3</v>
      </c>
      <c r="AF29" s="22">
        <f t="shared" si="20"/>
        <v>-8.1863883068839211E-2</v>
      </c>
      <c r="AH29" s="100">
        <f t="shared" si="21"/>
        <v>5.684100235746093E-2</v>
      </c>
      <c r="AI29" s="26">
        <f t="shared" si="22"/>
        <v>4.7740000000000009</v>
      </c>
      <c r="AK29" s="26">
        <f t="shared" si="14"/>
        <v>4.7740000000000013E-3</v>
      </c>
    </row>
    <row r="30" spans="1:42" outlineLevel="1" x14ac:dyDescent="0.25">
      <c r="A30" s="25" t="s">
        <v>40</v>
      </c>
      <c r="B30" s="32">
        <v>730.61939279182468</v>
      </c>
      <c r="C30" s="32">
        <v>758.72013866843315</v>
      </c>
      <c r="D30" s="32">
        <v>769.25791837216161</v>
      </c>
      <c r="E30" s="32">
        <v>772.77051160673761</v>
      </c>
      <c r="F30" s="32">
        <v>878.14830864402018</v>
      </c>
      <c r="G30" s="32">
        <v>1008.1142583233349</v>
      </c>
      <c r="H30" s="32">
        <v>811.40903718707443</v>
      </c>
      <c r="I30" s="32">
        <v>839.50978306368313</v>
      </c>
      <c r="J30" s="32">
        <v>832.4845965945309</v>
      </c>
      <c r="K30" s="32">
        <v>878.14830864402018</v>
      </c>
      <c r="L30" s="32">
        <v>909.76164775520476</v>
      </c>
      <c r="M30" s="32">
        <v>920.29942745893288</v>
      </c>
      <c r="N30" s="32">
        <v>923.81202069350911</v>
      </c>
      <c r="O30" s="32">
        <v>927.324613928085</v>
      </c>
      <c r="P30" s="32">
        <v>888.68608834774818</v>
      </c>
      <c r="Q30" s="32">
        <v>953.62749060348006</v>
      </c>
      <c r="R30" s="32">
        <v>914.19429367682551</v>
      </c>
      <c r="S30" s="32">
        <v>868.019536051518</v>
      </c>
      <c r="T30" s="32">
        <v>939.19130712314029</v>
      </c>
      <c r="U30" s="32">
        <v>796.63204249312673</v>
      </c>
      <c r="V30" s="32">
        <v>753.49453684533717</v>
      </c>
      <c r="W30" s="32">
        <v>721.92632113105401</v>
      </c>
      <c r="X30" s="32">
        <v>687.91593425507278</v>
      </c>
      <c r="Y30" s="32">
        <v>596.5524000497054</v>
      </c>
      <c r="Z30" s="32">
        <v>534.51960686279415</v>
      </c>
      <c r="AA30" s="32">
        <v>514.94152107200102</v>
      </c>
      <c r="AB30" s="32">
        <v>540.70349683170355</v>
      </c>
      <c r="AC30" s="32">
        <v>560.3426889086461</v>
      </c>
      <c r="AD30" s="32">
        <v>595.84193604631332</v>
      </c>
      <c r="AE30" s="22">
        <f t="shared" si="19"/>
        <v>9.7783937657999007E-3</v>
      </c>
      <c r="AF30" s="22">
        <f t="shared" si="20"/>
        <v>-0.18447013325296921</v>
      </c>
      <c r="AH30" s="100">
        <f t="shared" si="21"/>
        <v>6.3352744383633322E-2</v>
      </c>
      <c r="AI30" s="26">
        <f t="shared" si="22"/>
        <v>35.499247137667226</v>
      </c>
      <c r="AK30" s="26">
        <f t="shared" si="14"/>
        <v>3.5499247137667223E-2</v>
      </c>
    </row>
    <row r="31" spans="1:42" outlineLevel="1" x14ac:dyDescent="0.25">
      <c r="A31" s="25" t="s">
        <v>11</v>
      </c>
      <c r="B31" s="32">
        <v>87.84631445959856</v>
      </c>
      <c r="C31" s="32">
        <v>94.931314244610022</v>
      </c>
      <c r="D31" s="32">
        <v>101.10295101874873</v>
      </c>
      <c r="E31" s="32">
        <v>113.14790018316168</v>
      </c>
      <c r="F31" s="32">
        <v>117.92190765207233</v>
      </c>
      <c r="G31" s="32">
        <v>158.5545060614925</v>
      </c>
      <c r="H31" s="32">
        <v>135.29419471793358</v>
      </c>
      <c r="I31" s="32">
        <v>119.28888719183486</v>
      </c>
      <c r="J31" s="32">
        <v>131.82954522971028</v>
      </c>
      <c r="K31" s="32">
        <v>116.31912924999497</v>
      </c>
      <c r="L31" s="32">
        <v>113.24066680663736</v>
      </c>
      <c r="M31" s="32">
        <v>115.16792405910972</v>
      </c>
      <c r="N31" s="32">
        <v>98.875326064714159</v>
      </c>
      <c r="O31" s="32">
        <v>142.20507517556814</v>
      </c>
      <c r="P31" s="32">
        <v>161.70438755213033</v>
      </c>
      <c r="Q31" s="32">
        <v>144.9441406326537</v>
      </c>
      <c r="R31" s="32">
        <v>129.47086232874588</v>
      </c>
      <c r="S31" s="32">
        <v>120.74058456243515</v>
      </c>
      <c r="T31" s="32">
        <v>103.65187194207424</v>
      </c>
      <c r="U31" s="32">
        <v>96.918377113630726</v>
      </c>
      <c r="V31" s="32">
        <v>76.18030921750001</v>
      </c>
      <c r="W31" s="32">
        <v>63.100669669385354</v>
      </c>
      <c r="X31" s="32">
        <v>69.853230235278772</v>
      </c>
      <c r="Y31" s="32">
        <v>77.727652196083937</v>
      </c>
      <c r="Z31" s="32">
        <v>74.059059437047864</v>
      </c>
      <c r="AA31" s="32">
        <v>65.111053126810788</v>
      </c>
      <c r="AB31" s="32">
        <v>59.788493849428193</v>
      </c>
      <c r="AC31" s="32">
        <v>70.798971654263383</v>
      </c>
      <c r="AD31" s="32">
        <v>84.507409725619482</v>
      </c>
      <c r="AE31" s="22">
        <f t="shared" si="19"/>
        <v>1.386855604538492E-3</v>
      </c>
      <c r="AF31" s="22">
        <f t="shared" si="20"/>
        <v>-3.8008478267061219E-2</v>
      </c>
      <c r="AH31" s="100">
        <f t="shared" si="21"/>
        <v>0.19362481899171205</v>
      </c>
      <c r="AI31" s="26">
        <f t="shared" si="22"/>
        <v>13.708438071356099</v>
      </c>
      <c r="AK31" s="26">
        <f t="shared" si="14"/>
        <v>1.37084380713561E-2</v>
      </c>
    </row>
    <row r="32" spans="1:42" x14ac:dyDescent="0.25">
      <c r="A32" s="27" t="s">
        <v>2</v>
      </c>
      <c r="B32" s="31">
        <v>1552.053617690967</v>
      </c>
      <c r="C32" s="31">
        <v>1632.811365232481</v>
      </c>
      <c r="D32" s="31">
        <v>1698.2299225574204</v>
      </c>
      <c r="E32" s="31">
        <v>1748.2816571592587</v>
      </c>
      <c r="F32" s="31">
        <v>1792.8493340275654</v>
      </c>
      <c r="G32" s="31">
        <v>1829.1780952628817</v>
      </c>
      <c r="H32" s="31">
        <v>1708.4830322402095</v>
      </c>
      <c r="I32" s="31">
        <v>1432.6262505012096</v>
      </c>
      <c r="J32" s="31">
        <v>1475.5765436871579</v>
      </c>
      <c r="K32" s="31">
        <v>1480.7046945341845</v>
      </c>
      <c r="L32" s="31">
        <v>1492.7703645905121</v>
      </c>
      <c r="M32" s="31">
        <v>1605.3489199626401</v>
      </c>
      <c r="N32" s="31">
        <v>1710.2325565770898</v>
      </c>
      <c r="O32" s="31">
        <v>1765.4681984593717</v>
      </c>
      <c r="P32" s="31">
        <v>1485.1035878384707</v>
      </c>
      <c r="Q32" s="31">
        <v>1291.9683880384277</v>
      </c>
      <c r="R32" s="31">
        <v>1328.1757520911428</v>
      </c>
      <c r="S32" s="31">
        <v>848.8355258913881</v>
      </c>
      <c r="T32" s="31">
        <v>693.80354289533193</v>
      </c>
      <c r="U32" s="31">
        <v>521.64707443401562</v>
      </c>
      <c r="V32" s="31">
        <v>506.18887456942593</v>
      </c>
      <c r="W32" s="31">
        <v>592.43150207799135</v>
      </c>
      <c r="X32" s="31">
        <v>517.29408971898374</v>
      </c>
      <c r="Y32" s="31">
        <v>672.62146162651766</v>
      </c>
      <c r="Z32" s="31">
        <v>855.01274406531115</v>
      </c>
      <c r="AA32" s="31">
        <v>936.30071554300366</v>
      </c>
      <c r="AB32" s="31">
        <v>941.61396466093197</v>
      </c>
      <c r="AC32" s="31">
        <v>919.16038319590064</v>
      </c>
      <c r="AD32" s="31">
        <v>890.10404199228606</v>
      </c>
      <c r="AE32" s="20">
        <f>AD32/$AD$38</f>
        <v>1.4607544868164731E-2</v>
      </c>
      <c r="AF32" s="20">
        <f>(AD32-B32)/B32</f>
        <v>-0.42649916739569965</v>
      </c>
      <c r="AH32" s="35">
        <f>(AD32-AC32)/AC32</f>
        <v>-3.1611829376921481E-2</v>
      </c>
      <c r="AI32" s="29">
        <f>AD32-AC32</f>
        <v>-29.056341203614579</v>
      </c>
      <c r="AK32" s="29">
        <f t="shared" si="14"/>
        <v>-2.9056341203614579E-2</v>
      </c>
    </row>
    <row r="33" spans="1:37" outlineLevel="1" x14ac:dyDescent="0.25">
      <c r="A33" s="25" t="s">
        <v>28</v>
      </c>
      <c r="B33" s="32">
        <v>1318.0750046457997</v>
      </c>
      <c r="C33" s="32">
        <v>1398.5762396203297</v>
      </c>
      <c r="D33" s="32">
        <v>1461.4329391711981</v>
      </c>
      <c r="E33" s="32">
        <v>1510.5881268151277</v>
      </c>
      <c r="F33" s="32">
        <v>1556.0660070268186</v>
      </c>
      <c r="G33" s="32">
        <v>1592.759090270677</v>
      </c>
      <c r="H33" s="32">
        <v>1471.8696106900711</v>
      </c>
      <c r="I33" s="32">
        <v>1212.7245603159163</v>
      </c>
      <c r="J33" s="32">
        <v>1263.4259964598352</v>
      </c>
      <c r="K33" s="32">
        <v>1261.2873970377811</v>
      </c>
      <c r="L33" s="32">
        <v>1268.1637358600644</v>
      </c>
      <c r="M33" s="32">
        <v>1364.4710203505406</v>
      </c>
      <c r="N33" s="32">
        <v>1437.6433897413656</v>
      </c>
      <c r="O33" s="32">
        <v>1457.1351738766384</v>
      </c>
      <c r="P33" s="32">
        <v>1190.8522842044661</v>
      </c>
      <c r="Q33" s="32">
        <v>1006.9985553870778</v>
      </c>
      <c r="R33" s="32">
        <v>1049.2955470508382</v>
      </c>
      <c r="S33" s="32">
        <v>615.99279973624357</v>
      </c>
      <c r="T33" s="32">
        <v>463.84204329766396</v>
      </c>
      <c r="U33" s="32">
        <v>284.8049081264104</v>
      </c>
      <c r="V33" s="32">
        <v>278.64650733286254</v>
      </c>
      <c r="W33" s="32">
        <v>381.56113356609893</v>
      </c>
      <c r="X33" s="32">
        <v>302.79154765173917</v>
      </c>
      <c r="Y33" s="32">
        <v>460.96994317368154</v>
      </c>
      <c r="Z33" s="32">
        <v>648.10107072438586</v>
      </c>
      <c r="AA33" s="32">
        <v>726.92670538507707</v>
      </c>
      <c r="AB33" s="32">
        <v>749.56085926208709</v>
      </c>
      <c r="AC33" s="32">
        <v>717.90523816711902</v>
      </c>
      <c r="AD33" s="32">
        <v>692.70918628536094</v>
      </c>
      <c r="AE33" s="22">
        <f>AD33/$AD$38</f>
        <v>1.1368087371679393E-2</v>
      </c>
      <c r="AF33" s="22">
        <f>(AD33-B33)/B33</f>
        <v>-0.4744538938650843</v>
      </c>
      <c r="AH33" s="100">
        <f>(AD33-AC33)/AC33</f>
        <v>-3.5096626326457818E-2</v>
      </c>
      <c r="AI33" s="26">
        <f>AD33-AC33</f>
        <v>-25.196051881758081</v>
      </c>
      <c r="AK33" s="26">
        <f t="shared" si="14"/>
        <v>-2.519605188175808E-2</v>
      </c>
    </row>
    <row r="34" spans="1:37" outlineLevel="1" x14ac:dyDescent="0.25">
      <c r="A34" s="25" t="s">
        <v>29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3.8134041600000002</v>
      </c>
      <c r="N34" s="32">
        <v>5.8339097599999992</v>
      </c>
      <c r="O34" s="32">
        <v>8.11426816</v>
      </c>
      <c r="P34" s="32">
        <v>8.5036185599999996</v>
      </c>
      <c r="Q34" s="32">
        <v>13.767910399999998</v>
      </c>
      <c r="R34" s="32">
        <v>13.70170368</v>
      </c>
      <c r="S34" s="32">
        <v>12.484254719999999</v>
      </c>
      <c r="T34" s="32">
        <v>16.44053504</v>
      </c>
      <c r="U34" s="32">
        <v>21.072775679999999</v>
      </c>
      <c r="V34" s="32">
        <v>20.991303680000001</v>
      </c>
      <c r="W34" s="32">
        <v>22.911470080000001</v>
      </c>
      <c r="X34" s="32">
        <v>22.413890559999999</v>
      </c>
      <c r="Y34" s="32">
        <v>22.730516479999999</v>
      </c>
      <c r="Z34" s="32">
        <v>19.298229759999998</v>
      </c>
      <c r="AA34" s="32">
        <v>20.662671360000001</v>
      </c>
      <c r="AB34" s="32">
        <v>19.890316800000001</v>
      </c>
      <c r="AC34" s="32">
        <v>25.636408320000001</v>
      </c>
      <c r="AD34" s="32">
        <v>25.636408320000001</v>
      </c>
      <c r="AE34" s="22">
        <f t="shared" ref="AE34:AE36" si="23">AD34/$AD$38</f>
        <v>4.2072046314360747E-4</v>
      </c>
      <c r="AF34" s="22"/>
      <c r="AH34" s="100">
        <f t="shared" ref="AH34:AH36" si="24">(AD34-AC34)/AC34</f>
        <v>0</v>
      </c>
      <c r="AI34" s="26">
        <f t="shared" ref="AI34:AI36" si="25">AD34-AC34</f>
        <v>0</v>
      </c>
      <c r="AK34" s="26">
        <f t="shared" si="14"/>
        <v>0</v>
      </c>
    </row>
    <row r="35" spans="1:37" outlineLevel="1" x14ac:dyDescent="0.25">
      <c r="A35" s="25" t="s">
        <v>30</v>
      </c>
      <c r="B35" s="32">
        <v>97.736151786130407</v>
      </c>
      <c r="C35" s="32">
        <v>97.882200732675685</v>
      </c>
      <c r="D35" s="32">
        <v>98.661941870663441</v>
      </c>
      <c r="E35" s="32">
        <v>99.468783822381241</v>
      </c>
      <c r="F35" s="32">
        <v>100.12485467596191</v>
      </c>
      <c r="G35" s="32">
        <v>100.58957019165693</v>
      </c>
      <c r="H35" s="32">
        <v>100.60733564856253</v>
      </c>
      <c r="I35" s="32">
        <v>84.715535539400037</v>
      </c>
      <c r="J35" s="32">
        <v>66.672424749708611</v>
      </c>
      <c r="K35" s="32">
        <v>74.517421147256428</v>
      </c>
      <c r="L35" s="32">
        <v>79.509677802036677</v>
      </c>
      <c r="M35" s="32">
        <v>88.680468027773983</v>
      </c>
      <c r="N35" s="32">
        <v>114.68022125461587</v>
      </c>
      <c r="O35" s="32">
        <v>161.65310805525169</v>
      </c>
      <c r="P35" s="32">
        <v>149.25923145124156</v>
      </c>
      <c r="Q35" s="32">
        <v>132.47789078977468</v>
      </c>
      <c r="R35" s="32">
        <v>130.08429556349773</v>
      </c>
      <c r="S35" s="32">
        <v>84.018016119658313</v>
      </c>
      <c r="T35" s="32">
        <v>69.062305825140754</v>
      </c>
      <c r="U35" s="32">
        <v>70.554009255619121</v>
      </c>
      <c r="V35" s="32">
        <v>62.094445437770631</v>
      </c>
      <c r="W35" s="32">
        <v>44.997079427955953</v>
      </c>
      <c r="X35" s="32">
        <v>48.316555502888967</v>
      </c>
      <c r="Y35" s="32">
        <v>45.162599811442291</v>
      </c>
      <c r="Z35" s="32">
        <v>41.683204244454295</v>
      </c>
      <c r="AA35" s="32">
        <v>42.425007001546405</v>
      </c>
      <c r="AB35" s="32">
        <v>25.043533748889661</v>
      </c>
      <c r="AC35" s="32">
        <v>27.465906904040317</v>
      </c>
      <c r="AD35" s="32">
        <v>23.892274029886991</v>
      </c>
      <c r="AE35" s="22">
        <f t="shared" si="23"/>
        <v>3.9209738236093284E-4</v>
      </c>
      <c r="AF35" s="22">
        <f t="shared" ref="AF35:AF36" si="26">(AD35-B35)/B35</f>
        <v>-0.7555431271514671</v>
      </c>
      <c r="AH35" s="100">
        <f t="shared" si="24"/>
        <v>-0.13011159204168254</v>
      </c>
      <c r="AI35" s="26">
        <f t="shared" si="25"/>
        <v>-3.5736328741533256</v>
      </c>
      <c r="AK35" s="26">
        <f t="shared" si="14"/>
        <v>-3.5736328741533254E-3</v>
      </c>
    </row>
    <row r="36" spans="1:37" outlineLevel="1" x14ac:dyDescent="0.25">
      <c r="A36" s="25" t="s">
        <v>38</v>
      </c>
      <c r="B36" s="32">
        <v>136.24246125903687</v>
      </c>
      <c r="C36" s="32">
        <v>136.35292487947538</v>
      </c>
      <c r="D36" s="32">
        <v>138.1350415155589</v>
      </c>
      <c r="E36" s="32">
        <v>138.22474652174972</v>
      </c>
      <c r="F36" s="32">
        <v>136.65847232478484</v>
      </c>
      <c r="G36" s="32">
        <v>135.82943480054763</v>
      </c>
      <c r="H36" s="32">
        <v>136.00608590157566</v>
      </c>
      <c r="I36" s="32">
        <v>135.18615464589334</v>
      </c>
      <c r="J36" s="32">
        <v>145.47812247761419</v>
      </c>
      <c r="K36" s="32">
        <v>144.89987634914675</v>
      </c>
      <c r="L36" s="32">
        <v>145.09695092841093</v>
      </c>
      <c r="M36" s="32">
        <v>148.38402742432575</v>
      </c>
      <c r="N36" s="32">
        <v>152.07503582110829</v>
      </c>
      <c r="O36" s="32">
        <v>138.56564836748166</v>
      </c>
      <c r="P36" s="32">
        <v>136.48845362276316</v>
      </c>
      <c r="Q36" s="32">
        <v>138.72403146157541</v>
      </c>
      <c r="R36" s="32">
        <v>135.0942057968067</v>
      </c>
      <c r="S36" s="32">
        <v>136.34045531548622</v>
      </c>
      <c r="T36" s="32">
        <v>144.45865873252731</v>
      </c>
      <c r="U36" s="32">
        <v>145.21538137198615</v>
      </c>
      <c r="V36" s="32">
        <v>144.45661811879282</v>
      </c>
      <c r="W36" s="32">
        <v>142.9618190039364</v>
      </c>
      <c r="X36" s="32">
        <v>143.77209600435555</v>
      </c>
      <c r="Y36" s="32">
        <v>143.7584021613938</v>
      </c>
      <c r="Z36" s="32">
        <v>145.930239336471</v>
      </c>
      <c r="AA36" s="32">
        <v>146.28633179638013</v>
      </c>
      <c r="AB36" s="32">
        <v>147.11925484995513</v>
      </c>
      <c r="AC36" s="32">
        <v>148.15282980474126</v>
      </c>
      <c r="AD36" s="32">
        <v>147.86617335703824</v>
      </c>
      <c r="AE36" s="22">
        <f t="shared" si="23"/>
        <v>2.4266396509808E-3</v>
      </c>
      <c r="AF36" s="22">
        <f t="shared" si="26"/>
        <v>8.5316368998217651E-2</v>
      </c>
      <c r="AH36" s="100">
        <f t="shared" si="24"/>
        <v>-1.9348698778202484E-3</v>
      </c>
      <c r="AI36" s="26">
        <f t="shared" si="25"/>
        <v>-0.28665644770302379</v>
      </c>
      <c r="AK36" s="26">
        <f t="shared" si="14"/>
        <v>-2.8665644770302378E-4</v>
      </c>
    </row>
    <row r="37" spans="1:37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5"/>
      <c r="U37" s="18"/>
      <c r="V37" s="18"/>
      <c r="W37" s="18"/>
      <c r="X37" s="18"/>
      <c r="Y37" s="18"/>
      <c r="Z37" s="15"/>
      <c r="AA37" s="15"/>
      <c r="AB37" s="15"/>
      <c r="AC37" s="15"/>
      <c r="AD37" s="15"/>
      <c r="AE37" s="19"/>
      <c r="AH37" s="36"/>
      <c r="AI37" s="7"/>
      <c r="AK37" s="7"/>
    </row>
    <row r="38" spans="1:37" x14ac:dyDescent="0.25">
      <c r="A38" s="28" t="s">
        <v>8</v>
      </c>
      <c r="B38" s="33">
        <v>55468.296195960938</v>
      </c>
      <c r="C38" s="33">
        <v>56146.920563706051</v>
      </c>
      <c r="D38" s="33">
        <v>56013.36394401751</v>
      </c>
      <c r="E38" s="33">
        <v>56416.307407171516</v>
      </c>
      <c r="F38" s="33">
        <v>57760.822798018002</v>
      </c>
      <c r="G38" s="33">
        <v>59164.253234879354</v>
      </c>
      <c r="H38" s="33">
        <v>61234.153130611521</v>
      </c>
      <c r="I38" s="33">
        <v>62565.155152238876</v>
      </c>
      <c r="J38" s="33">
        <v>65031.484825131382</v>
      </c>
      <c r="K38" s="33">
        <v>66174.541460074819</v>
      </c>
      <c r="L38" s="33">
        <v>68314.276296371347</v>
      </c>
      <c r="M38" s="33">
        <v>70221.214594089193</v>
      </c>
      <c r="N38" s="33">
        <v>68244.217142292662</v>
      </c>
      <c r="O38" s="33">
        <v>68550.01730645854</v>
      </c>
      <c r="P38" s="33">
        <v>67990.207029686906</v>
      </c>
      <c r="Q38" s="33">
        <v>69702.107088342746</v>
      </c>
      <c r="R38" s="33">
        <v>68825.585575940684</v>
      </c>
      <c r="S38" s="33">
        <v>68042.033204433115</v>
      </c>
      <c r="T38" s="33">
        <v>67490.635549747516</v>
      </c>
      <c r="U38" s="33">
        <v>61736.430569646676</v>
      </c>
      <c r="V38" s="33">
        <v>61277.543499692649</v>
      </c>
      <c r="W38" s="33">
        <v>57156.859362455827</v>
      </c>
      <c r="X38" s="33">
        <v>57752.70165731883</v>
      </c>
      <c r="Y38" s="33">
        <v>57589.734589045416</v>
      </c>
      <c r="Z38" s="33">
        <v>57325.318108072352</v>
      </c>
      <c r="AA38" s="33">
        <v>59415.925271146691</v>
      </c>
      <c r="AB38" s="33">
        <v>61491.439948036095</v>
      </c>
      <c r="AC38" s="33">
        <v>61004.876023788762</v>
      </c>
      <c r="AD38" s="33">
        <v>60934.54102147949</v>
      </c>
      <c r="AE38" s="20">
        <f>AD38/$AD$38</f>
        <v>1</v>
      </c>
      <c r="AF38" s="20">
        <f>(AD38-B38)/B38</f>
        <v>9.8547191826609412E-2</v>
      </c>
      <c r="AH38" s="35">
        <f>(AD38-AC38)/AC38</f>
        <v>-1.1529406646420301E-3</v>
      </c>
      <c r="AI38" s="29">
        <f>AD38-AC38</f>
        <v>-70.335002309271658</v>
      </c>
      <c r="AK38" s="29">
        <f>AI38/1000</f>
        <v>-7.0335002309271658E-2</v>
      </c>
    </row>
    <row r="39" spans="1:37" x14ac:dyDescent="0.25">
      <c r="B39" s="4"/>
      <c r="C39" s="15">
        <f>(C38/$B$38)-1</f>
        <v>1.2234454891991486E-2</v>
      </c>
      <c r="D39" s="15">
        <f>(D38/$B$38)-1</f>
        <v>9.8266538804605563E-3</v>
      </c>
      <c r="E39" s="15">
        <f t="shared" ref="E39:Z39" si="27">(E38/$B$38)-1</f>
        <v>1.7091046169173785E-2</v>
      </c>
      <c r="F39" s="15">
        <f t="shared" si="27"/>
        <v>4.1330395185709801E-2</v>
      </c>
      <c r="G39" s="15">
        <f t="shared" si="27"/>
        <v>6.6631883298905903E-2</v>
      </c>
      <c r="H39" s="15">
        <f t="shared" si="27"/>
        <v>0.10394869375977756</v>
      </c>
      <c r="I39" s="15">
        <f t="shared" si="27"/>
        <v>0.12794441947893676</v>
      </c>
      <c r="J39" s="15">
        <f t="shared" si="27"/>
        <v>0.172408191435792</v>
      </c>
      <c r="K39" s="15">
        <f t="shared" si="27"/>
        <v>0.19301557823752802</v>
      </c>
      <c r="L39" s="15">
        <f t="shared" si="27"/>
        <v>0.23159139511023641</v>
      </c>
      <c r="M39" s="15">
        <f>(M38/$B$38)-1</f>
        <v>0.26597028230339848</v>
      </c>
      <c r="N39" s="15">
        <f t="shared" si="27"/>
        <v>0.23032834650619805</v>
      </c>
      <c r="O39" s="15">
        <f t="shared" si="27"/>
        <v>0.23584140865408765</v>
      </c>
      <c r="P39" s="15">
        <f t="shared" si="27"/>
        <v>0.22574897179981845</v>
      </c>
      <c r="Q39" s="15">
        <f t="shared" si="27"/>
        <v>0.25661164788793855</v>
      </c>
      <c r="R39" s="15">
        <f t="shared" si="27"/>
        <v>0.24080944063597154</v>
      </c>
      <c r="S39" s="15">
        <f t="shared" si="27"/>
        <v>0.22668331048156065</v>
      </c>
      <c r="T39" s="15">
        <f t="shared" si="27"/>
        <v>0.21674253904092367</v>
      </c>
      <c r="U39" s="15">
        <f t="shared" si="27"/>
        <v>0.11300391040570967</v>
      </c>
      <c r="V39" s="15">
        <f t="shared" si="27"/>
        <v>0.10473094906698655</v>
      </c>
      <c r="W39" s="15">
        <f t="shared" si="27"/>
        <v>3.0441951209920992E-2</v>
      </c>
      <c r="X39" s="15">
        <f t="shared" si="27"/>
        <v>4.1183984690776221E-2</v>
      </c>
      <c r="Y39" s="15">
        <f t="shared" si="27"/>
        <v>3.8245962803504341E-2</v>
      </c>
      <c r="Z39" s="15">
        <f t="shared" si="27"/>
        <v>3.3478978794496239E-2</v>
      </c>
      <c r="AA39" s="15">
        <f>(AA38/$B$38)-1</f>
        <v>7.1169106425035711E-2</v>
      </c>
      <c r="AB39" s="15">
        <f>(AB38/$B$38)-1</f>
        <v>0.10858714193773533</v>
      </c>
      <c r="AC39" s="15">
        <f>(AC38/$B$38)-1</f>
        <v>9.9815213509856893E-2</v>
      </c>
      <c r="AD39" s="15">
        <f>(AD38/$B$38)-1</f>
        <v>9.8547191826609426E-2</v>
      </c>
    </row>
    <row r="40" spans="1:37" x14ac:dyDescent="0.25">
      <c r="A40" s="3" t="s">
        <v>10</v>
      </c>
      <c r="B40" s="13"/>
      <c r="C40" s="18">
        <f>(C38-B38)</f>
        <v>678.62436774511298</v>
      </c>
      <c r="D40" s="18">
        <f>(D38-C38)</f>
        <v>-133.5566196885411</v>
      </c>
      <c r="E40" s="18">
        <f t="shared" ref="E40:Z40" si="28">(E38-D38)</f>
        <v>402.94346315400617</v>
      </c>
      <c r="F40" s="18">
        <f t="shared" si="28"/>
        <v>1344.5153908464854</v>
      </c>
      <c r="G40" s="18">
        <f t="shared" si="28"/>
        <v>1403.4304368613521</v>
      </c>
      <c r="H40" s="18">
        <f t="shared" si="28"/>
        <v>2069.8998957321674</v>
      </c>
      <c r="I40" s="18">
        <f t="shared" si="28"/>
        <v>1331.0020216273551</v>
      </c>
      <c r="J40" s="18">
        <f t="shared" si="28"/>
        <v>2466.3296728925052</v>
      </c>
      <c r="K40" s="18">
        <f t="shared" si="28"/>
        <v>1143.0566349434375</v>
      </c>
      <c r="L40" s="18">
        <f t="shared" si="28"/>
        <v>2139.7348362965276</v>
      </c>
      <c r="M40" s="18">
        <f t="shared" si="28"/>
        <v>1906.9382977178466</v>
      </c>
      <c r="N40" s="18">
        <f t="shared" si="28"/>
        <v>-1976.9974517965311</v>
      </c>
      <c r="O40" s="18">
        <f t="shared" si="28"/>
        <v>305.8001641658775</v>
      </c>
      <c r="P40" s="18">
        <f t="shared" si="28"/>
        <v>-559.81027677163365</v>
      </c>
      <c r="Q40" s="18">
        <f t="shared" si="28"/>
        <v>1711.9000586558395</v>
      </c>
      <c r="R40" s="18">
        <f t="shared" si="28"/>
        <v>-876.52151240206149</v>
      </c>
      <c r="S40" s="18">
        <f t="shared" si="28"/>
        <v>-783.55237150756875</v>
      </c>
      <c r="T40" s="18">
        <f t="shared" si="28"/>
        <v>-551.39765468559926</v>
      </c>
      <c r="U40" s="18">
        <f t="shared" si="28"/>
        <v>-5754.2049801008397</v>
      </c>
      <c r="V40" s="18">
        <f t="shared" si="28"/>
        <v>-458.88706995402754</v>
      </c>
      <c r="W40" s="18">
        <f t="shared" si="28"/>
        <v>-4120.6841372368217</v>
      </c>
      <c r="X40" s="18">
        <f t="shared" si="28"/>
        <v>595.84229486300319</v>
      </c>
      <c r="Y40" s="18">
        <f t="shared" si="28"/>
        <v>-162.96706827341404</v>
      </c>
      <c r="Z40" s="18">
        <f t="shared" si="28"/>
        <v>-264.41648097306461</v>
      </c>
      <c r="AA40" s="18">
        <f>(AA38-Z38)</f>
        <v>2090.607163074339</v>
      </c>
      <c r="AB40" s="18">
        <f>(AB38-AA38)</f>
        <v>2075.5146768894047</v>
      </c>
      <c r="AC40" s="18">
        <f>(AC38-AB38)</f>
        <v>-486.56392424733349</v>
      </c>
      <c r="AD40" s="18">
        <f>(AD38-AC38)</f>
        <v>-70.335002309271658</v>
      </c>
      <c r="AI40" s="84">
        <f>AD38-B38</f>
        <v>5466.2448255185518</v>
      </c>
    </row>
    <row r="41" spans="1:37" x14ac:dyDescent="0.25">
      <c r="A41" s="3" t="s">
        <v>35</v>
      </c>
      <c r="C41" s="15">
        <f>(C38-B38)/B38</f>
        <v>1.2234454891991594E-2</v>
      </c>
      <c r="D41" s="15">
        <f>(D38-C38)/C38</f>
        <v>-2.3786989268094159E-3</v>
      </c>
      <c r="E41" s="15">
        <f t="shared" ref="E41:V41" si="29">(E38-D38)/D38</f>
        <v>7.1937022664221263E-3</v>
      </c>
      <c r="F41" s="15">
        <f t="shared" si="29"/>
        <v>2.3832034612665445E-2</v>
      </c>
      <c r="G41" s="15">
        <f t="shared" si="29"/>
        <v>2.4297272249201914E-2</v>
      </c>
      <c r="H41" s="15">
        <f t="shared" si="29"/>
        <v>3.4985650668398711E-2</v>
      </c>
      <c r="I41" s="15">
        <f t="shared" si="29"/>
        <v>2.1736268954162686E-2</v>
      </c>
      <c r="J41" s="15">
        <f t="shared" si="29"/>
        <v>3.9420179921095394E-2</v>
      </c>
      <c r="K41" s="15">
        <f t="shared" si="29"/>
        <v>1.7576972723552266E-2</v>
      </c>
      <c r="L41" s="15">
        <f t="shared" si="29"/>
        <v>3.2334713457553718E-2</v>
      </c>
      <c r="M41" s="15">
        <f t="shared" si="29"/>
        <v>2.791419892153842E-2</v>
      </c>
      <c r="N41" s="15">
        <f t="shared" si="29"/>
        <v>-2.8153848708321019E-2</v>
      </c>
      <c r="O41" s="15">
        <f t="shared" si="29"/>
        <v>4.4809681606907239E-3</v>
      </c>
      <c r="P41" s="15">
        <f t="shared" si="29"/>
        <v>-8.1664498240599324E-3</v>
      </c>
      <c r="Q41" s="15">
        <f t="shared" si="29"/>
        <v>2.5178626944147471E-2</v>
      </c>
      <c r="R41" s="15">
        <f t="shared" si="29"/>
        <v>-1.2575251294643493E-2</v>
      </c>
      <c r="S41" s="15">
        <f t="shared" si="29"/>
        <v>-1.1384608862397746E-2</v>
      </c>
      <c r="T41" s="15">
        <f t="shared" si="29"/>
        <v>-8.1037798066515496E-3</v>
      </c>
      <c r="U41" s="15">
        <f>(U38-T38)/T38</f>
        <v>-8.5259309432038174E-2</v>
      </c>
      <c r="V41" s="15">
        <f t="shared" si="29"/>
        <v>-7.4330029404007019E-3</v>
      </c>
      <c r="W41" s="15">
        <f t="shared" ref="W41:AA41" si="30">(W38-V38)/V38</f>
        <v>-6.7246235764289244E-2</v>
      </c>
      <c r="X41" s="15">
        <f t="shared" si="30"/>
        <v>1.042468570717847E-2</v>
      </c>
      <c r="Y41" s="15">
        <f t="shared" si="30"/>
        <v>-2.8218085664700968E-3</v>
      </c>
      <c r="Z41" s="15">
        <f t="shared" si="30"/>
        <v>-4.5913821770479438E-3</v>
      </c>
      <c r="AA41" s="15">
        <f t="shared" si="30"/>
        <v>3.6469176832704696E-2</v>
      </c>
      <c r="AB41" s="15">
        <f>(AB38-AA38)/AA38</f>
        <v>3.4931959191373686E-2</v>
      </c>
      <c r="AC41" s="15">
        <f>(AC38-AB38)/AB38</f>
        <v>-7.9127098773180259E-3</v>
      </c>
      <c r="AD41" s="15">
        <f>(AD38-AC38)/AC38</f>
        <v>-1.1529406646420301E-3</v>
      </c>
      <c r="AF41" s="8"/>
    </row>
    <row r="42" spans="1:37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37" x14ac:dyDescent="0.25">
      <c r="Y43" s="11"/>
      <c r="Z43" s="14"/>
      <c r="AA43" s="14"/>
      <c r="AB43" s="14"/>
      <c r="AC43" s="14"/>
      <c r="AD43" s="14"/>
      <c r="AE43" s="16"/>
      <c r="AF43" s="11"/>
      <c r="AG43" s="16"/>
    </row>
    <row r="44" spans="1:37" x14ac:dyDescent="0.25">
      <c r="Y44" s="11"/>
      <c r="Z44" s="14"/>
      <c r="AA44" s="14"/>
      <c r="AB44" s="14"/>
      <c r="AC44" s="14"/>
      <c r="AD44" s="14"/>
      <c r="AE44" s="16"/>
      <c r="AF44" s="11"/>
      <c r="AG44" s="11"/>
    </row>
    <row r="45" spans="1:37" x14ac:dyDescent="0.25">
      <c r="Y45" s="11"/>
      <c r="Z45" s="14"/>
      <c r="AA45" s="14"/>
      <c r="AB45" s="14"/>
      <c r="AC45" s="14"/>
      <c r="AD45" s="14"/>
      <c r="AE45" s="16"/>
      <c r="AF45" s="11"/>
      <c r="AG45" s="11"/>
      <c r="AI45" s="7"/>
    </row>
    <row r="46" spans="1:37" x14ac:dyDescent="0.25">
      <c r="Y46" s="11"/>
      <c r="Z46" s="14"/>
      <c r="AA46" s="14"/>
      <c r="AB46" s="14"/>
      <c r="AC46" s="14"/>
      <c r="AD46" s="14"/>
      <c r="AE46" s="16"/>
      <c r="AF46" s="11"/>
      <c r="AG46" s="11"/>
      <c r="AI46" s="7"/>
    </row>
    <row r="47" spans="1:37" x14ac:dyDescent="0.25">
      <c r="Y47" s="11"/>
      <c r="Z47" s="14"/>
      <c r="AA47" s="14"/>
      <c r="AB47" s="14"/>
      <c r="AC47" s="14"/>
      <c r="AD47" s="14"/>
      <c r="AE47" s="16"/>
      <c r="AF47" s="11"/>
      <c r="AG47" s="11"/>
      <c r="AI47" s="7"/>
    </row>
    <row r="48" spans="1:37" x14ac:dyDescent="0.25">
      <c r="Y48" s="11"/>
      <c r="Z48" s="14"/>
      <c r="AA48" s="14"/>
      <c r="AB48" s="14"/>
      <c r="AC48" s="14"/>
      <c r="AD48" s="14"/>
      <c r="AE48" s="16"/>
      <c r="AF48" s="11"/>
      <c r="AG48" s="11"/>
      <c r="AI48" s="7"/>
    </row>
    <row r="49" spans="25:35" x14ac:dyDescent="0.25">
      <c r="Y49" s="11"/>
      <c r="Z49" s="14"/>
      <c r="AA49" s="14"/>
      <c r="AB49" s="14"/>
      <c r="AC49" s="14"/>
      <c r="AD49" s="14"/>
      <c r="AE49" s="16"/>
      <c r="AF49" s="11"/>
      <c r="AG49" s="11"/>
      <c r="AI49" s="7"/>
    </row>
    <row r="50" spans="25:35" x14ac:dyDescent="0.25">
      <c r="Y50" s="11"/>
      <c r="Z50" s="14"/>
      <c r="AA50" s="14"/>
      <c r="AB50" s="14"/>
      <c r="AC50" s="14"/>
      <c r="AD50" s="14"/>
      <c r="AE50" s="16"/>
      <c r="AF50" s="11"/>
      <c r="AG50" s="11"/>
      <c r="AI50" s="7"/>
    </row>
    <row r="51" spans="25:35" x14ac:dyDescent="0.25">
      <c r="Y51" s="11"/>
      <c r="Z51" s="14"/>
      <c r="AA51" s="14"/>
      <c r="AB51" s="14"/>
      <c r="AC51" s="14"/>
      <c r="AD51" s="14"/>
      <c r="AE51" s="16"/>
      <c r="AF51" s="11"/>
      <c r="AG51" s="11"/>
      <c r="AH51" s="5"/>
      <c r="AI51" s="7"/>
    </row>
    <row r="52" spans="25:35" x14ac:dyDescent="0.25">
      <c r="Y52" s="11"/>
      <c r="Z52" s="14"/>
      <c r="AA52" s="14"/>
      <c r="AB52" s="14"/>
      <c r="AC52" s="14"/>
      <c r="AD52" s="14"/>
      <c r="AE52" s="16"/>
      <c r="AF52" s="11"/>
      <c r="AG52" s="11"/>
      <c r="AI52" s="7"/>
    </row>
    <row r="53" spans="25:35" x14ac:dyDescent="0.25">
      <c r="Y53" s="11"/>
      <c r="Z53" s="14"/>
      <c r="AA53" s="14"/>
      <c r="AB53" s="14"/>
      <c r="AC53" s="14"/>
      <c r="AD53" s="14"/>
      <c r="AE53" s="16"/>
      <c r="AF53" s="16"/>
      <c r="AG53" s="11"/>
      <c r="AI53" s="7"/>
    </row>
    <row r="54" spans="25:35" x14ac:dyDescent="0.25">
      <c r="Y54" s="11"/>
      <c r="Z54" s="14"/>
      <c r="AA54" s="14"/>
      <c r="AB54" s="14"/>
      <c r="AC54" s="11"/>
      <c r="AD54" s="11"/>
      <c r="AE54" s="11"/>
      <c r="AF54" s="11"/>
      <c r="AG54" s="11"/>
      <c r="AH54" s="7"/>
    </row>
    <row r="55" spans="25:35" x14ac:dyDescent="0.25">
      <c r="Y55" s="11"/>
      <c r="Z55" s="11"/>
      <c r="AA55" s="17"/>
      <c r="AB55" s="17"/>
      <c r="AC55" s="17"/>
      <c r="AD55" s="17"/>
      <c r="AE55" s="11"/>
      <c r="AF55" s="11"/>
      <c r="AG55" s="11"/>
      <c r="AH55" s="7"/>
    </row>
    <row r="56" spans="25:35" x14ac:dyDescent="0.25">
      <c r="AH56" s="7"/>
    </row>
    <row r="57" spans="25:35" x14ac:dyDescent="0.25">
      <c r="AH57" s="7"/>
    </row>
    <row r="133" spans="1:26" x14ac:dyDescent="0.25">
      <c r="A133" s="10"/>
    </row>
    <row r="139" spans="1:26" x14ac:dyDescent="0.25">
      <c r="Z139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/>
  </sheetPr>
  <dimension ref="A1:AO61"/>
  <sheetViews>
    <sheetView zoomScale="75" zoomScaleNormal="75" workbookViewId="0">
      <pane ySplit="1" topLeftCell="A2" activePane="bottomLeft" state="frozen"/>
      <selection activeCell="AF50" sqref="AF50"/>
      <selection pane="bottomLeft"/>
    </sheetView>
  </sheetViews>
  <sheetFormatPr defaultRowHeight="15" outlineLevelRow="1" x14ac:dyDescent="0.25"/>
  <cols>
    <col min="1" max="1" width="45.42578125" style="58" customWidth="1"/>
    <col min="2" max="29" width="9.85546875" style="58" bestFit="1" customWidth="1"/>
    <col min="30" max="30" width="9.85546875" style="58" customWidth="1"/>
    <col min="31" max="31" width="11.140625" style="58" bestFit="1" customWidth="1"/>
    <col min="32" max="32" width="13" style="58" customWidth="1"/>
    <col min="33" max="33" width="9.7109375" style="58" customWidth="1"/>
    <col min="34" max="34" width="10.28515625" style="58" bestFit="1" customWidth="1"/>
    <col min="35" max="35" width="13.85546875" style="58" bestFit="1" customWidth="1"/>
    <col min="36" max="36" width="13.5703125" style="58" customWidth="1"/>
    <col min="37" max="16384" width="9.140625" style="58"/>
  </cols>
  <sheetData>
    <row r="1" spans="1:35" ht="30" x14ac:dyDescent="0.25">
      <c r="A1" s="1" t="s">
        <v>47</v>
      </c>
      <c r="B1" s="54">
        <v>1990</v>
      </c>
      <c r="C1" s="54">
        <v>1991</v>
      </c>
      <c r="D1" s="54">
        <v>1992</v>
      </c>
      <c r="E1" s="54">
        <v>1993</v>
      </c>
      <c r="F1" s="54">
        <v>1994</v>
      </c>
      <c r="G1" s="54">
        <v>1995</v>
      </c>
      <c r="H1" s="54">
        <v>1996</v>
      </c>
      <c r="I1" s="54">
        <v>1997</v>
      </c>
      <c r="J1" s="54">
        <v>1998</v>
      </c>
      <c r="K1" s="54">
        <v>1999</v>
      </c>
      <c r="L1" s="54">
        <v>2000</v>
      </c>
      <c r="M1" s="54">
        <v>2001</v>
      </c>
      <c r="N1" s="54">
        <v>2002</v>
      </c>
      <c r="O1" s="54">
        <v>2003</v>
      </c>
      <c r="P1" s="54">
        <v>2004</v>
      </c>
      <c r="Q1" s="54">
        <v>2005</v>
      </c>
      <c r="R1" s="54">
        <v>2006</v>
      </c>
      <c r="S1" s="54">
        <v>2007</v>
      </c>
      <c r="T1" s="54">
        <v>2008</v>
      </c>
      <c r="U1" s="54">
        <v>2009</v>
      </c>
      <c r="V1" s="54">
        <v>2010</v>
      </c>
      <c r="W1" s="54">
        <v>2011</v>
      </c>
      <c r="X1" s="54">
        <v>2012</v>
      </c>
      <c r="Y1" s="54">
        <v>2013</v>
      </c>
      <c r="Z1" s="54">
        <v>2014</v>
      </c>
      <c r="AA1" s="54">
        <v>2015</v>
      </c>
      <c r="AB1" s="54">
        <v>2016</v>
      </c>
      <c r="AC1" s="54">
        <v>2017</v>
      </c>
      <c r="AD1" s="54">
        <v>2018</v>
      </c>
      <c r="AE1" s="53" t="s">
        <v>46</v>
      </c>
      <c r="AF1" s="55" t="s">
        <v>45</v>
      </c>
      <c r="AG1" s="56"/>
      <c r="AH1" s="55" t="s">
        <v>31</v>
      </c>
      <c r="AI1" s="57" t="s">
        <v>32</v>
      </c>
    </row>
    <row r="2" spans="1:35" x14ac:dyDescent="0.25">
      <c r="A2" s="59" t="s">
        <v>12</v>
      </c>
      <c r="B2" s="60">
        <v>11145.011406623074</v>
      </c>
      <c r="C2" s="60">
        <v>11604.436625499426</v>
      </c>
      <c r="D2" s="60">
        <v>12263.693006921014</v>
      </c>
      <c r="E2" s="60">
        <v>12282.243162959323</v>
      </c>
      <c r="F2" s="60">
        <v>12618.231062361818</v>
      </c>
      <c r="G2" s="60">
        <v>13301.426858619951</v>
      </c>
      <c r="H2" s="60">
        <v>14016.866840496525</v>
      </c>
      <c r="I2" s="60">
        <v>14674.046102230132</v>
      </c>
      <c r="J2" s="60">
        <v>15057.166699558638</v>
      </c>
      <c r="K2" s="60">
        <v>15751.385157680676</v>
      </c>
      <c r="L2" s="60">
        <v>16028.429634403647</v>
      </c>
      <c r="M2" s="60">
        <v>17295.08619658013</v>
      </c>
      <c r="N2" s="60">
        <v>16315.186274639393</v>
      </c>
      <c r="O2" s="60">
        <v>15611.346551413599</v>
      </c>
      <c r="P2" s="60">
        <v>15234.90864772852</v>
      </c>
      <c r="Q2" s="60">
        <v>15719.059947670201</v>
      </c>
      <c r="R2" s="60">
        <v>14959.198112538934</v>
      </c>
      <c r="S2" s="60">
        <v>14458.95036328234</v>
      </c>
      <c r="T2" s="60">
        <v>14559.189138796432</v>
      </c>
      <c r="U2" s="60">
        <v>12973.677577510993</v>
      </c>
      <c r="V2" s="60">
        <v>13229.357130504233</v>
      </c>
      <c r="W2" s="60">
        <v>11842.797818803585</v>
      </c>
      <c r="X2" s="60">
        <v>12668.921746863509</v>
      </c>
      <c r="Y2" s="60">
        <v>11303.141615651401</v>
      </c>
      <c r="Z2" s="60">
        <v>11121.012333157874</v>
      </c>
      <c r="AA2" s="60">
        <v>11747.084482409497</v>
      </c>
      <c r="AB2" s="60">
        <v>12443.673796536765</v>
      </c>
      <c r="AC2" s="60">
        <v>11675.080748884027</v>
      </c>
      <c r="AD2" s="60">
        <v>10398.651705527702</v>
      </c>
      <c r="AE2" s="61">
        <f>AD2/$AD$38</f>
        <v>0.26798304721762861</v>
      </c>
      <c r="AF2" s="61">
        <f>(AC2-B2)/B2</f>
        <v>4.7561130529301388E-2</v>
      </c>
      <c r="AH2" s="62">
        <f>(AD2-AC2)/AC2</f>
        <v>-0.10932935461524187</v>
      </c>
      <c r="AI2" s="63">
        <f>AD2-AC2</f>
        <v>-1276.4290433563256</v>
      </c>
    </row>
    <row r="3" spans="1:35" outlineLevel="1" x14ac:dyDescent="0.25">
      <c r="A3" s="64" t="s">
        <v>33</v>
      </c>
      <c r="B3" s="65">
        <v>10876.49</v>
      </c>
      <c r="C3" s="65">
        <v>11361.810000000001</v>
      </c>
      <c r="D3" s="65">
        <v>12027.130000000001</v>
      </c>
      <c r="E3" s="65">
        <v>12047.519999999999</v>
      </c>
      <c r="F3" s="65">
        <v>12368.4</v>
      </c>
      <c r="G3" s="65">
        <v>13051.270999999999</v>
      </c>
      <c r="H3" s="65">
        <v>13765.810000000001</v>
      </c>
      <c r="I3" s="65">
        <v>14404.19</v>
      </c>
      <c r="J3" s="65">
        <v>14730.09</v>
      </c>
      <c r="K3" s="65">
        <v>15411.99</v>
      </c>
      <c r="L3" s="65">
        <v>15667.305</v>
      </c>
      <c r="M3" s="65">
        <v>16799.705999999998</v>
      </c>
      <c r="N3" s="65">
        <v>15830.458000000001</v>
      </c>
      <c r="O3" s="65">
        <v>15108.59</v>
      </c>
      <c r="P3" s="65">
        <v>14736.822</v>
      </c>
      <c r="Q3" s="65">
        <v>15136.447757829999</v>
      </c>
      <c r="R3" s="65">
        <v>14410.774854998932</v>
      </c>
      <c r="S3" s="65">
        <v>13932.81325075683</v>
      </c>
      <c r="T3" s="65">
        <v>14005.000329140019</v>
      </c>
      <c r="U3" s="65">
        <v>12466.315535650141</v>
      </c>
      <c r="V3" s="65">
        <v>12745.138537904344</v>
      </c>
      <c r="W3" s="65">
        <v>11420.565261770789</v>
      </c>
      <c r="X3" s="65">
        <v>12209.784765613964</v>
      </c>
      <c r="Y3" s="65">
        <v>10847.4048547764</v>
      </c>
      <c r="Z3" s="65">
        <v>10707.418801325504</v>
      </c>
      <c r="AA3" s="65">
        <v>11272.921576076138</v>
      </c>
      <c r="AB3" s="65">
        <v>12003.253386702405</v>
      </c>
      <c r="AC3" s="65">
        <v>11230.517255609466</v>
      </c>
      <c r="AD3" s="65">
        <v>9957.6501467866037</v>
      </c>
      <c r="AE3" s="85">
        <f>AD3/$AD$38</f>
        <v>0.25661802174261045</v>
      </c>
      <c r="AF3" s="85">
        <f t="shared" ref="AF3:AF31" si="0">(AC3-B3)/B3</f>
        <v>3.2549770708148129E-2</v>
      </c>
      <c r="AH3" s="87">
        <f>(AD3-AC3)/AC3</f>
        <v>-0.1133400252056142</v>
      </c>
      <c r="AI3" s="86">
        <f>AD3-AC3</f>
        <v>-1272.8671088228621</v>
      </c>
    </row>
    <row r="4" spans="1:35" outlineLevel="1" x14ac:dyDescent="0.25">
      <c r="A4" s="64" t="s">
        <v>34</v>
      </c>
      <c r="B4" s="65">
        <v>168.38152075404003</v>
      </c>
      <c r="C4" s="65">
        <v>166.39219078560001</v>
      </c>
      <c r="D4" s="65">
        <v>171.56288920428003</v>
      </c>
      <c r="E4" s="65">
        <v>172.39000452336003</v>
      </c>
      <c r="F4" s="65">
        <v>177.99303023531999</v>
      </c>
      <c r="G4" s="65">
        <v>180.99686287439999</v>
      </c>
      <c r="H4" s="65">
        <v>179.11615901328003</v>
      </c>
      <c r="I4" s="65">
        <v>218.39591609712005</v>
      </c>
      <c r="J4" s="65">
        <v>247.44679701228003</v>
      </c>
      <c r="K4" s="65">
        <v>223.50005276940004</v>
      </c>
      <c r="L4" s="65">
        <v>274.3108398558</v>
      </c>
      <c r="M4" s="65">
        <v>320.94423886860005</v>
      </c>
      <c r="N4" s="65">
        <v>339.71268389234399</v>
      </c>
      <c r="O4" s="65">
        <v>337.39235146116005</v>
      </c>
      <c r="P4" s="65">
        <v>336.45575132208</v>
      </c>
      <c r="Q4" s="65">
        <v>411.21800000000002</v>
      </c>
      <c r="R4" s="65">
        <v>376.5308176376102</v>
      </c>
      <c r="S4" s="65">
        <v>360.19567000000001</v>
      </c>
      <c r="T4" s="65">
        <v>366.88738999999998</v>
      </c>
      <c r="U4" s="65">
        <v>314.90624917837295</v>
      </c>
      <c r="V4" s="65">
        <v>310.11213604709911</v>
      </c>
      <c r="W4" s="65">
        <v>285.17234600815999</v>
      </c>
      <c r="X4" s="65">
        <v>313.29541118269913</v>
      </c>
      <c r="Y4" s="65">
        <v>294.25747651457567</v>
      </c>
      <c r="Z4" s="65">
        <v>279.18488377122759</v>
      </c>
      <c r="AA4" s="65">
        <v>358.37596659407865</v>
      </c>
      <c r="AB4" s="65">
        <v>313.25275922727405</v>
      </c>
      <c r="AC4" s="65">
        <v>310.86031125936626</v>
      </c>
      <c r="AD4" s="65">
        <v>321.84914255165779</v>
      </c>
      <c r="AE4" s="85">
        <f t="shared" ref="AE4" si="1">AD4/$AD$38</f>
        <v>8.2943554999082673E-3</v>
      </c>
      <c r="AF4" s="85">
        <f t="shared" si="0"/>
        <v>0.84616643125256785</v>
      </c>
      <c r="AH4" s="87">
        <f t="shared" ref="AH4:AH6" si="2">(AD4-AC4)/AC4</f>
        <v>3.5349740363358917E-2</v>
      </c>
      <c r="AI4" s="86">
        <f t="shared" ref="AI4:AI6" si="3">AD4-AC4</f>
        <v>10.988831292291536</v>
      </c>
    </row>
    <row r="5" spans="1:35" outlineLevel="1" x14ac:dyDescent="0.25">
      <c r="A5" s="64" t="s">
        <v>13</v>
      </c>
      <c r="B5" s="65">
        <v>100.13426594215507</v>
      </c>
      <c r="C5" s="65">
        <v>76.228674882093415</v>
      </c>
      <c r="D5" s="65">
        <v>64.994420966561947</v>
      </c>
      <c r="E5" s="65">
        <v>62.326645745399738</v>
      </c>
      <c r="F5" s="65">
        <v>71.831424423142963</v>
      </c>
      <c r="G5" s="65">
        <v>69.151185277439168</v>
      </c>
      <c r="H5" s="65">
        <v>71.92811258959226</v>
      </c>
      <c r="I5" s="65">
        <v>51.443543650729268</v>
      </c>
      <c r="J5" s="65">
        <v>79.607856453791257</v>
      </c>
      <c r="K5" s="65">
        <v>77.602415435076225</v>
      </c>
      <c r="L5" s="65">
        <v>86.778921820303381</v>
      </c>
      <c r="M5" s="65">
        <v>118.34729150779896</v>
      </c>
      <c r="N5" s="65">
        <v>144.97432077428275</v>
      </c>
      <c r="O5" s="65">
        <v>165.32225426241661</v>
      </c>
      <c r="P5" s="65">
        <v>161.58598964806058</v>
      </c>
      <c r="Q5" s="65">
        <v>171.35406317316358</v>
      </c>
      <c r="R5" s="65">
        <v>171.84597470340819</v>
      </c>
      <c r="S5" s="65">
        <v>165.88404123771215</v>
      </c>
      <c r="T5" s="65">
        <v>187.24358495801121</v>
      </c>
      <c r="U5" s="65">
        <v>192.39467487176469</v>
      </c>
      <c r="V5" s="65">
        <v>174.03347294705799</v>
      </c>
      <c r="W5" s="65">
        <v>136.99781791262362</v>
      </c>
      <c r="X5" s="65">
        <v>145.78628717532376</v>
      </c>
      <c r="Y5" s="65">
        <v>161.42726374180808</v>
      </c>
      <c r="Z5" s="65">
        <v>134.36401011618662</v>
      </c>
      <c r="AA5" s="65">
        <v>115.38187975304847</v>
      </c>
      <c r="AB5" s="65">
        <v>125.80027444045098</v>
      </c>
      <c r="AC5" s="65">
        <v>128.94301868448929</v>
      </c>
      <c r="AD5" s="65">
        <v>118.94766451143931</v>
      </c>
      <c r="AE5" s="85">
        <f>AD5/$AD$38</f>
        <v>3.0653933315461569E-3</v>
      </c>
      <c r="AF5" s="85">
        <f t="shared" si="0"/>
        <v>0.28770124263932068</v>
      </c>
      <c r="AH5" s="87">
        <f t="shared" si="2"/>
        <v>-7.7517606420457782E-2</v>
      </c>
      <c r="AI5" s="86">
        <f t="shared" si="3"/>
        <v>-9.9953541730499751</v>
      </c>
    </row>
    <row r="6" spans="1:35" outlineLevel="1" x14ac:dyDescent="0.25">
      <c r="A6" s="64" t="s">
        <v>39</v>
      </c>
      <c r="B6" s="65">
        <v>5.6199268793858184E-3</v>
      </c>
      <c r="C6" s="65">
        <v>5.7598317303305599E-3</v>
      </c>
      <c r="D6" s="65">
        <v>5.6967501696782467E-3</v>
      </c>
      <c r="E6" s="65">
        <v>6.512690564301829E-3</v>
      </c>
      <c r="F6" s="65">
        <v>6.6077033550891841E-3</v>
      </c>
      <c r="G6" s="65">
        <v>7.8104681131591566E-3</v>
      </c>
      <c r="H6" s="65">
        <v>1.2568893652163252E-2</v>
      </c>
      <c r="I6" s="65">
        <v>1.6642482280886953E-2</v>
      </c>
      <c r="J6" s="65">
        <v>2.2046092565781172E-2</v>
      </c>
      <c r="K6" s="65">
        <v>38.292689476200614</v>
      </c>
      <c r="L6" s="65">
        <v>3.4872727542517627E-2</v>
      </c>
      <c r="M6" s="65">
        <v>56.088666203732899</v>
      </c>
      <c r="N6" s="65">
        <v>4.1269972764913572E-2</v>
      </c>
      <c r="O6" s="65">
        <v>4.1945690021487257E-2</v>
      </c>
      <c r="P6" s="65">
        <v>4.4906758379303628E-2</v>
      </c>
      <c r="Q6" s="65">
        <v>4.0126667036944716E-2</v>
      </c>
      <c r="R6" s="65">
        <v>4.6465198982636735E-2</v>
      </c>
      <c r="S6" s="65">
        <v>5.7401287798274206E-2</v>
      </c>
      <c r="T6" s="65">
        <v>5.7834698402909307E-2</v>
      </c>
      <c r="U6" s="65">
        <v>6.1117810714128612E-2</v>
      </c>
      <c r="V6" s="65">
        <v>7.2983605731692297E-2</v>
      </c>
      <c r="W6" s="65">
        <v>6.2393112013723953E-2</v>
      </c>
      <c r="X6" s="65">
        <v>5.5282891522999991E-2</v>
      </c>
      <c r="Y6" s="65">
        <v>5.2020618614935975E-2</v>
      </c>
      <c r="Z6" s="65">
        <v>4.4637944954731543E-2</v>
      </c>
      <c r="AA6" s="65">
        <v>0.40505998623209422</v>
      </c>
      <c r="AB6" s="65">
        <v>1.3673761666343356</v>
      </c>
      <c r="AC6" s="65">
        <v>4.760163330705967</v>
      </c>
      <c r="AD6" s="65">
        <v>0.20475167800074748</v>
      </c>
      <c r="AE6" s="85">
        <f>AD6/$AD$38</f>
        <v>5.2766435637415648E-6</v>
      </c>
      <c r="AF6" s="85">
        <f t="shared" si="0"/>
        <v>846.01517170383329</v>
      </c>
      <c r="AH6" s="87">
        <f t="shared" si="2"/>
        <v>-0.95698641752900071</v>
      </c>
      <c r="AI6" s="86">
        <f t="shared" si="3"/>
        <v>-4.5554116527052191</v>
      </c>
    </row>
    <row r="7" spans="1:35" x14ac:dyDescent="0.25">
      <c r="A7" s="67" t="s">
        <v>0</v>
      </c>
      <c r="B7" s="60">
        <v>7051.8632039831955</v>
      </c>
      <c r="C7" s="60">
        <v>7104.8789509065882</v>
      </c>
      <c r="D7" s="60">
        <v>6326.1434522019827</v>
      </c>
      <c r="E7" s="60">
        <v>6285.6122983700698</v>
      </c>
      <c r="F7" s="60">
        <v>6159.4391799232162</v>
      </c>
      <c r="G7" s="60">
        <v>6145.9059727124513</v>
      </c>
      <c r="H7" s="60">
        <v>6270.470182994557</v>
      </c>
      <c r="I7" s="60">
        <v>5967.2111270519363</v>
      </c>
      <c r="J7" s="60">
        <v>6459.6381192947365</v>
      </c>
      <c r="K7" s="60">
        <v>6158.0972285341177</v>
      </c>
      <c r="L7" s="60">
        <v>6243.3478709217761</v>
      </c>
      <c r="M7" s="60">
        <v>6522.5025959238046</v>
      </c>
      <c r="N7" s="60">
        <v>6451.9178512880517</v>
      </c>
      <c r="O7" s="60">
        <v>6616.0234514186413</v>
      </c>
      <c r="P7" s="60">
        <v>6798.8327034107842</v>
      </c>
      <c r="Q7" s="60">
        <v>7069.4407269603926</v>
      </c>
      <c r="R7" s="60">
        <v>6960.5961285329759</v>
      </c>
      <c r="S7" s="60">
        <v>6737.5883012110735</v>
      </c>
      <c r="T7" s="60">
        <v>7319.3530397385402</v>
      </c>
      <c r="U7" s="60">
        <v>7253.478230441835</v>
      </c>
      <c r="V7" s="60">
        <v>7595.5252520686108</v>
      </c>
      <c r="W7" s="60">
        <v>6423.1598752650525</v>
      </c>
      <c r="X7" s="60">
        <v>6050.6619628496692</v>
      </c>
      <c r="Y7" s="60">
        <v>6201.8947291257082</v>
      </c>
      <c r="Z7" s="60">
        <v>5578.5749980995879</v>
      </c>
      <c r="AA7" s="60">
        <v>5874.0109459243531</v>
      </c>
      <c r="AB7" s="60">
        <v>5888.7558827119192</v>
      </c>
      <c r="AC7" s="60">
        <v>5598.5845803381753</v>
      </c>
      <c r="AD7" s="60">
        <v>6047.5940193601036</v>
      </c>
      <c r="AE7" s="61">
        <f>AD7/$AD$38</f>
        <v>0.15585219310516213</v>
      </c>
      <c r="AF7" s="61">
        <f>(AC7-B7)/B7</f>
        <v>-0.2060843470168488</v>
      </c>
      <c r="AH7" s="62">
        <f>(AD7-AC7)/AC7</f>
        <v>8.0200527933223881E-2</v>
      </c>
      <c r="AI7" s="63">
        <f>AD7-AC7</f>
        <v>449.0094390219283</v>
      </c>
    </row>
    <row r="8" spans="1:35" x14ac:dyDescent="0.25">
      <c r="A8" s="67" t="s">
        <v>14</v>
      </c>
      <c r="B8" s="60">
        <v>3942.6297033348628</v>
      </c>
      <c r="C8" s="60">
        <v>4055.1313988456527</v>
      </c>
      <c r="D8" s="60">
        <v>3752.2842241119711</v>
      </c>
      <c r="E8" s="60">
        <v>3969.3858797618473</v>
      </c>
      <c r="F8" s="60">
        <v>4225.4448848174252</v>
      </c>
      <c r="G8" s="60">
        <v>4329.8344788193008</v>
      </c>
      <c r="H8" s="60">
        <v>4163.9805943325882</v>
      </c>
      <c r="I8" s="60">
        <v>4531.2905212710566</v>
      </c>
      <c r="J8" s="60">
        <v>4569.0577717315864</v>
      </c>
      <c r="K8" s="60">
        <v>4789.5050931301503</v>
      </c>
      <c r="L8" s="60">
        <v>5617.8612959928814</v>
      </c>
      <c r="M8" s="60">
        <v>5573.7550119651214</v>
      </c>
      <c r="N8" s="60">
        <v>5298.3755689053824</v>
      </c>
      <c r="O8" s="60">
        <v>5488.053035757086</v>
      </c>
      <c r="P8" s="60">
        <v>5666.086634889175</v>
      </c>
      <c r="Q8" s="60">
        <v>5838.6462319301727</v>
      </c>
      <c r="R8" s="60">
        <v>5722.2275857711174</v>
      </c>
      <c r="S8" s="60">
        <v>5759.4898711157193</v>
      </c>
      <c r="T8" s="60">
        <v>5601.9879933775792</v>
      </c>
      <c r="U8" s="60">
        <v>4463.4717297957131</v>
      </c>
      <c r="V8" s="60">
        <v>4452.299265346689</v>
      </c>
      <c r="W8" s="60">
        <v>4121.0663255826003</v>
      </c>
      <c r="X8" s="60">
        <v>4156.106901346584</v>
      </c>
      <c r="Y8" s="60">
        <v>4218.4913553079696</v>
      </c>
      <c r="Z8" s="60">
        <v>4299.3983187148351</v>
      </c>
      <c r="AA8" s="60">
        <v>4445.4277842835672</v>
      </c>
      <c r="AB8" s="60">
        <v>4502.1272917823926</v>
      </c>
      <c r="AC8" s="60">
        <v>4539.2248233100918</v>
      </c>
      <c r="AD8" s="60">
        <v>4714.9327076829777</v>
      </c>
      <c r="AE8" s="61">
        <f t="shared" ref="AE8:AE10" si="4">AD8/$AD$38</f>
        <v>0.12150825609047829</v>
      </c>
      <c r="AF8" s="61">
        <f>(AC8-B8)/B8</f>
        <v>0.15131908519600523</v>
      </c>
      <c r="AH8" s="62">
        <f t="shared" ref="AH8:AH11" si="5">(AD8-AC8)/AC8</f>
        <v>3.8708786458555779E-2</v>
      </c>
      <c r="AI8" s="63">
        <f t="shared" ref="AI8:AI11" si="6">AD8-AC8</f>
        <v>175.70788437288593</v>
      </c>
    </row>
    <row r="9" spans="1:35" x14ac:dyDescent="0.25">
      <c r="A9" s="67" t="s">
        <v>7</v>
      </c>
      <c r="B9" s="60">
        <v>1077.5670665370719</v>
      </c>
      <c r="C9" s="60">
        <v>1123.5127707093061</v>
      </c>
      <c r="D9" s="60">
        <v>1147.3242252454802</v>
      </c>
      <c r="E9" s="60">
        <v>1162.4875230343407</v>
      </c>
      <c r="F9" s="60">
        <v>1314.1904499972527</v>
      </c>
      <c r="G9" s="60">
        <v>1159.4216245585703</v>
      </c>
      <c r="H9" s="60">
        <v>1218.2873041330799</v>
      </c>
      <c r="I9" s="60">
        <v>1278.5727690747967</v>
      </c>
      <c r="J9" s="60">
        <v>1272.5364641964218</v>
      </c>
      <c r="K9" s="60">
        <v>1361.147183861196</v>
      </c>
      <c r="L9" s="60">
        <v>1367.7936549987055</v>
      </c>
      <c r="M9" s="60">
        <v>1395.5471177976603</v>
      </c>
      <c r="N9" s="60">
        <v>1375.6218726516593</v>
      </c>
      <c r="O9" s="60">
        <v>1461.1953645103272</v>
      </c>
      <c r="P9" s="60">
        <v>1342.2998795653161</v>
      </c>
      <c r="Q9" s="60">
        <v>1467.9340622215548</v>
      </c>
      <c r="R9" s="60">
        <v>1372.4826186421574</v>
      </c>
      <c r="S9" s="60">
        <v>1405.611654305771</v>
      </c>
      <c r="T9" s="60">
        <v>1536.0455566396363</v>
      </c>
      <c r="U9" s="60">
        <v>1283.6295282237352</v>
      </c>
      <c r="V9" s="60">
        <v>1283.4068574101091</v>
      </c>
      <c r="W9" s="60">
        <v>1180.7268056005323</v>
      </c>
      <c r="X9" s="60">
        <v>1169.42776958378</v>
      </c>
      <c r="Y9" s="60">
        <v>1049.5551690537818</v>
      </c>
      <c r="Z9" s="60">
        <v>939.88809516387209</v>
      </c>
      <c r="AA9" s="60">
        <v>957.26055670860092</v>
      </c>
      <c r="AB9" s="60">
        <v>991.49813156192363</v>
      </c>
      <c r="AC9" s="60">
        <v>1059.96859659458</v>
      </c>
      <c r="AD9" s="60">
        <v>1117.250226772994</v>
      </c>
      <c r="AE9" s="61">
        <f t="shared" si="4"/>
        <v>2.8792590496713785E-2</v>
      </c>
      <c r="AF9" s="61">
        <f>(AC9-B9)/B9</f>
        <v>-1.6331670193900111E-2</v>
      </c>
      <c r="AH9" s="62">
        <f t="shared" si="5"/>
        <v>5.4040874760295544E-2</v>
      </c>
      <c r="AI9" s="63">
        <f t="shared" si="6"/>
        <v>57.281630178413934</v>
      </c>
    </row>
    <row r="10" spans="1:35" x14ac:dyDescent="0.25">
      <c r="A10" s="67" t="s">
        <v>15</v>
      </c>
      <c r="B10" s="60">
        <v>1154.2831706348852</v>
      </c>
      <c r="C10" s="60">
        <v>1138.374569850334</v>
      </c>
      <c r="D10" s="60">
        <v>1056.9205573410823</v>
      </c>
      <c r="E10" s="60">
        <v>1041.435524611712</v>
      </c>
      <c r="F10" s="60">
        <v>1073.7167165275598</v>
      </c>
      <c r="G10" s="60">
        <v>931.62681540862559</v>
      </c>
      <c r="H10" s="60">
        <v>974.92310583846324</v>
      </c>
      <c r="I10" s="60">
        <v>950.64642948712185</v>
      </c>
      <c r="J10" s="60">
        <v>901.80493445999889</v>
      </c>
      <c r="K10" s="60">
        <v>950.22546815026465</v>
      </c>
      <c r="L10" s="60">
        <v>984.90613157554162</v>
      </c>
      <c r="M10" s="60">
        <v>1014.8578166844724</v>
      </c>
      <c r="N10" s="60">
        <v>977.12821775096359</v>
      </c>
      <c r="O10" s="60">
        <v>958.96168480430356</v>
      </c>
      <c r="P10" s="60">
        <v>867.495617688876</v>
      </c>
      <c r="Q10" s="60">
        <v>948.14235323389551</v>
      </c>
      <c r="R10" s="60">
        <v>908.63849802496964</v>
      </c>
      <c r="S10" s="60">
        <v>954.61806475970582</v>
      </c>
      <c r="T10" s="60">
        <v>1048.482035286502</v>
      </c>
      <c r="U10" s="60">
        <v>991.55653627316508</v>
      </c>
      <c r="V10" s="60">
        <v>1010.2951548057496</v>
      </c>
      <c r="W10" s="60">
        <v>899.09507936809462</v>
      </c>
      <c r="X10" s="60">
        <v>912.98265411503917</v>
      </c>
      <c r="Y10" s="60">
        <v>852.29419518533359</v>
      </c>
      <c r="Z10" s="60">
        <v>795.16043603208641</v>
      </c>
      <c r="AA10" s="60">
        <v>829.09998476802321</v>
      </c>
      <c r="AB10" s="60">
        <v>846.21069443708723</v>
      </c>
      <c r="AC10" s="60">
        <v>902.42495640590982</v>
      </c>
      <c r="AD10" s="60">
        <v>976.24735923941785</v>
      </c>
      <c r="AE10" s="61">
        <f t="shared" si="4"/>
        <v>2.515881381314769E-2</v>
      </c>
      <c r="AF10" s="61">
        <f>(AC10-B10)/B10</f>
        <v>-0.21819447830158256</v>
      </c>
      <c r="AH10" s="62">
        <f t="shared" si="5"/>
        <v>8.1804478377371898E-2</v>
      </c>
      <c r="AI10" s="63">
        <f t="shared" si="6"/>
        <v>73.822402833508022</v>
      </c>
    </row>
    <row r="11" spans="1:35" x14ac:dyDescent="0.25">
      <c r="A11" s="67" t="s">
        <v>3</v>
      </c>
      <c r="B11" s="60">
        <v>5030.5384988171045</v>
      </c>
      <c r="C11" s="60">
        <v>5208.1701255313055</v>
      </c>
      <c r="D11" s="60">
        <v>5622.4427890542247</v>
      </c>
      <c r="E11" s="60">
        <v>5584.2936153759138</v>
      </c>
      <c r="F11" s="60">
        <v>5806.45120711243</v>
      </c>
      <c r="G11" s="60">
        <v>6059.691886323887</v>
      </c>
      <c r="H11" s="60">
        <v>7028.3270813624958</v>
      </c>
      <c r="I11" s="60">
        <v>7349.1206593540546</v>
      </c>
      <c r="J11" s="60">
        <v>8621.5547678074963</v>
      </c>
      <c r="K11" s="60">
        <v>9534.4468592331796</v>
      </c>
      <c r="L11" s="60">
        <v>10562.801631938359</v>
      </c>
      <c r="M11" s="60">
        <v>11080.101651920069</v>
      </c>
      <c r="N11" s="60">
        <v>11280.464897471718</v>
      </c>
      <c r="O11" s="60">
        <v>11490.097015837915</v>
      </c>
      <c r="P11" s="60">
        <v>12210.758531191641</v>
      </c>
      <c r="Q11" s="60">
        <v>12923.258040331057</v>
      </c>
      <c r="R11" s="60">
        <v>13607.674688699499</v>
      </c>
      <c r="S11" s="60">
        <v>14205.944982532186</v>
      </c>
      <c r="T11" s="60">
        <v>13520.484724659354</v>
      </c>
      <c r="U11" s="60">
        <v>12315.119278288692</v>
      </c>
      <c r="V11" s="60">
        <v>11410.322062222041</v>
      </c>
      <c r="W11" s="60">
        <v>11102.820973128564</v>
      </c>
      <c r="X11" s="60">
        <v>10718.068998388189</v>
      </c>
      <c r="Y11" s="60">
        <v>10949.17924291085</v>
      </c>
      <c r="Z11" s="60">
        <v>11229.059999002229</v>
      </c>
      <c r="AA11" s="60">
        <v>11689.556971534217</v>
      </c>
      <c r="AB11" s="60">
        <v>12164.854928147222</v>
      </c>
      <c r="AC11" s="60">
        <v>11887.464636470026</v>
      </c>
      <c r="AD11" s="60">
        <v>12083.847610334073</v>
      </c>
      <c r="AE11" s="61">
        <f>AD11/$AD$38</f>
        <v>0.31141213269114409</v>
      </c>
      <c r="AF11" s="61">
        <f>(AC11-B11)/B11</f>
        <v>1.3630600658886278</v>
      </c>
      <c r="AH11" s="62">
        <f t="shared" si="5"/>
        <v>1.6520173129395136E-2</v>
      </c>
      <c r="AI11" s="63">
        <f t="shared" si="6"/>
        <v>196.38297386404702</v>
      </c>
    </row>
    <row r="12" spans="1:35" outlineLevel="1" x14ac:dyDescent="0.25">
      <c r="A12" s="64" t="s">
        <v>16</v>
      </c>
      <c r="B12" s="65">
        <v>47.979923460044674</v>
      </c>
      <c r="C12" s="65">
        <v>43.509392667926846</v>
      </c>
      <c r="D12" s="65">
        <v>43.127605005621383</v>
      </c>
      <c r="E12" s="65">
        <v>37.097190695044915</v>
      </c>
      <c r="F12" s="65">
        <v>38.556403548683988</v>
      </c>
      <c r="G12" s="65">
        <v>45.337230769982888</v>
      </c>
      <c r="H12" s="65">
        <v>48.511638671745729</v>
      </c>
      <c r="I12" s="65">
        <v>50.964872000030802</v>
      </c>
      <c r="J12" s="65">
        <v>56.341867276519253</v>
      </c>
      <c r="K12" s="65">
        <v>63.806480473214947</v>
      </c>
      <c r="L12" s="65">
        <v>69.038871728204228</v>
      </c>
      <c r="M12" s="65">
        <v>68.591569601119829</v>
      </c>
      <c r="N12" s="65">
        <v>67.980453956672392</v>
      </c>
      <c r="O12" s="65">
        <v>70.557296993293136</v>
      </c>
      <c r="P12" s="65">
        <v>67.339883385228248</v>
      </c>
      <c r="Q12" s="65">
        <v>79.512757802768689</v>
      </c>
      <c r="R12" s="65">
        <v>91.238410516128013</v>
      </c>
      <c r="S12" s="65">
        <v>84.280838892705887</v>
      </c>
      <c r="T12" s="65">
        <v>79.828406583200788</v>
      </c>
      <c r="U12" s="65">
        <v>65.048991629479517</v>
      </c>
      <c r="V12" s="65">
        <v>49.080949103287146</v>
      </c>
      <c r="W12" s="65">
        <v>24.439024749399994</v>
      </c>
      <c r="X12" s="65">
        <v>14.861038464173193</v>
      </c>
      <c r="Y12" s="65">
        <v>15.238729474748023</v>
      </c>
      <c r="Z12" s="65">
        <v>14.564613180007548</v>
      </c>
      <c r="AA12" s="65">
        <v>15.416883824620033</v>
      </c>
      <c r="AB12" s="65">
        <v>16.639384778754494</v>
      </c>
      <c r="AC12" s="65">
        <v>17.30249170662993</v>
      </c>
      <c r="AD12" s="65">
        <v>16.630671601039797</v>
      </c>
      <c r="AE12" s="85">
        <f>AD12/$AD$38</f>
        <v>4.2858806883138665E-4</v>
      </c>
      <c r="AF12" s="85">
        <f t="shared" si="0"/>
        <v>-0.63938058965353295</v>
      </c>
      <c r="AH12" s="87">
        <f>(AD12-AC12)/AC12</f>
        <v>-3.8827939754636956E-2</v>
      </c>
      <c r="AI12" s="86">
        <f>AD12-AC12</f>
        <v>-0.6718201055901325</v>
      </c>
    </row>
    <row r="13" spans="1:35" outlineLevel="1" x14ac:dyDescent="0.25">
      <c r="A13" s="64" t="s">
        <v>17</v>
      </c>
      <c r="B13" s="65">
        <v>4690.4238136343702</v>
      </c>
      <c r="C13" s="65">
        <v>4878.7800084401078</v>
      </c>
      <c r="D13" s="65">
        <v>5297.347896468842</v>
      </c>
      <c r="E13" s="65">
        <v>5276.1888547046792</v>
      </c>
      <c r="F13" s="65">
        <v>5499.0317473273217</v>
      </c>
      <c r="G13" s="65">
        <v>5686.1101745348342</v>
      </c>
      <c r="H13" s="65">
        <v>6609.5297514207523</v>
      </c>
      <c r="I13" s="65">
        <v>6958.561451928279</v>
      </c>
      <c r="J13" s="65">
        <v>8248.0573232806873</v>
      </c>
      <c r="K13" s="65">
        <v>9118.489662753529</v>
      </c>
      <c r="L13" s="65">
        <v>10156.922061070845</v>
      </c>
      <c r="M13" s="65">
        <v>10618.487563589209</v>
      </c>
      <c r="N13" s="65">
        <v>10826.15792373301</v>
      </c>
      <c r="O13" s="65">
        <v>11006.037572329036</v>
      </c>
      <c r="P13" s="65">
        <v>11660.325272428521</v>
      </c>
      <c r="Q13" s="65">
        <v>12359.080363281413</v>
      </c>
      <c r="R13" s="65">
        <v>12994.199037107592</v>
      </c>
      <c r="S13" s="65">
        <v>13662.941364432694</v>
      </c>
      <c r="T13" s="65">
        <v>12952.577050664062</v>
      </c>
      <c r="U13" s="65">
        <v>11779.521647027339</v>
      </c>
      <c r="V13" s="65">
        <v>10878.003656662078</v>
      </c>
      <c r="W13" s="65">
        <v>10632.714444804458</v>
      </c>
      <c r="X13" s="65">
        <v>10264.098040190274</v>
      </c>
      <c r="Y13" s="65">
        <v>10493.207936681305</v>
      </c>
      <c r="Z13" s="65">
        <v>10738.535092547601</v>
      </c>
      <c r="AA13" s="65">
        <v>11207.798434733371</v>
      </c>
      <c r="AB13" s="65">
        <v>11637.604490232476</v>
      </c>
      <c r="AC13" s="65">
        <v>11395.147505679215</v>
      </c>
      <c r="AD13" s="65">
        <v>11553.362197252456</v>
      </c>
      <c r="AE13" s="85">
        <f t="shared" ref="AE13:AE16" si="7">AD13/$AD$38</f>
        <v>0.29774102401976271</v>
      </c>
      <c r="AF13" s="85">
        <f t="shared" si="0"/>
        <v>1.4294494396338349</v>
      </c>
      <c r="AH13" s="87">
        <f t="shared" ref="AH13:AH16" si="8">(AD13-AC13)/AC13</f>
        <v>1.3884391710979481E-2</v>
      </c>
      <c r="AI13" s="86">
        <f t="shared" ref="AI13:AI16" si="9">AD13-AC13</f>
        <v>158.214691573241</v>
      </c>
    </row>
    <row r="14" spans="1:35" outlineLevel="1" x14ac:dyDescent="0.25">
      <c r="A14" s="64" t="s">
        <v>5</v>
      </c>
      <c r="B14" s="65">
        <v>133.19131896000002</v>
      </c>
      <c r="C14" s="65">
        <v>129.35516346</v>
      </c>
      <c r="D14" s="65">
        <v>116.00534232</v>
      </c>
      <c r="E14" s="65">
        <v>127.3603626</v>
      </c>
      <c r="F14" s="65">
        <v>119.99494404000001</v>
      </c>
      <c r="G14" s="65">
        <v>111.40195571999999</v>
      </c>
      <c r="H14" s="65">
        <v>129.81550211999999</v>
      </c>
      <c r="I14" s="65">
        <v>125.21211552000001</v>
      </c>
      <c r="J14" s="65">
        <v>128.89482480000001</v>
      </c>
      <c r="K14" s="65">
        <v>123.98454575999999</v>
      </c>
      <c r="L14" s="65">
        <v>123.15593617200001</v>
      </c>
      <c r="M14" s="65">
        <v>134.41888871999998</v>
      </c>
      <c r="N14" s="65">
        <v>117.53980451999999</v>
      </c>
      <c r="O14" s="65">
        <v>129.81550211999999</v>
      </c>
      <c r="P14" s="65">
        <v>136.87402824</v>
      </c>
      <c r="Q14" s="65">
        <v>122.19927298720815</v>
      </c>
      <c r="R14" s="65">
        <v>122.19927298720815</v>
      </c>
      <c r="S14" s="65">
        <v>132.15247091447389</v>
      </c>
      <c r="T14" s="65">
        <v>140.05431636034922</v>
      </c>
      <c r="U14" s="65">
        <v>122.89373279844358</v>
      </c>
      <c r="V14" s="65">
        <v>121.95466764246405</v>
      </c>
      <c r="W14" s="65">
        <v>122.0154611093506</v>
      </c>
      <c r="X14" s="65">
        <v>118.03822578507774</v>
      </c>
      <c r="Y14" s="65">
        <v>117.55016657227962</v>
      </c>
      <c r="Z14" s="65">
        <v>107.83625895194317</v>
      </c>
      <c r="AA14" s="65">
        <v>109.89925966332116</v>
      </c>
      <c r="AB14" s="65">
        <v>111.92605019640757</v>
      </c>
      <c r="AC14" s="65">
        <v>115.5400776954617</v>
      </c>
      <c r="AD14" s="65">
        <v>116.75177158734235</v>
      </c>
      <c r="AE14" s="85">
        <f t="shared" si="7"/>
        <v>3.0088031029446623E-3</v>
      </c>
      <c r="AF14" s="85">
        <f t="shared" si="0"/>
        <v>-0.13252546338879134</v>
      </c>
      <c r="AH14" s="87">
        <f t="shared" si="8"/>
        <v>1.0487217215435858E-2</v>
      </c>
      <c r="AI14" s="86">
        <f t="shared" si="9"/>
        <v>1.2116938918806426</v>
      </c>
    </row>
    <row r="15" spans="1:35" outlineLevel="1" x14ac:dyDescent="0.25">
      <c r="A15" s="64" t="s">
        <v>18</v>
      </c>
      <c r="B15" s="65">
        <v>84.899873459519995</v>
      </c>
      <c r="C15" s="65">
        <v>81.765953176320011</v>
      </c>
      <c r="D15" s="65">
        <v>91.208289142080005</v>
      </c>
      <c r="E15" s="65">
        <v>91.208289142080005</v>
      </c>
      <c r="F15" s="65">
        <v>103.74397027488</v>
      </c>
      <c r="G15" s="65">
        <v>91.167714025919992</v>
      </c>
      <c r="H15" s="65">
        <v>103.90627073952001</v>
      </c>
      <c r="I15" s="65">
        <v>107.04019102271999</v>
      </c>
      <c r="J15" s="65">
        <v>116.5636772208</v>
      </c>
      <c r="K15" s="65">
        <v>129.22108370207999</v>
      </c>
      <c r="L15" s="65">
        <v>151.09300930616809</v>
      </c>
      <c r="M15" s="65">
        <v>151.0274929278562</v>
      </c>
      <c r="N15" s="65">
        <v>160.3637373991443</v>
      </c>
      <c r="O15" s="65">
        <v>172.83390215363238</v>
      </c>
      <c r="P15" s="65">
        <v>224.77185613804579</v>
      </c>
      <c r="Q15" s="65">
        <v>209.01354891983701</v>
      </c>
      <c r="R15" s="65">
        <v>247.52580177789318</v>
      </c>
      <c r="S15" s="65">
        <v>195.47253456948229</v>
      </c>
      <c r="T15" s="65">
        <v>202.60376845804828</v>
      </c>
      <c r="U15" s="65">
        <v>197.4446775420063</v>
      </c>
      <c r="V15" s="65">
        <v>198.03493208537725</v>
      </c>
      <c r="W15" s="65">
        <v>171.9209770760464</v>
      </c>
      <c r="X15" s="65">
        <v>181.686146890125</v>
      </c>
      <c r="Y15" s="65">
        <v>177.71607566169186</v>
      </c>
      <c r="Z15" s="65">
        <v>222.47239461731564</v>
      </c>
      <c r="AA15" s="65">
        <v>219.42663423935466</v>
      </c>
      <c r="AB15" s="65">
        <v>263.68516731944459</v>
      </c>
      <c r="AC15" s="65">
        <v>232.83355717201317</v>
      </c>
      <c r="AD15" s="65">
        <v>257.52487597974152</v>
      </c>
      <c r="AE15" s="85">
        <f t="shared" si="7"/>
        <v>6.6366585739868131E-3</v>
      </c>
      <c r="AF15" s="85">
        <f t="shared" si="0"/>
        <v>1.7424488127538555</v>
      </c>
      <c r="AH15" s="87">
        <f t="shared" si="8"/>
        <v>0.10604707975786692</v>
      </c>
      <c r="AI15" s="86">
        <f t="shared" si="9"/>
        <v>24.691318807728351</v>
      </c>
    </row>
    <row r="16" spans="1:35" outlineLevel="1" x14ac:dyDescent="0.25">
      <c r="A16" s="64" t="s">
        <v>19</v>
      </c>
      <c r="B16" s="65">
        <v>74.043569303169761</v>
      </c>
      <c r="C16" s="65">
        <v>74.759607786951477</v>
      </c>
      <c r="D16" s="65">
        <v>74.753656117682041</v>
      </c>
      <c r="E16" s="65">
        <v>52.438918234109408</v>
      </c>
      <c r="F16" s="65">
        <v>45.124141921544407</v>
      </c>
      <c r="G16" s="65">
        <v>125.67481127315014</v>
      </c>
      <c r="H16" s="65">
        <v>136.56391841047883</v>
      </c>
      <c r="I16" s="65">
        <v>107.34202888302492</v>
      </c>
      <c r="J16" s="65">
        <v>71.697075229489954</v>
      </c>
      <c r="K16" s="65">
        <v>98.945086544356485</v>
      </c>
      <c r="L16" s="65">
        <v>62.591753661140856</v>
      </c>
      <c r="M16" s="65">
        <v>107.57613708188399</v>
      </c>
      <c r="N16" s="65">
        <v>108.42297786289167</v>
      </c>
      <c r="O16" s="65">
        <v>110.85274224195358</v>
      </c>
      <c r="P16" s="65">
        <v>121.44749099984645</v>
      </c>
      <c r="Q16" s="65">
        <v>153.45209733982909</v>
      </c>
      <c r="R16" s="65">
        <v>152.51216631067871</v>
      </c>
      <c r="S16" s="65">
        <v>131.09777372282988</v>
      </c>
      <c r="T16" s="65">
        <v>145.42118259369445</v>
      </c>
      <c r="U16" s="65">
        <v>150.21022929142416</v>
      </c>
      <c r="V16" s="65">
        <v>163.24785672883615</v>
      </c>
      <c r="W16" s="65">
        <v>151.73106538930998</v>
      </c>
      <c r="X16" s="65">
        <v>139.38554705854116</v>
      </c>
      <c r="Y16" s="65">
        <v>145.46633452082446</v>
      </c>
      <c r="Z16" s="65">
        <v>145.65163970536076</v>
      </c>
      <c r="AA16" s="65">
        <v>137.01575907354948</v>
      </c>
      <c r="AB16" s="65">
        <v>134.99983562013904</v>
      </c>
      <c r="AC16" s="65">
        <v>126.64100421670602</v>
      </c>
      <c r="AD16" s="65">
        <v>139.57809391349309</v>
      </c>
      <c r="AE16" s="85">
        <f t="shared" si="7"/>
        <v>3.597058925618477E-3</v>
      </c>
      <c r="AF16" s="85">
        <f t="shared" si="0"/>
        <v>0.71035790695309708</v>
      </c>
      <c r="AH16" s="87">
        <f t="shared" si="8"/>
        <v>0.10215561521171557</v>
      </c>
      <c r="AI16" s="86">
        <f t="shared" si="9"/>
        <v>12.937089696787069</v>
      </c>
    </row>
    <row r="17" spans="1:41" x14ac:dyDescent="0.25">
      <c r="A17" s="67" t="s">
        <v>4</v>
      </c>
      <c r="B17" s="60">
        <v>2247.9083382448957</v>
      </c>
      <c r="C17" s="60">
        <v>2149.3955053712953</v>
      </c>
      <c r="D17" s="60">
        <v>2060.7584283859728</v>
      </c>
      <c r="E17" s="60">
        <v>2026.0408482070739</v>
      </c>
      <c r="F17" s="60">
        <v>2264.2562757103301</v>
      </c>
      <c r="G17" s="60">
        <v>2177.7528453509935</v>
      </c>
      <c r="H17" s="60">
        <v>2259.6934953630453</v>
      </c>
      <c r="I17" s="60">
        <v>2588.9497160668402</v>
      </c>
      <c r="J17" s="60">
        <v>2478.5824113819631</v>
      </c>
      <c r="K17" s="60">
        <v>2427.785400127208</v>
      </c>
      <c r="L17" s="60">
        <v>2974.6243596930572</v>
      </c>
      <c r="M17" s="60">
        <v>3225.6620810602831</v>
      </c>
      <c r="N17" s="60">
        <v>2987.5862686702931</v>
      </c>
      <c r="O17" s="60">
        <v>2461.0820625794508</v>
      </c>
      <c r="P17" s="60">
        <v>2632.0817859727804</v>
      </c>
      <c r="Q17" s="60">
        <v>2727.7362214482023</v>
      </c>
      <c r="R17" s="60">
        <v>2673.1485757324863</v>
      </c>
      <c r="S17" s="60">
        <v>2728.2358212713575</v>
      </c>
      <c r="T17" s="60">
        <v>2432.1484683348558</v>
      </c>
      <c r="U17" s="60">
        <v>1616.9178940173274</v>
      </c>
      <c r="V17" s="60">
        <v>1423.1741224433913</v>
      </c>
      <c r="W17" s="60">
        <v>1292.9045137047074</v>
      </c>
      <c r="X17" s="60">
        <v>1519.2505819531616</v>
      </c>
      <c r="Y17" s="60">
        <v>1437.3573626721957</v>
      </c>
      <c r="Z17" s="60">
        <v>1779.1240860519852</v>
      </c>
      <c r="AA17" s="60">
        <v>1965.8179636174789</v>
      </c>
      <c r="AB17" s="60">
        <v>2107.5340783739307</v>
      </c>
      <c r="AC17" s="60">
        <v>2227.1987264729569</v>
      </c>
      <c r="AD17" s="60">
        <v>2273.0598055327819</v>
      </c>
      <c r="AE17" s="61">
        <f>AD17/$AD$38</f>
        <v>5.8578891806788616E-2</v>
      </c>
      <c r="AF17" s="61">
        <f>(AC17-B17)/B17</f>
        <v>-9.2128364042229332E-3</v>
      </c>
      <c r="AH17" s="62">
        <f>(AD17-AC17)/AC17</f>
        <v>2.0591372702718651E-2</v>
      </c>
      <c r="AI17" s="63">
        <f>AD17-AC17</f>
        <v>45.861079059824988</v>
      </c>
    </row>
    <row r="18" spans="1:41" outlineLevel="1" x14ac:dyDescent="0.25">
      <c r="A18" s="64" t="s">
        <v>20</v>
      </c>
      <c r="B18" s="65">
        <v>1116.7254085014333</v>
      </c>
      <c r="C18" s="65">
        <v>992.38939661731536</v>
      </c>
      <c r="D18" s="65">
        <v>932.96808506651939</v>
      </c>
      <c r="E18" s="65">
        <v>951.12593750870883</v>
      </c>
      <c r="F18" s="65">
        <v>1081.7022655246876</v>
      </c>
      <c r="G18" s="65">
        <v>1084.1810327260134</v>
      </c>
      <c r="H18" s="65">
        <v>1198.3870831754853</v>
      </c>
      <c r="I18" s="65">
        <v>1384.9248481927566</v>
      </c>
      <c r="J18" s="65">
        <v>1288.1260716317763</v>
      </c>
      <c r="K18" s="65">
        <v>1353.709634567598</v>
      </c>
      <c r="L18" s="65">
        <v>1908.7841314126661</v>
      </c>
      <c r="M18" s="65">
        <v>2061.4371933464076</v>
      </c>
      <c r="N18" s="65">
        <v>2063.3791229426015</v>
      </c>
      <c r="O18" s="65">
        <v>2342.3181160836975</v>
      </c>
      <c r="P18" s="65">
        <v>2507.0626593013171</v>
      </c>
      <c r="Q18" s="65">
        <v>2552.7953464691873</v>
      </c>
      <c r="R18" s="65">
        <v>2538.7434105910074</v>
      </c>
      <c r="S18" s="65">
        <v>2580.4341213620519</v>
      </c>
      <c r="T18" s="65">
        <v>2301.583745387552</v>
      </c>
      <c r="U18" s="65">
        <v>1485.322669481403</v>
      </c>
      <c r="V18" s="65">
        <v>1299.0484147465629</v>
      </c>
      <c r="W18" s="65">
        <v>1167.2705389694754</v>
      </c>
      <c r="X18" s="65">
        <v>1391.9677990924165</v>
      </c>
      <c r="Y18" s="65">
        <v>1301.695001530657</v>
      </c>
      <c r="Z18" s="65">
        <v>1650.4531530457709</v>
      </c>
      <c r="AA18" s="65">
        <v>1830.3635214124336</v>
      </c>
      <c r="AB18" s="65">
        <v>1968.4013520332232</v>
      </c>
      <c r="AC18" s="65">
        <v>2039.8562560230891</v>
      </c>
      <c r="AD18" s="65">
        <v>2094.5489797619248</v>
      </c>
      <c r="AE18" s="85">
        <f>AD18/$AD$38</f>
        <v>5.3978499716919898E-2</v>
      </c>
      <c r="AF18" s="85">
        <f t="shared" si="0"/>
        <v>0.82664085592933023</v>
      </c>
      <c r="AH18" s="87">
        <f>(AD18-AC18)/AC18</f>
        <v>2.6812047945704156E-2</v>
      </c>
      <c r="AI18" s="86">
        <f>AD18-AC18</f>
        <v>54.692723738835639</v>
      </c>
    </row>
    <row r="19" spans="1:41" outlineLevel="1" x14ac:dyDescent="0.25">
      <c r="A19" s="64" t="s">
        <v>36</v>
      </c>
      <c r="B19" s="65">
        <v>990.23349783919468</v>
      </c>
      <c r="C19" s="65">
        <v>1030.316500928953</v>
      </c>
      <c r="D19" s="65">
        <v>1003.5614679642191</v>
      </c>
      <c r="E19" s="65">
        <v>946.18678616206853</v>
      </c>
      <c r="F19" s="65">
        <v>1056.6256166776077</v>
      </c>
      <c r="G19" s="65">
        <v>973.43728270022302</v>
      </c>
      <c r="H19" s="65">
        <v>922.85045185393983</v>
      </c>
      <c r="I19" s="65">
        <v>1073.1245536725266</v>
      </c>
      <c r="J19" s="65">
        <v>1058.8056564006599</v>
      </c>
      <c r="K19" s="65">
        <v>942.81763386280556</v>
      </c>
      <c r="L19" s="65">
        <v>882.29996346142264</v>
      </c>
      <c r="M19" s="65">
        <v>1041.1841868890472</v>
      </c>
      <c r="N19" s="65">
        <v>810.90056385501384</v>
      </c>
      <c r="O19" s="65">
        <v>0.29746752765364803</v>
      </c>
      <c r="P19" s="65" t="s">
        <v>6</v>
      </c>
      <c r="Q19" s="65" t="s">
        <v>6</v>
      </c>
      <c r="R19" s="65" t="s">
        <v>6</v>
      </c>
      <c r="S19" s="65" t="s">
        <v>6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65" t="s">
        <v>6</v>
      </c>
      <c r="AB19" s="65" t="s">
        <v>6</v>
      </c>
      <c r="AC19" s="65" t="s">
        <v>6</v>
      </c>
      <c r="AD19" s="65" t="s">
        <v>6</v>
      </c>
      <c r="AE19" s="85"/>
      <c r="AF19" s="85"/>
      <c r="AH19" s="87"/>
      <c r="AI19" s="86"/>
    </row>
    <row r="20" spans="1:41" outlineLevel="1" x14ac:dyDescent="0.25">
      <c r="A20" s="64" t="s">
        <v>21</v>
      </c>
      <c r="B20" s="65">
        <v>26.080000000000002</v>
      </c>
      <c r="C20" s="65">
        <v>23.44</v>
      </c>
      <c r="D20" s="65">
        <v>20.56</v>
      </c>
      <c r="E20" s="65">
        <v>26.080000000000002</v>
      </c>
      <c r="F20" s="65">
        <v>21.28</v>
      </c>
      <c r="G20" s="65">
        <v>24.8</v>
      </c>
      <c r="H20" s="65">
        <v>27.28</v>
      </c>
      <c r="I20" s="65">
        <v>26.96</v>
      </c>
      <c r="J20" s="65">
        <v>28.64</v>
      </c>
      <c r="K20" s="65">
        <v>26.8</v>
      </c>
      <c r="L20" s="65">
        <v>28.8</v>
      </c>
      <c r="M20" s="65">
        <v>12</v>
      </c>
      <c r="N20" s="65" t="s">
        <v>6</v>
      </c>
      <c r="O20" s="65" t="s">
        <v>6</v>
      </c>
      <c r="P20" s="65" t="s">
        <v>6</v>
      </c>
      <c r="Q20" s="65" t="s">
        <v>6</v>
      </c>
      <c r="R20" s="65" t="s">
        <v>6</v>
      </c>
      <c r="S20" s="65" t="s">
        <v>6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65" t="s">
        <v>6</v>
      </c>
      <c r="AB20" s="65" t="s">
        <v>6</v>
      </c>
      <c r="AC20" s="65" t="s">
        <v>6</v>
      </c>
      <c r="AD20" s="65" t="s">
        <v>6</v>
      </c>
      <c r="AE20" s="85"/>
      <c r="AF20" s="85"/>
      <c r="AH20" s="87"/>
      <c r="AI20" s="86"/>
    </row>
    <row r="21" spans="1:41" outlineLevel="1" x14ac:dyDescent="0.25">
      <c r="A21" s="64" t="s">
        <v>37</v>
      </c>
      <c r="B21" s="65">
        <v>114.86943190426791</v>
      </c>
      <c r="C21" s="65">
        <v>103.24960782502697</v>
      </c>
      <c r="D21" s="65">
        <v>103.66887535523421</v>
      </c>
      <c r="E21" s="65">
        <v>102.64812453629652</v>
      </c>
      <c r="F21" s="65">
        <v>104.64839350803463</v>
      </c>
      <c r="G21" s="65">
        <v>95.334529924757277</v>
      </c>
      <c r="H21" s="65">
        <v>111.17596033361986</v>
      </c>
      <c r="I21" s="65">
        <v>103.94031420155687</v>
      </c>
      <c r="J21" s="65">
        <v>103.01068334952704</v>
      </c>
      <c r="K21" s="65">
        <v>104.45813169680426</v>
      </c>
      <c r="L21" s="65">
        <v>154.74026481896794</v>
      </c>
      <c r="M21" s="65">
        <v>111.04070082482809</v>
      </c>
      <c r="N21" s="65">
        <v>113.30658187267753</v>
      </c>
      <c r="O21" s="65">
        <v>118.46647896809952</v>
      </c>
      <c r="P21" s="65">
        <v>125.01912667146323</v>
      </c>
      <c r="Q21" s="65">
        <v>174.94087497901498</v>
      </c>
      <c r="R21" s="65">
        <v>134.4051651414789</v>
      </c>
      <c r="S21" s="65">
        <v>147.8016999093058</v>
      </c>
      <c r="T21" s="65">
        <v>130.56472294730392</v>
      </c>
      <c r="U21" s="65">
        <v>131.5952245359245</v>
      </c>
      <c r="V21" s="65">
        <v>124.12570769682847</v>
      </c>
      <c r="W21" s="65">
        <v>125.63397473523193</v>
      </c>
      <c r="X21" s="65">
        <v>127.28278286074521</v>
      </c>
      <c r="Y21" s="65">
        <v>135.66236114153867</v>
      </c>
      <c r="Z21" s="65">
        <v>128.67093300621411</v>
      </c>
      <c r="AA21" s="65">
        <v>135.45444220504541</v>
      </c>
      <c r="AB21" s="65">
        <v>139.13272634070728</v>
      </c>
      <c r="AC21" s="65">
        <v>187.34247044986773</v>
      </c>
      <c r="AD21" s="65">
        <v>178.51082577085697</v>
      </c>
      <c r="AE21" s="85">
        <f t="shared" ref="AE21:AE22" si="10">AD21/$AD$38</f>
        <v>4.6003920898687123E-3</v>
      </c>
      <c r="AF21" s="85">
        <f t="shared" si="0"/>
        <v>0.63091666202370345</v>
      </c>
      <c r="AH21" s="87">
        <f t="shared" ref="AH21" si="11">(AD21-AC21)/AC21</f>
        <v>-4.7141711421885439E-2</v>
      </c>
      <c r="AI21" s="86">
        <f t="shared" ref="AI21:AI22" si="12">AD21-AC21</f>
        <v>-8.8316446790107648</v>
      </c>
    </row>
    <row r="22" spans="1:41" outlineLevel="1" x14ac:dyDescent="0.25">
      <c r="A22" s="64" t="s">
        <v>22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85">
        <f t="shared" si="10"/>
        <v>0</v>
      </c>
      <c r="AF22" s="85"/>
      <c r="AH22" s="87"/>
      <c r="AI22" s="86">
        <f t="shared" si="12"/>
        <v>0</v>
      </c>
    </row>
    <row r="23" spans="1:41" x14ac:dyDescent="0.25">
      <c r="A23" s="67" t="s">
        <v>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1"/>
      <c r="AF23" s="61"/>
      <c r="AH23" s="62"/>
      <c r="AI23" s="63"/>
      <c r="AO23" s="6"/>
    </row>
    <row r="24" spans="1:41" x14ac:dyDescent="0.25">
      <c r="A24" s="67" t="s">
        <v>1</v>
      </c>
      <c r="B24" s="60">
        <v>1198.9399944037998</v>
      </c>
      <c r="C24" s="60">
        <v>1194.4077297364577</v>
      </c>
      <c r="D24" s="60">
        <v>1168.9517068408493</v>
      </c>
      <c r="E24" s="60">
        <v>1267.5341566380346</v>
      </c>
      <c r="F24" s="60">
        <v>1278.6789766673246</v>
      </c>
      <c r="G24" s="60">
        <v>1648.8466040598496</v>
      </c>
      <c r="H24" s="60">
        <v>1438.4147604229861</v>
      </c>
      <c r="I24" s="60">
        <v>1382.8723307707157</v>
      </c>
      <c r="J24" s="60">
        <v>1283.7647843129075</v>
      </c>
      <c r="K24" s="60">
        <v>1395.4933742302219</v>
      </c>
      <c r="L24" s="60">
        <v>1392.4830440321787</v>
      </c>
      <c r="M24" s="60">
        <v>1414.6060902713609</v>
      </c>
      <c r="N24" s="60">
        <v>1287.4433518726487</v>
      </c>
      <c r="O24" s="60">
        <v>1444.0342663488727</v>
      </c>
      <c r="P24" s="60">
        <v>1270.8219547802405</v>
      </c>
      <c r="Q24" s="60">
        <v>1332.8216767638457</v>
      </c>
      <c r="R24" s="60">
        <v>1273.9354009012516</v>
      </c>
      <c r="S24" s="60">
        <v>1331.6204599335015</v>
      </c>
      <c r="T24" s="60">
        <v>1280.5448131267563</v>
      </c>
      <c r="U24" s="60">
        <v>1212.2065337835534</v>
      </c>
      <c r="V24" s="60">
        <v>1282.5328181477573</v>
      </c>
      <c r="W24" s="60">
        <v>1145.8269252156883</v>
      </c>
      <c r="X24" s="60">
        <v>966.57532231969185</v>
      </c>
      <c r="Y24" s="60">
        <v>1178.8340251763614</v>
      </c>
      <c r="Z24" s="60">
        <v>1001.9833347796048</v>
      </c>
      <c r="AA24" s="60">
        <v>995.22248899946635</v>
      </c>
      <c r="AB24" s="60">
        <v>1060.5317720631199</v>
      </c>
      <c r="AC24" s="60">
        <v>993.20604903171136</v>
      </c>
      <c r="AD24" s="60">
        <v>1168.3324929994917</v>
      </c>
      <c r="AE24" s="61">
        <f>AD24/$AD$38</f>
        <v>3.0109028603288904E-2</v>
      </c>
      <c r="AF24" s="61">
        <f>(AC24-B24)/B24</f>
        <v>-0.17159653221376966</v>
      </c>
      <c r="AH24" s="62">
        <f>(AD24-AC24)/AC24</f>
        <v>0.17632438318163007</v>
      </c>
      <c r="AI24" s="63">
        <f>AD24-AC24</f>
        <v>175.12644396778035</v>
      </c>
      <c r="AL24" s="68"/>
      <c r="AM24" s="68"/>
      <c r="AN24" s="68"/>
    </row>
    <row r="25" spans="1:41" outlineLevel="1" x14ac:dyDescent="0.25">
      <c r="A25" s="64" t="s">
        <v>23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85">
        <f>AD25/$AD$38</f>
        <v>0</v>
      </c>
      <c r="AF25" s="85"/>
      <c r="AH25" s="87"/>
      <c r="AI25" s="86">
        <f>AD25-AC25</f>
        <v>0</v>
      </c>
    </row>
    <row r="26" spans="1:41" outlineLevel="1" x14ac:dyDescent="0.2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85">
        <f t="shared" ref="AE26:AE31" si="13">AD26/$AD$38</f>
        <v>0</v>
      </c>
      <c r="AF26" s="85"/>
      <c r="AH26" s="87"/>
      <c r="AI26" s="86">
        <f t="shared" ref="AI26:AI31" si="14">AD26-AC26</f>
        <v>0</v>
      </c>
    </row>
    <row r="27" spans="1:41" outlineLevel="1" x14ac:dyDescent="0.25">
      <c r="A27" s="64" t="s">
        <v>25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85">
        <f t="shared" si="13"/>
        <v>0</v>
      </c>
      <c r="AF27" s="85"/>
      <c r="AH27" s="87"/>
      <c r="AI27" s="86">
        <f t="shared" si="14"/>
        <v>0</v>
      </c>
    </row>
    <row r="28" spans="1:41" outlineLevel="1" x14ac:dyDescent="0.25">
      <c r="A28" s="64" t="s">
        <v>26</v>
      </c>
      <c r="B28" s="65">
        <v>355.036</v>
      </c>
      <c r="C28" s="65">
        <v>315.14515999999998</v>
      </c>
      <c r="D28" s="65">
        <v>255.60083999999998</v>
      </c>
      <c r="E28" s="65">
        <v>357.2998</v>
      </c>
      <c r="F28" s="65">
        <v>269.64124000000004</v>
      </c>
      <c r="G28" s="65">
        <v>494.59520000000003</v>
      </c>
      <c r="H28" s="65">
        <v>484.03343999999993</v>
      </c>
      <c r="I28" s="65">
        <v>423.48680000000002</v>
      </c>
      <c r="J28" s="65">
        <v>305.58044000000001</v>
      </c>
      <c r="K28" s="65">
        <v>383.22723999999999</v>
      </c>
      <c r="L28" s="65">
        <v>366.38315999999998</v>
      </c>
      <c r="M28" s="65">
        <v>385.28247999999996</v>
      </c>
      <c r="N28" s="65">
        <v>273.89956000000001</v>
      </c>
      <c r="O28" s="65">
        <v>386.76</v>
      </c>
      <c r="P28" s="65">
        <v>240.79571999999996</v>
      </c>
      <c r="Q28" s="65">
        <v>266.73371999999995</v>
      </c>
      <c r="R28" s="65">
        <v>254.85636</v>
      </c>
      <c r="S28" s="65">
        <v>376.76671999999996</v>
      </c>
      <c r="T28" s="65">
        <v>262.20744000000002</v>
      </c>
      <c r="U28" s="65">
        <v>307.32239999999996</v>
      </c>
      <c r="V28" s="65">
        <v>427.93387999999993</v>
      </c>
      <c r="W28" s="65">
        <v>360.67856</v>
      </c>
      <c r="X28" s="65">
        <v>229.39619999999999</v>
      </c>
      <c r="Y28" s="65">
        <v>515.69275999999991</v>
      </c>
      <c r="Z28" s="65">
        <v>391.07495680000005</v>
      </c>
      <c r="AA28" s="65">
        <v>401.14668</v>
      </c>
      <c r="AB28" s="65">
        <v>433.59887999999995</v>
      </c>
      <c r="AC28" s="65">
        <v>332.74735999999996</v>
      </c>
      <c r="AD28" s="65">
        <v>457.45171999999997</v>
      </c>
      <c r="AE28" s="85">
        <f t="shared" si="13"/>
        <v>1.1788961622339899E-2</v>
      </c>
      <c r="AF28" s="85">
        <f t="shared" si="0"/>
        <v>-6.2778535134465366E-2</v>
      </c>
      <c r="AH28" s="87">
        <f>(AD28-AC28)/AC28</f>
        <v>0.37477189901671953</v>
      </c>
      <c r="AI28" s="86">
        <f t="shared" si="14"/>
        <v>124.70436000000001</v>
      </c>
    </row>
    <row r="29" spans="1:41" outlineLevel="1" x14ac:dyDescent="0.25">
      <c r="A29" s="64" t="s">
        <v>27</v>
      </c>
      <c r="B29" s="65">
        <v>96.677023188405784</v>
      </c>
      <c r="C29" s="65">
        <v>99.628382821946872</v>
      </c>
      <c r="D29" s="65">
        <v>118.08579710144927</v>
      </c>
      <c r="E29" s="65">
        <v>99.875217391304361</v>
      </c>
      <c r="F29" s="65">
        <v>98.719420289855051</v>
      </c>
      <c r="G29" s="65">
        <v>86.267101449275344</v>
      </c>
      <c r="H29" s="65">
        <v>87.18695652173912</v>
      </c>
      <c r="I29" s="65">
        <v>82.633913043478259</v>
      </c>
      <c r="J29" s="65">
        <v>95.371594202898564</v>
      </c>
      <c r="K29" s="65">
        <v>103.53391304347825</v>
      </c>
      <c r="L29" s="65">
        <v>91.8436231884058</v>
      </c>
      <c r="M29" s="65">
        <v>83.63666666666667</v>
      </c>
      <c r="N29" s="65">
        <v>80.805362318840594</v>
      </c>
      <c r="O29" s="65">
        <v>78.482608695652175</v>
      </c>
      <c r="P29" s="65">
        <v>66.857681159420295</v>
      </c>
      <c r="Q29" s="65">
        <v>60.814599999999999</v>
      </c>
      <c r="R29" s="65">
        <v>64.755533333333346</v>
      </c>
      <c r="S29" s="65">
        <v>50.899933333333344</v>
      </c>
      <c r="T29" s="65">
        <v>66.973133333333351</v>
      </c>
      <c r="U29" s="65">
        <v>89.020800000000008</v>
      </c>
      <c r="V29" s="65">
        <v>98.243200000000016</v>
      </c>
      <c r="W29" s="65">
        <v>70.265799999999999</v>
      </c>
      <c r="X29" s="65">
        <v>46.351066666666675</v>
      </c>
      <c r="Y29" s="65">
        <v>47.090266666666672</v>
      </c>
      <c r="Z29" s="65">
        <v>54.549733333333336</v>
      </c>
      <c r="AA29" s="65">
        <v>64.265666666666661</v>
      </c>
      <c r="AB29" s="65">
        <v>79.107600000000019</v>
      </c>
      <c r="AC29" s="65">
        <v>83.988666666666674</v>
      </c>
      <c r="AD29" s="65">
        <v>88.762666666666675</v>
      </c>
      <c r="AE29" s="85">
        <f t="shared" si="13"/>
        <v>2.2874975108408873E-3</v>
      </c>
      <c r="AF29" s="85">
        <f t="shared" si="0"/>
        <v>-0.13124479947020948</v>
      </c>
      <c r="AH29" s="87">
        <f t="shared" ref="AH29:AH31" si="15">(AD29-AC29)/AC29</f>
        <v>5.684100235746093E-2</v>
      </c>
      <c r="AI29" s="86">
        <f t="shared" si="14"/>
        <v>4.7740000000000009</v>
      </c>
    </row>
    <row r="30" spans="1:41" outlineLevel="1" x14ac:dyDescent="0.25">
      <c r="A30" s="64" t="s">
        <v>40</v>
      </c>
      <c r="B30" s="65">
        <v>660.29504306688011</v>
      </c>
      <c r="C30" s="65">
        <v>685.69100626175987</v>
      </c>
      <c r="D30" s="65">
        <v>695.21449245984002</v>
      </c>
      <c r="E30" s="65">
        <v>698.38898785920003</v>
      </c>
      <c r="F30" s="65">
        <v>793.62384984000016</v>
      </c>
      <c r="G30" s="65">
        <v>911.08017961631992</v>
      </c>
      <c r="H30" s="65">
        <v>733.30843725215993</v>
      </c>
      <c r="I30" s="65">
        <v>758.70440044704003</v>
      </c>
      <c r="J30" s="65">
        <v>752.35540964831989</v>
      </c>
      <c r="K30" s="65">
        <v>793.62384984000016</v>
      </c>
      <c r="L30" s="65">
        <v>822.19430843424004</v>
      </c>
      <c r="M30" s="65">
        <v>831.71779463231996</v>
      </c>
      <c r="N30" s="65">
        <v>834.89229003167998</v>
      </c>
      <c r="O30" s="65">
        <v>838.06678543103988</v>
      </c>
      <c r="P30" s="65">
        <v>803.14733603807997</v>
      </c>
      <c r="Q30" s="65">
        <v>861.83792983058561</v>
      </c>
      <c r="R30" s="65">
        <v>826.20029863733714</v>
      </c>
      <c r="S30" s="65">
        <v>784.47000256854335</v>
      </c>
      <c r="T30" s="65">
        <v>848.79127313502704</v>
      </c>
      <c r="U30" s="65">
        <v>719.95377346400699</v>
      </c>
      <c r="V30" s="65">
        <v>680.96838458640741</v>
      </c>
      <c r="W30" s="65">
        <v>652.43870612419562</v>
      </c>
      <c r="X30" s="65">
        <v>621.70192293919752</v>
      </c>
      <c r="Y30" s="65">
        <v>539.13240815756023</v>
      </c>
      <c r="Z30" s="65">
        <v>483.07046092071607</v>
      </c>
      <c r="AA30" s="65">
        <v>465.37682572852486</v>
      </c>
      <c r="AB30" s="65">
        <v>488.65913257879959</v>
      </c>
      <c r="AC30" s="65">
        <v>506.40799239032447</v>
      </c>
      <c r="AD30" s="65">
        <v>538.49032848605759</v>
      </c>
      <c r="AE30" s="85">
        <f t="shared" si="13"/>
        <v>1.3877402879856565E-2</v>
      </c>
      <c r="AF30" s="85">
        <f t="shared" si="0"/>
        <v>-0.23305801291767186</v>
      </c>
      <c r="AH30" s="87">
        <f t="shared" si="15"/>
        <v>6.3352744383633267E-2</v>
      </c>
      <c r="AI30" s="86">
        <f t="shared" si="14"/>
        <v>32.082336095733126</v>
      </c>
    </row>
    <row r="31" spans="1:41" outlineLevel="1" x14ac:dyDescent="0.25">
      <c r="A31" s="64" t="s">
        <v>11</v>
      </c>
      <c r="B31" s="65">
        <v>86.931928148513919</v>
      </c>
      <c r="C31" s="65">
        <v>93.943180652750939</v>
      </c>
      <c r="D31" s="65">
        <v>100.0505772795599</v>
      </c>
      <c r="E31" s="65">
        <v>111.97015138753022</v>
      </c>
      <c r="F31" s="65">
        <v>116.69446653746948</v>
      </c>
      <c r="G31" s="65">
        <v>156.90412299425418</v>
      </c>
      <c r="H31" s="65">
        <v>133.88592664908711</v>
      </c>
      <c r="I31" s="65">
        <v>118.04721728019732</v>
      </c>
      <c r="J31" s="65">
        <v>130.45734046168897</v>
      </c>
      <c r="K31" s="65">
        <v>115.10837134674341</v>
      </c>
      <c r="L31" s="65">
        <v>112.06195240953299</v>
      </c>
      <c r="M31" s="65">
        <v>113.96914897237438</v>
      </c>
      <c r="N31" s="65">
        <v>97.84613952212807</v>
      </c>
      <c r="O31" s="65">
        <v>140.72487222218066</v>
      </c>
      <c r="P31" s="65">
        <v>160.02121758274026</v>
      </c>
      <c r="Q31" s="65">
        <v>143.4354269332602</v>
      </c>
      <c r="R31" s="65">
        <v>128.12320893058111</v>
      </c>
      <c r="S31" s="65">
        <v>119.48380403162501</v>
      </c>
      <c r="T31" s="65">
        <v>102.57296665839588</v>
      </c>
      <c r="U31" s="65">
        <v>95.909560319546543</v>
      </c>
      <c r="V31" s="65">
        <v>75.387353561349926</v>
      </c>
      <c r="W31" s="65">
        <v>62.443859091492577</v>
      </c>
      <c r="X31" s="65">
        <v>69.12613271382773</v>
      </c>
      <c r="Y31" s="65">
        <v>76.918590352134473</v>
      </c>
      <c r="Z31" s="65">
        <v>73.288183725555328</v>
      </c>
      <c r="AA31" s="65">
        <v>64.433316604274694</v>
      </c>
      <c r="AB31" s="65">
        <v>59.166159484320268</v>
      </c>
      <c r="AC31" s="65">
        <v>70.062029974720275</v>
      </c>
      <c r="AD31" s="65">
        <v>83.627777846767401</v>
      </c>
      <c r="AE31" s="85">
        <f t="shared" si="13"/>
        <v>2.1551665902515521E-3</v>
      </c>
      <c r="AF31" s="85">
        <f t="shared" si="0"/>
        <v>-0.19405871390512844</v>
      </c>
      <c r="AH31" s="87">
        <f t="shared" si="15"/>
        <v>0.19362481899171219</v>
      </c>
      <c r="AI31" s="86">
        <f t="shared" si="14"/>
        <v>13.565747872047126</v>
      </c>
    </row>
    <row r="32" spans="1:41" x14ac:dyDescent="0.25">
      <c r="A32" s="67" t="s">
        <v>2</v>
      </c>
      <c r="B32" s="60">
        <v>95.586393100615695</v>
      </c>
      <c r="C32" s="60">
        <v>95.701568661959485</v>
      </c>
      <c r="D32" s="60">
        <v>96.409777034925</v>
      </c>
      <c r="E32" s="60">
        <v>97.146005771354794</v>
      </c>
      <c r="F32" s="60">
        <v>97.743558859034948</v>
      </c>
      <c r="G32" s="60">
        <v>98.1600335732833</v>
      </c>
      <c r="H32" s="60">
        <v>98.185391741055099</v>
      </c>
      <c r="I32" s="60">
        <v>82.529457412034816</v>
      </c>
      <c r="J32" s="60">
        <v>64.743899658318327</v>
      </c>
      <c r="K32" s="60">
        <v>71.990219596908574</v>
      </c>
      <c r="L32" s="60">
        <v>76.747551833598067</v>
      </c>
      <c r="M32" s="60">
        <v>85.297958777457879</v>
      </c>
      <c r="N32" s="60">
        <v>108.25982963815787</v>
      </c>
      <c r="O32" s="60">
        <v>153.17601138730458</v>
      </c>
      <c r="P32" s="60">
        <v>143.63979548265843</v>
      </c>
      <c r="Q32" s="60">
        <v>128.49588098665768</v>
      </c>
      <c r="R32" s="60">
        <v>126.03620618235634</v>
      </c>
      <c r="S32" s="60">
        <v>83.070144766725235</v>
      </c>
      <c r="T32" s="60">
        <v>68.010329379495545</v>
      </c>
      <c r="U32" s="60">
        <v>69.481061204742431</v>
      </c>
      <c r="V32" s="60">
        <v>61.015934692261041</v>
      </c>
      <c r="W32" s="60">
        <v>43.824279636887987</v>
      </c>
      <c r="X32" s="60">
        <v>47.595212196436158</v>
      </c>
      <c r="Y32" s="60">
        <v>44.555258364823317</v>
      </c>
      <c r="Z32" s="60">
        <v>41.12491951987716</v>
      </c>
      <c r="AA32" s="60">
        <v>41.849098806649948</v>
      </c>
      <c r="AB32" s="60">
        <v>24.650008230852372</v>
      </c>
      <c r="AC32" s="60">
        <v>27.039599537519031</v>
      </c>
      <c r="AD32" s="60">
        <v>23.477845004185703</v>
      </c>
      <c r="AE32" s="61">
        <f>AD32/$AD$38</f>
        <v>6.0504617564797829E-4</v>
      </c>
      <c r="AF32" s="61">
        <f>(AC32-B32)/B32</f>
        <v>-0.71711873771555812</v>
      </c>
      <c r="AH32" s="62">
        <f>(AD32-AC32)/AC32</f>
        <v>-0.13172364214903348</v>
      </c>
      <c r="AI32" s="63">
        <f>AD32-AC32</f>
        <v>-3.5617545333333283</v>
      </c>
    </row>
    <row r="33" spans="1:35" outlineLevel="1" x14ac:dyDescent="0.25">
      <c r="A33" s="64" t="s">
        <v>28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24">
        <f>AD33/$AD$38</f>
        <v>0</v>
      </c>
      <c r="AF33" s="85"/>
      <c r="AH33" s="66"/>
      <c r="AI33" s="86">
        <f>AD33-AC33</f>
        <v>0</v>
      </c>
    </row>
    <row r="34" spans="1:35" outlineLevel="1" x14ac:dyDescent="0.25">
      <c r="A34" s="64" t="s">
        <v>29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24">
        <f t="shared" ref="AE34:AE36" si="16">AD34/$AD$38</f>
        <v>0</v>
      </c>
      <c r="AF34" s="85"/>
      <c r="AH34" s="66"/>
      <c r="AI34" s="86">
        <f t="shared" ref="AI34:AI36" si="17">AD34-AC34</f>
        <v>0</v>
      </c>
    </row>
    <row r="35" spans="1:35" outlineLevel="1" x14ac:dyDescent="0.25">
      <c r="A35" s="64" t="s">
        <v>30</v>
      </c>
      <c r="B35" s="65">
        <v>95.586393100615695</v>
      </c>
      <c r="C35" s="65">
        <v>95.701568661959485</v>
      </c>
      <c r="D35" s="65">
        <v>96.409777034925</v>
      </c>
      <c r="E35" s="65">
        <v>97.146005771354794</v>
      </c>
      <c r="F35" s="65">
        <v>97.743558859034948</v>
      </c>
      <c r="G35" s="65">
        <v>98.1600335732833</v>
      </c>
      <c r="H35" s="65">
        <v>98.185391741055099</v>
      </c>
      <c r="I35" s="65">
        <v>82.529457412034816</v>
      </c>
      <c r="J35" s="65">
        <v>64.743899658318327</v>
      </c>
      <c r="K35" s="65">
        <v>71.990219596908574</v>
      </c>
      <c r="L35" s="65">
        <v>76.747551833598067</v>
      </c>
      <c r="M35" s="65">
        <v>85.297958777457879</v>
      </c>
      <c r="N35" s="65">
        <v>108.25982963815787</v>
      </c>
      <c r="O35" s="65">
        <v>153.17601138730458</v>
      </c>
      <c r="P35" s="65">
        <v>143.63979548265843</v>
      </c>
      <c r="Q35" s="65">
        <v>128.49588098665768</v>
      </c>
      <c r="R35" s="65">
        <v>126.03620618235634</v>
      </c>
      <c r="S35" s="65">
        <v>83.070144766725235</v>
      </c>
      <c r="T35" s="65">
        <v>68.010329379495545</v>
      </c>
      <c r="U35" s="65">
        <v>69.481061204742431</v>
      </c>
      <c r="V35" s="65">
        <v>61.015934692261041</v>
      </c>
      <c r="W35" s="65">
        <v>43.824279636887987</v>
      </c>
      <c r="X35" s="65">
        <v>47.595212196436158</v>
      </c>
      <c r="Y35" s="65">
        <v>44.555258364823317</v>
      </c>
      <c r="Z35" s="65">
        <v>41.12491951987716</v>
      </c>
      <c r="AA35" s="65">
        <v>41.849098806649948</v>
      </c>
      <c r="AB35" s="65">
        <v>24.650008230852372</v>
      </c>
      <c r="AC35" s="65">
        <v>27.039599537519031</v>
      </c>
      <c r="AD35" s="65">
        <v>23.477845004185703</v>
      </c>
      <c r="AE35" s="24">
        <f t="shared" si="16"/>
        <v>6.0504617564797829E-4</v>
      </c>
      <c r="AF35" s="85">
        <f>(AC35-B35)/B35</f>
        <v>-0.71711873771555812</v>
      </c>
      <c r="AH35" s="66">
        <f>(AD35-AC35)/AC35</f>
        <v>-0.13172364214903348</v>
      </c>
      <c r="AI35" s="86">
        <f t="shared" si="17"/>
        <v>-3.5617545333333283</v>
      </c>
    </row>
    <row r="36" spans="1:35" outlineLevel="1" x14ac:dyDescent="0.25">
      <c r="A36" s="64" t="s">
        <v>38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24">
        <f t="shared" si="16"/>
        <v>0</v>
      </c>
      <c r="AF36" s="85"/>
      <c r="AH36" s="66"/>
      <c r="AI36" s="86">
        <f t="shared" si="17"/>
        <v>0</v>
      </c>
    </row>
    <row r="37" spans="1:35" x14ac:dyDescent="0.25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15"/>
      <c r="U37" s="69"/>
      <c r="V37" s="69"/>
      <c r="W37" s="69"/>
      <c r="X37" s="69"/>
      <c r="Y37" s="69"/>
      <c r="Z37" s="15"/>
      <c r="AA37" s="15"/>
      <c r="AB37" s="15"/>
      <c r="AC37" s="15"/>
      <c r="AD37" s="15"/>
      <c r="AE37" s="70"/>
      <c r="AH37" s="71"/>
      <c r="AI37" s="68"/>
    </row>
    <row r="38" spans="1:35" x14ac:dyDescent="0.25">
      <c r="A38" s="72" t="s">
        <v>8</v>
      </c>
      <c r="B38" s="73">
        <v>32944.327775679507</v>
      </c>
      <c r="C38" s="73">
        <v>33674.00924511232</v>
      </c>
      <c r="D38" s="73">
        <v>33494.928167137507</v>
      </c>
      <c r="E38" s="73">
        <v>33716.179014729678</v>
      </c>
      <c r="F38" s="73">
        <v>34838.152311976395</v>
      </c>
      <c r="G38" s="73">
        <v>35852.667119426907</v>
      </c>
      <c r="H38" s="73">
        <v>37469.148756684801</v>
      </c>
      <c r="I38" s="73">
        <v>38805.239112718693</v>
      </c>
      <c r="J38" s="73">
        <v>40708.849852402069</v>
      </c>
      <c r="K38" s="73">
        <v>42440.075984543924</v>
      </c>
      <c r="L38" s="73">
        <v>45248.995175389748</v>
      </c>
      <c r="M38" s="73">
        <v>47607.416520980361</v>
      </c>
      <c r="N38" s="73">
        <v>46081.984132888261</v>
      </c>
      <c r="O38" s="73">
        <v>45683.969444057497</v>
      </c>
      <c r="P38" s="73">
        <v>46166.925550709995</v>
      </c>
      <c r="Q38" s="73">
        <v>48155.535141545981</v>
      </c>
      <c r="R38" s="73">
        <v>47603.937815025747</v>
      </c>
      <c r="S38" s="73">
        <v>47665.129663178377</v>
      </c>
      <c r="T38" s="73">
        <v>47366.246099339151</v>
      </c>
      <c r="U38" s="73">
        <v>42179.538369539761</v>
      </c>
      <c r="V38" s="73">
        <v>41747.928597640843</v>
      </c>
      <c r="W38" s="73">
        <v>38052.222596305714</v>
      </c>
      <c r="X38" s="73">
        <v>38209.59114961607</v>
      </c>
      <c r="Y38" s="73">
        <v>37235.30295344843</v>
      </c>
      <c r="Z38" s="73">
        <v>36785.32652052195</v>
      </c>
      <c r="AA38" s="73">
        <v>38545.330277051849</v>
      </c>
      <c r="AB38" s="73">
        <v>40029.836583845216</v>
      </c>
      <c r="AC38" s="73">
        <v>38910.192717044993</v>
      </c>
      <c r="AD38" s="73">
        <v>38803.393772453725</v>
      </c>
      <c r="AE38" s="61">
        <f>AD38/$AD$38</f>
        <v>1</v>
      </c>
      <c r="AF38" s="61">
        <f>(AC38-B38)/B38</f>
        <v>0.18108929045350461</v>
      </c>
      <c r="AH38" s="62">
        <f>(AD38-AC38)/AC38</f>
        <v>-2.7447549635107242E-3</v>
      </c>
      <c r="AI38" s="63">
        <f>AD38-AC38</f>
        <v>-106.79894459126808</v>
      </c>
    </row>
    <row r="39" spans="1:35" ht="13.5" customHeight="1" x14ac:dyDescent="0.25">
      <c r="B39" s="7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5" x14ac:dyDescent="0.25">
      <c r="A40" s="82"/>
      <c r="B40" s="83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I40" s="68"/>
    </row>
    <row r="41" spans="1:35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F41" s="75"/>
    </row>
    <row r="42" spans="1:35" x14ac:dyDescent="0.25">
      <c r="T42" s="15"/>
      <c r="Z42" s="15"/>
      <c r="AA42" s="6"/>
      <c r="AB42" s="6"/>
      <c r="AC42" s="6"/>
      <c r="AD42" s="6"/>
    </row>
    <row r="43" spans="1:35" x14ac:dyDescent="0.25"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</row>
    <row r="44" spans="1:35" x14ac:dyDescent="0.25">
      <c r="Y44" s="79"/>
      <c r="Z44" s="79"/>
      <c r="AA44" s="79"/>
      <c r="AB44" s="79"/>
      <c r="AC44" s="79"/>
      <c r="AD44" s="79"/>
      <c r="AE44" s="79"/>
      <c r="AF44" s="79"/>
      <c r="AG44" s="79"/>
    </row>
    <row r="45" spans="1:35" x14ac:dyDescent="0.25">
      <c r="Y45" s="79"/>
      <c r="Z45" s="80"/>
      <c r="AA45" s="80"/>
      <c r="AB45" s="80"/>
      <c r="AC45" s="80"/>
      <c r="AD45" s="80"/>
      <c r="AE45" s="79"/>
      <c r="AF45" s="79"/>
      <c r="AG45" s="79"/>
    </row>
    <row r="46" spans="1:35" x14ac:dyDescent="0.25">
      <c r="Y46" s="79"/>
      <c r="Z46" s="80"/>
      <c r="AA46" s="80"/>
      <c r="AB46" s="80"/>
      <c r="AC46" s="80"/>
      <c r="AD46" s="80"/>
      <c r="AE46" s="16"/>
      <c r="AF46" s="79"/>
      <c r="AG46" s="16"/>
    </row>
    <row r="47" spans="1:35" x14ac:dyDescent="0.25">
      <c r="Y47" s="79"/>
      <c r="Z47" s="80"/>
      <c r="AA47" s="80"/>
      <c r="AB47" s="80"/>
      <c r="AC47" s="80"/>
      <c r="AD47" s="80"/>
      <c r="AE47" s="16"/>
      <c r="AF47" s="79"/>
      <c r="AG47" s="79"/>
    </row>
    <row r="48" spans="1:35" x14ac:dyDescent="0.25">
      <c r="Y48" s="79"/>
      <c r="Z48" s="80"/>
      <c r="AA48" s="80"/>
      <c r="AB48" s="80"/>
      <c r="AC48" s="80"/>
      <c r="AD48" s="80"/>
      <c r="AE48" s="16"/>
      <c r="AF48" s="79"/>
      <c r="AG48" s="79"/>
      <c r="AI48" s="68"/>
    </row>
    <row r="49" spans="25:35" x14ac:dyDescent="0.25">
      <c r="Y49" s="79"/>
      <c r="Z49" s="80"/>
      <c r="AA49" s="80"/>
      <c r="AB49" s="80"/>
      <c r="AC49" s="80"/>
      <c r="AD49" s="80"/>
      <c r="AE49" s="16"/>
      <c r="AF49" s="79"/>
      <c r="AG49" s="79"/>
      <c r="AI49" s="68"/>
    </row>
    <row r="50" spans="25:35" x14ac:dyDescent="0.25">
      <c r="Y50" s="79"/>
      <c r="Z50" s="80"/>
      <c r="AA50" s="80"/>
      <c r="AB50" s="80"/>
      <c r="AC50" s="80"/>
      <c r="AD50" s="80"/>
      <c r="AE50" s="16"/>
      <c r="AF50" s="79"/>
      <c r="AG50" s="79"/>
      <c r="AI50" s="68"/>
    </row>
    <row r="51" spans="25:35" x14ac:dyDescent="0.25">
      <c r="Y51" s="79"/>
      <c r="Z51" s="80"/>
      <c r="AA51" s="80"/>
      <c r="AB51" s="80"/>
      <c r="AC51" s="80"/>
      <c r="AD51" s="80"/>
      <c r="AE51" s="16"/>
      <c r="AF51" s="79"/>
      <c r="AG51" s="79"/>
      <c r="AI51" s="68"/>
    </row>
    <row r="52" spans="25:35" x14ac:dyDescent="0.25">
      <c r="Y52" s="79"/>
      <c r="Z52" s="80"/>
      <c r="AA52" s="80"/>
      <c r="AB52" s="80"/>
      <c r="AC52" s="80"/>
      <c r="AD52" s="80"/>
      <c r="AE52" s="16"/>
      <c r="AF52" s="79"/>
      <c r="AG52" s="79"/>
      <c r="AI52" s="68"/>
    </row>
    <row r="53" spans="25:35" x14ac:dyDescent="0.25">
      <c r="Y53" s="79"/>
      <c r="Z53" s="80"/>
      <c r="AA53" s="80"/>
      <c r="AB53" s="80"/>
      <c r="AC53" s="80"/>
      <c r="AD53" s="80"/>
      <c r="AE53" s="16"/>
      <c r="AF53" s="79"/>
      <c r="AG53" s="79"/>
      <c r="AI53" s="68"/>
    </row>
    <row r="54" spans="25:35" x14ac:dyDescent="0.25">
      <c r="Y54" s="79"/>
      <c r="Z54" s="80"/>
      <c r="AA54" s="80"/>
      <c r="AB54" s="80"/>
      <c r="AC54" s="80"/>
      <c r="AD54" s="80"/>
      <c r="AE54" s="16"/>
      <c r="AF54" s="79"/>
      <c r="AG54" s="79"/>
      <c r="AH54" s="77"/>
      <c r="AI54" s="68"/>
    </row>
    <row r="55" spans="25:35" x14ac:dyDescent="0.25">
      <c r="Y55" s="79"/>
      <c r="Z55" s="80"/>
      <c r="AA55" s="80"/>
      <c r="AB55" s="80"/>
      <c r="AC55" s="80"/>
      <c r="AD55" s="80"/>
      <c r="AE55" s="16"/>
      <c r="AF55" s="79"/>
      <c r="AG55" s="79"/>
      <c r="AI55" s="68"/>
    </row>
    <row r="56" spans="25:35" x14ac:dyDescent="0.25">
      <c r="Y56" s="79"/>
      <c r="Z56" s="80"/>
      <c r="AA56" s="80"/>
      <c r="AB56" s="80"/>
      <c r="AC56" s="80"/>
      <c r="AD56" s="80"/>
      <c r="AE56" s="16"/>
      <c r="AF56" s="16"/>
      <c r="AG56" s="79"/>
      <c r="AI56" s="68"/>
    </row>
    <row r="57" spans="25:35" x14ac:dyDescent="0.25">
      <c r="Y57" s="79"/>
      <c r="Z57" s="80"/>
      <c r="AA57" s="80"/>
      <c r="AB57" s="80"/>
      <c r="AC57" s="80"/>
      <c r="AD57" s="80"/>
      <c r="AE57" s="79"/>
      <c r="AF57" s="79"/>
      <c r="AG57" s="79"/>
      <c r="AI57" s="68"/>
    </row>
    <row r="58" spans="25:35" x14ac:dyDescent="0.25">
      <c r="Y58" s="79"/>
      <c r="Z58" s="79"/>
      <c r="AA58" s="78"/>
      <c r="AB58" s="78"/>
      <c r="AC58" s="78"/>
      <c r="AD58" s="78"/>
      <c r="AE58" s="79"/>
      <c r="AF58" s="79"/>
      <c r="AG58" s="79"/>
      <c r="AI58" s="68"/>
    </row>
    <row r="59" spans="25:35" x14ac:dyDescent="0.25">
      <c r="Y59" s="79"/>
      <c r="Z59" s="79"/>
      <c r="AA59" s="79"/>
      <c r="AB59" s="79"/>
      <c r="AC59" s="79"/>
      <c r="AD59" s="79"/>
      <c r="AE59" s="79"/>
      <c r="AF59" s="79"/>
      <c r="AG59" s="79"/>
      <c r="AI59" s="68"/>
    </row>
    <row r="60" spans="25:35" x14ac:dyDescent="0.25">
      <c r="Y60" s="79"/>
      <c r="Z60" s="79"/>
      <c r="AA60" s="79"/>
      <c r="AB60" s="79"/>
      <c r="AC60" s="79"/>
      <c r="AD60" s="79"/>
      <c r="AE60" s="79"/>
      <c r="AF60" s="79"/>
      <c r="AG60" s="79"/>
      <c r="AI60" s="68"/>
    </row>
    <row r="61" spans="25:35" x14ac:dyDescent="0.25">
      <c r="Y61" s="79"/>
      <c r="Z61" s="79"/>
      <c r="AA61" s="79"/>
      <c r="AB61" s="79"/>
      <c r="AC61" s="79"/>
      <c r="AD61" s="79"/>
      <c r="AE61" s="79"/>
      <c r="AF61" s="79"/>
      <c r="AG61" s="7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/>
  </sheetPr>
  <dimension ref="A1:AO55"/>
  <sheetViews>
    <sheetView zoomScale="75" zoomScaleNormal="75" workbookViewId="0">
      <pane ySplit="1" topLeftCell="A2" activePane="bottomLeft" state="frozen"/>
      <selection activeCell="P125" sqref="P125"/>
      <selection pane="bottomLeft"/>
    </sheetView>
  </sheetViews>
  <sheetFormatPr defaultRowHeight="15" outlineLevelRow="1" x14ac:dyDescent="0.25"/>
  <cols>
    <col min="1" max="1" width="46" style="58" customWidth="1"/>
    <col min="2" max="29" width="9.85546875" style="58" bestFit="1" customWidth="1"/>
    <col min="30" max="30" width="9.85546875" style="58" customWidth="1"/>
    <col min="31" max="31" width="11.140625" style="58" bestFit="1" customWidth="1"/>
    <col min="32" max="32" width="13" style="58" customWidth="1"/>
    <col min="33" max="33" width="9.7109375" style="58" customWidth="1"/>
    <col min="34" max="34" width="10.28515625" style="58" bestFit="1" customWidth="1"/>
    <col min="35" max="35" width="13.85546875" style="58" bestFit="1" customWidth="1"/>
    <col min="36" max="36" width="13.5703125" style="58" customWidth="1"/>
    <col min="37" max="16384" width="9.140625" style="58"/>
  </cols>
  <sheetData>
    <row r="1" spans="1:35" ht="30" x14ac:dyDescent="0.25">
      <c r="A1" s="1" t="s">
        <v>47</v>
      </c>
      <c r="B1" s="54">
        <v>1990</v>
      </c>
      <c r="C1" s="54">
        <v>1991</v>
      </c>
      <c r="D1" s="54">
        <v>1992</v>
      </c>
      <c r="E1" s="54">
        <v>1993</v>
      </c>
      <c r="F1" s="54">
        <v>1994</v>
      </c>
      <c r="G1" s="54">
        <v>1995</v>
      </c>
      <c r="H1" s="54">
        <v>1996</v>
      </c>
      <c r="I1" s="54">
        <v>1997</v>
      </c>
      <c r="J1" s="54">
        <v>1998</v>
      </c>
      <c r="K1" s="54">
        <v>1999</v>
      </c>
      <c r="L1" s="54">
        <v>2000</v>
      </c>
      <c r="M1" s="54">
        <v>2001</v>
      </c>
      <c r="N1" s="54">
        <v>2002</v>
      </c>
      <c r="O1" s="54">
        <v>2003</v>
      </c>
      <c r="P1" s="54">
        <v>2004</v>
      </c>
      <c r="Q1" s="54">
        <v>2005</v>
      </c>
      <c r="R1" s="54">
        <v>2006</v>
      </c>
      <c r="S1" s="54">
        <v>2007</v>
      </c>
      <c r="T1" s="54">
        <v>2008</v>
      </c>
      <c r="U1" s="54">
        <v>2009</v>
      </c>
      <c r="V1" s="54">
        <v>2010</v>
      </c>
      <c r="W1" s="54">
        <v>2011</v>
      </c>
      <c r="X1" s="54">
        <v>2012</v>
      </c>
      <c r="Y1" s="54">
        <v>2013</v>
      </c>
      <c r="Z1" s="54">
        <v>2014</v>
      </c>
      <c r="AA1" s="54">
        <v>2015</v>
      </c>
      <c r="AB1" s="54">
        <v>2016</v>
      </c>
      <c r="AC1" s="54">
        <v>2017</v>
      </c>
      <c r="AD1" s="54">
        <v>2018</v>
      </c>
      <c r="AE1" s="53" t="s">
        <v>46</v>
      </c>
      <c r="AF1" s="55" t="s">
        <v>45</v>
      </c>
      <c r="AG1" s="56"/>
      <c r="AH1" s="55" t="s">
        <v>31</v>
      </c>
      <c r="AI1" s="57" t="s">
        <v>32</v>
      </c>
    </row>
    <row r="2" spans="1:35" x14ac:dyDescent="0.25">
      <c r="A2" s="59" t="s">
        <v>12</v>
      </c>
      <c r="B2" s="60">
        <v>111.03928717393308</v>
      </c>
      <c r="C2" s="60">
        <v>101.6295801287114</v>
      </c>
      <c r="D2" s="60">
        <v>96.970281405812571</v>
      </c>
      <c r="E2" s="60">
        <v>101.12829422082062</v>
      </c>
      <c r="F2" s="60">
        <v>99.841635276810166</v>
      </c>
      <c r="G2" s="60">
        <v>100.6938710201334</v>
      </c>
      <c r="H2" s="60">
        <v>101.89331642225588</v>
      </c>
      <c r="I2" s="60">
        <v>99.998379612888826</v>
      </c>
      <c r="J2" s="60">
        <v>86.545600551034738</v>
      </c>
      <c r="K2" s="60">
        <v>88.235920696221527</v>
      </c>
      <c r="L2" s="60">
        <v>91.596897616758795</v>
      </c>
      <c r="M2" s="60">
        <v>105.35135323334448</v>
      </c>
      <c r="N2" s="60">
        <v>82.317619554270848</v>
      </c>
      <c r="O2" s="60">
        <v>749.17036352970035</v>
      </c>
      <c r="P2" s="60">
        <v>88.645886207107978</v>
      </c>
      <c r="Q2" s="60">
        <v>80.10895456574292</v>
      </c>
      <c r="R2" s="60">
        <v>91.108504390099398</v>
      </c>
      <c r="S2" s="60">
        <v>99.566656340109688</v>
      </c>
      <c r="T2" s="60">
        <v>92.284799082606114</v>
      </c>
      <c r="U2" s="60">
        <v>87.430688677392325</v>
      </c>
      <c r="V2" s="60">
        <v>93.84254183647667</v>
      </c>
      <c r="W2" s="60">
        <v>85.355126656533955</v>
      </c>
      <c r="X2" s="60">
        <v>84.930449511324454</v>
      </c>
      <c r="Y2" s="60">
        <v>82.802528276944997</v>
      </c>
      <c r="Z2" s="60">
        <v>78.636382853800129</v>
      </c>
      <c r="AA2" s="60">
        <v>78.893116182089273</v>
      </c>
      <c r="AB2" s="60">
        <v>79.636615049248647</v>
      </c>
      <c r="AC2" s="60">
        <v>83.340608312493032</v>
      </c>
      <c r="AD2" s="60">
        <v>90.515369115743681</v>
      </c>
      <c r="AE2" s="61">
        <f>AD2/$AD$38</f>
        <v>6.4723259158430543E-3</v>
      </c>
      <c r="AF2" s="61">
        <f>(AD2-B2)/B2</f>
        <v>-0.18483474255414228</v>
      </c>
      <c r="AH2" s="62">
        <f>(AD2-AC2)/AC2</f>
        <v>8.6089614037231935E-2</v>
      </c>
      <c r="AI2" s="63">
        <f>AD2-AC2</f>
        <v>7.1747608032506491</v>
      </c>
    </row>
    <row r="3" spans="1:35" outlineLevel="1" x14ac:dyDescent="0.25">
      <c r="A3" s="64" t="s">
        <v>33</v>
      </c>
      <c r="B3" s="65">
        <v>6.4818889564158182</v>
      </c>
      <c r="C3" s="65">
        <v>6.4872622869445049</v>
      </c>
      <c r="D3" s="65">
        <v>6.5620887803837995</v>
      </c>
      <c r="E3" s="65">
        <v>7.1436243991121566</v>
      </c>
      <c r="F3" s="65">
        <v>7.2085783042160649</v>
      </c>
      <c r="G3" s="65">
        <v>7.7011369263617899</v>
      </c>
      <c r="H3" s="65">
        <v>8.8023519552061291</v>
      </c>
      <c r="I3" s="65">
        <v>9.1354142800409051</v>
      </c>
      <c r="J3" s="65">
        <v>9.0394917232228895</v>
      </c>
      <c r="K3" s="65">
        <v>9.8011272801096503</v>
      </c>
      <c r="L3" s="65">
        <v>10.731049809904667</v>
      </c>
      <c r="M3" s="65">
        <v>11.232705164050728</v>
      </c>
      <c r="N3" s="65">
        <v>10.604647114107882</v>
      </c>
      <c r="O3" s="65">
        <v>9.9355500466812412</v>
      </c>
      <c r="P3" s="65">
        <v>8.7739655275359993</v>
      </c>
      <c r="Q3" s="65">
        <v>8.9068404536917924</v>
      </c>
      <c r="R3" s="65">
        <v>8.4410984361986063</v>
      </c>
      <c r="S3" s="65">
        <v>8.7104803372979074</v>
      </c>
      <c r="T3" s="65">
        <v>6.964645856743644</v>
      </c>
      <c r="U3" s="65">
        <v>6.7657345154987265</v>
      </c>
      <c r="V3" s="65">
        <v>6.7129709447700678</v>
      </c>
      <c r="W3" s="65">
        <v>5.6457196322534262</v>
      </c>
      <c r="X3" s="65">
        <v>6.7497728327860438</v>
      </c>
      <c r="Y3" s="65">
        <v>6.4747516281717754</v>
      </c>
      <c r="Z3" s="65">
        <v>6.6379081562464997</v>
      </c>
      <c r="AA3" s="65">
        <v>6.435969545021111</v>
      </c>
      <c r="AB3" s="65">
        <v>7.3058853598587294</v>
      </c>
      <c r="AC3" s="65">
        <v>8.9326582877170058</v>
      </c>
      <c r="AD3" s="65">
        <v>10.112407600822387</v>
      </c>
      <c r="AE3" s="85">
        <f t="shared" ref="AE3:AE36" si="0">AD3/$AD$38</f>
        <v>7.2309043674867923E-4</v>
      </c>
      <c r="AF3" s="85">
        <f t="shared" ref="AF3:AF36" si="1">(AD3-B3)/B3</f>
        <v>0.56010195003619367</v>
      </c>
      <c r="AH3" s="87">
        <f t="shared" ref="AH3:AH36" si="2">(AD3-AC3)/AC3</f>
        <v>0.13207147022825377</v>
      </c>
      <c r="AI3" s="86">
        <f t="shared" ref="AI3:AI36" si="3">AD3-AC3</f>
        <v>1.1797493131053809</v>
      </c>
    </row>
    <row r="4" spans="1:35" outlineLevel="1" x14ac:dyDescent="0.25">
      <c r="A4" s="64" t="s">
        <v>34</v>
      </c>
      <c r="B4" s="65">
        <v>0.10271110094999999</v>
      </c>
      <c r="C4" s="65">
        <v>0.10887647796000001</v>
      </c>
      <c r="D4" s="65">
        <v>9.4878226169999996E-2</v>
      </c>
      <c r="E4" s="65">
        <v>9.7258317300000008E-2</v>
      </c>
      <c r="F4" s="65">
        <v>0.10168533495</v>
      </c>
      <c r="G4" s="65">
        <v>0.10286423316</v>
      </c>
      <c r="H4" s="65">
        <v>0.10551290751000002</v>
      </c>
      <c r="I4" s="65">
        <v>0.12775884129000004</v>
      </c>
      <c r="J4" s="65">
        <v>0.13834663046999998</v>
      </c>
      <c r="K4" s="65">
        <v>0.12996120275999998</v>
      </c>
      <c r="L4" s="65">
        <v>0.17120955636000001</v>
      </c>
      <c r="M4" s="65">
        <v>0.19332004716000004</v>
      </c>
      <c r="N4" s="65">
        <v>0.19825559353800001</v>
      </c>
      <c r="O4" s="65">
        <v>0.18845624160000002</v>
      </c>
      <c r="P4" s="65">
        <v>0.19141578585000002</v>
      </c>
      <c r="Q4" s="65">
        <v>0.23430810702162716</v>
      </c>
      <c r="R4" s="65">
        <v>0.22220776386090638</v>
      </c>
      <c r="S4" s="65">
        <v>0.21622045507207976</v>
      </c>
      <c r="T4" s="65">
        <v>0.21502993640937521</v>
      </c>
      <c r="U4" s="65">
        <v>0.17919873360729233</v>
      </c>
      <c r="V4" s="65">
        <v>0.14740674985619373</v>
      </c>
      <c r="W4" s="65">
        <v>0.11080044909476178</v>
      </c>
      <c r="X4" s="65">
        <v>0.11448278030506849</v>
      </c>
      <c r="Y4" s="65">
        <v>0.13191776852760495</v>
      </c>
      <c r="Z4" s="65">
        <v>0.13938581215562401</v>
      </c>
      <c r="AA4" s="65">
        <v>0.15854713302728077</v>
      </c>
      <c r="AB4" s="65">
        <v>0.15403159263273183</v>
      </c>
      <c r="AC4" s="65">
        <v>0.14648365372814562</v>
      </c>
      <c r="AD4" s="65">
        <v>0.14691497140944512</v>
      </c>
      <c r="AE4" s="85">
        <f t="shared" si="0"/>
        <v>1.0505194710776499E-5</v>
      </c>
      <c r="AF4" s="85">
        <f t="shared" si="1"/>
        <v>0.43037091463914573</v>
      </c>
      <c r="AH4" s="87">
        <f t="shared" si="2"/>
        <v>2.94447653592784E-3</v>
      </c>
      <c r="AI4" s="86">
        <f t="shared" si="3"/>
        <v>4.3131768129950343E-4</v>
      </c>
    </row>
    <row r="5" spans="1:35" outlineLevel="1" x14ac:dyDescent="0.25">
      <c r="A5" s="64" t="s">
        <v>13</v>
      </c>
      <c r="B5" s="65">
        <v>4.0494729600000008E-2</v>
      </c>
      <c r="C5" s="65">
        <v>3.2317909200000002E-2</v>
      </c>
      <c r="D5" s="65">
        <v>2.80348128E-2</v>
      </c>
      <c r="E5" s="65">
        <v>2.80348128E-2</v>
      </c>
      <c r="F5" s="65">
        <v>3.2317909200000002E-2</v>
      </c>
      <c r="G5" s="65">
        <v>2.9202929999999995E-2</v>
      </c>
      <c r="H5" s="65">
        <v>2.9202929999999995E-2</v>
      </c>
      <c r="I5" s="65">
        <v>2.0636737200000001E-2</v>
      </c>
      <c r="J5" s="65">
        <v>3.5043516000000004E-2</v>
      </c>
      <c r="K5" s="65">
        <v>3.3875398800000005E-2</v>
      </c>
      <c r="L5" s="65">
        <v>3.7379750400000009E-2</v>
      </c>
      <c r="M5" s="65">
        <v>4.9839667200000007E-2</v>
      </c>
      <c r="N5" s="65">
        <v>6.30783288E-2</v>
      </c>
      <c r="O5" s="65">
        <v>7.1255149199999993E-2</v>
      </c>
      <c r="P5" s="65">
        <v>6.5737410901826193E-2</v>
      </c>
      <c r="Q5" s="65">
        <v>7.6815942513090443E-2</v>
      </c>
      <c r="R5" s="65">
        <v>7.8892753550082725E-2</v>
      </c>
      <c r="S5" s="65">
        <v>7.5388523288489689E-2</v>
      </c>
      <c r="T5" s="65">
        <v>8.7307229997892005E-2</v>
      </c>
      <c r="U5" s="65">
        <v>8.8122883945795108E-2</v>
      </c>
      <c r="V5" s="65">
        <v>9.1589236167887569E-2</v>
      </c>
      <c r="W5" s="65">
        <v>6.2434643633033103E-2</v>
      </c>
      <c r="X5" s="65">
        <v>6.5361662521765548E-2</v>
      </c>
      <c r="Y5" s="65">
        <v>7.2569949881395215E-2</v>
      </c>
      <c r="Z5" s="65">
        <v>6.1958834014854844E-2</v>
      </c>
      <c r="AA5" s="65">
        <v>5.3064345867570743E-2</v>
      </c>
      <c r="AB5" s="65">
        <v>5.7582165302548047E-2</v>
      </c>
      <c r="AC5" s="65">
        <v>5.8783954099960074E-2</v>
      </c>
      <c r="AD5" s="65">
        <v>5.4066689068617127E-2</v>
      </c>
      <c r="AE5" s="85">
        <f t="shared" si="0"/>
        <v>3.8660532046791716E-6</v>
      </c>
      <c r="AF5" s="85">
        <f t="shared" si="1"/>
        <v>0.3351537250076394</v>
      </c>
      <c r="AH5" s="87">
        <f t="shared" si="2"/>
        <v>-8.0247494466285846E-2</v>
      </c>
      <c r="AI5" s="86">
        <f t="shared" si="3"/>
        <v>-4.7172650313429473E-3</v>
      </c>
    </row>
    <row r="6" spans="1:35" outlineLevel="1" x14ac:dyDescent="0.25">
      <c r="A6" s="64" t="s">
        <v>39</v>
      </c>
      <c r="B6" s="65">
        <v>104.41419238696726</v>
      </c>
      <c r="C6" s="65">
        <v>95.001123454606898</v>
      </c>
      <c r="D6" s="65">
        <v>90.28527958645877</v>
      </c>
      <c r="E6" s="65">
        <v>93.85937669160846</v>
      </c>
      <c r="F6" s="65">
        <v>92.499053728444096</v>
      </c>
      <c r="G6" s="65">
        <v>92.860666930611615</v>
      </c>
      <c r="H6" s="65">
        <v>92.956248629539743</v>
      </c>
      <c r="I6" s="65">
        <v>90.714569754357925</v>
      </c>
      <c r="J6" s="65">
        <v>77.332718681341845</v>
      </c>
      <c r="K6" s="65">
        <v>78.27095681455188</v>
      </c>
      <c r="L6" s="65">
        <v>80.65725850009413</v>
      </c>
      <c r="M6" s="65">
        <v>93.875488354933751</v>
      </c>
      <c r="N6" s="65">
        <v>71.451638517824961</v>
      </c>
      <c r="O6" s="65">
        <v>738.97510209221912</v>
      </c>
      <c r="P6" s="65">
        <v>79.614767482820156</v>
      </c>
      <c r="Q6" s="65">
        <v>70.890990062516408</v>
      </c>
      <c r="R6" s="65">
        <v>82.366305436489796</v>
      </c>
      <c r="S6" s="65">
        <v>90.564567024451208</v>
      </c>
      <c r="T6" s="65">
        <v>85.0178160594552</v>
      </c>
      <c r="U6" s="65">
        <v>80.39763254434051</v>
      </c>
      <c r="V6" s="65">
        <v>86.890574905682513</v>
      </c>
      <c r="W6" s="65">
        <v>79.53617193155273</v>
      </c>
      <c r="X6" s="65">
        <v>78.00083223571157</v>
      </c>
      <c r="Y6" s="65">
        <v>76.123288930364225</v>
      </c>
      <c r="Z6" s="65">
        <v>71.797130051383149</v>
      </c>
      <c r="AA6" s="65">
        <v>72.245535158173311</v>
      </c>
      <c r="AB6" s="65">
        <v>72.119115931454644</v>
      </c>
      <c r="AC6" s="65">
        <v>74.202682416947923</v>
      </c>
      <c r="AD6" s="65">
        <v>80.201979854443223</v>
      </c>
      <c r="AE6" s="85">
        <f t="shared" si="0"/>
        <v>5.7348642311789181E-3</v>
      </c>
      <c r="AF6" s="85">
        <f t="shared" si="1"/>
        <v>-0.23188622139403864</v>
      </c>
      <c r="AH6" s="87">
        <f t="shared" si="2"/>
        <v>8.0850142367967268E-2</v>
      </c>
      <c r="AI6" s="86">
        <f t="shared" si="3"/>
        <v>5.9992974374953008</v>
      </c>
    </row>
    <row r="7" spans="1:35" x14ac:dyDescent="0.25">
      <c r="A7" s="67" t="s">
        <v>0</v>
      </c>
      <c r="B7" s="60">
        <v>442.56319450307512</v>
      </c>
      <c r="C7" s="60">
        <v>432.22637909200233</v>
      </c>
      <c r="D7" s="60">
        <v>367.05077962913231</v>
      </c>
      <c r="E7" s="60">
        <v>357.18305904168307</v>
      </c>
      <c r="F7" s="60">
        <v>314.65349365881707</v>
      </c>
      <c r="G7" s="60">
        <v>284.68916996254387</v>
      </c>
      <c r="H7" s="60">
        <v>284.16327602293347</v>
      </c>
      <c r="I7" s="60">
        <v>248.79906485733736</v>
      </c>
      <c r="J7" s="60">
        <v>263.80318635938528</v>
      </c>
      <c r="K7" s="60">
        <v>201.24536752059265</v>
      </c>
      <c r="L7" s="60">
        <v>200.77410474677936</v>
      </c>
      <c r="M7" s="60">
        <v>191.19125829793478</v>
      </c>
      <c r="N7" s="60">
        <v>188.27575612865698</v>
      </c>
      <c r="O7" s="60">
        <v>178.3080294583157</v>
      </c>
      <c r="P7" s="60">
        <v>175.31112198569383</v>
      </c>
      <c r="Q7" s="60">
        <v>182.99550720230906</v>
      </c>
      <c r="R7" s="60">
        <v>177.89889094201283</v>
      </c>
      <c r="S7" s="60">
        <v>172.3757410453504</v>
      </c>
      <c r="T7" s="60">
        <v>182.37902734919629</v>
      </c>
      <c r="U7" s="60">
        <v>193.04303516451003</v>
      </c>
      <c r="V7" s="60">
        <v>184.71590929364672</v>
      </c>
      <c r="W7" s="60">
        <v>168.66069848345958</v>
      </c>
      <c r="X7" s="60">
        <v>164.61366222105585</v>
      </c>
      <c r="Y7" s="60">
        <v>175.76833835612837</v>
      </c>
      <c r="Z7" s="60">
        <v>151.2720281573506</v>
      </c>
      <c r="AA7" s="60">
        <v>150.69531588387906</v>
      </c>
      <c r="AB7" s="60">
        <v>141.35971227297546</v>
      </c>
      <c r="AC7" s="60">
        <v>127.21857841277497</v>
      </c>
      <c r="AD7" s="60">
        <v>133.4364326831691</v>
      </c>
      <c r="AE7" s="61">
        <f t="shared" si="0"/>
        <v>9.5414081587466629E-3</v>
      </c>
      <c r="AF7" s="61">
        <f t="shared" si="1"/>
        <v>-0.69849179881983636</v>
      </c>
      <c r="AH7" s="62">
        <f t="shared" si="2"/>
        <v>4.8875363551222843E-2</v>
      </c>
      <c r="AI7" s="63">
        <f t="shared" si="3"/>
        <v>6.2178542703941275</v>
      </c>
    </row>
    <row r="8" spans="1:35" x14ac:dyDescent="0.25">
      <c r="A8" s="67" t="s">
        <v>14</v>
      </c>
      <c r="B8" s="60">
        <v>6.6674616591156113</v>
      </c>
      <c r="C8" s="60">
        <v>6.7381720049465885</v>
      </c>
      <c r="D8" s="60">
        <v>5.6506759727544047</v>
      </c>
      <c r="E8" s="60">
        <v>5.9724705097734505</v>
      </c>
      <c r="F8" s="60">
        <v>5.7861558818237269</v>
      </c>
      <c r="G8" s="60">
        <v>6.0062107218735141</v>
      </c>
      <c r="H8" s="60">
        <v>6.4456403600937699</v>
      </c>
      <c r="I8" s="60">
        <v>6.5467315408328712</v>
      </c>
      <c r="J8" s="60">
        <v>7.0697840521480346</v>
      </c>
      <c r="K8" s="60">
        <v>7.1666519822402099</v>
      </c>
      <c r="L8" s="60">
        <v>8.3997910348896365</v>
      </c>
      <c r="M8" s="60">
        <v>8.8497376086211847</v>
      </c>
      <c r="N8" s="60">
        <v>8.5539787846754667</v>
      </c>
      <c r="O8" s="60">
        <v>8.9317787428280084</v>
      </c>
      <c r="P8" s="60">
        <v>9.7932433074355778</v>
      </c>
      <c r="Q8" s="60">
        <v>11.200169584642582</v>
      </c>
      <c r="R8" s="60">
        <v>10.747514220244053</v>
      </c>
      <c r="S8" s="60">
        <v>10.403544605991364</v>
      </c>
      <c r="T8" s="60">
        <v>9.7098768753652802</v>
      </c>
      <c r="U8" s="60">
        <v>8.4057672724370853</v>
      </c>
      <c r="V8" s="60">
        <v>8.7274586363770386</v>
      </c>
      <c r="W8" s="60">
        <v>7.8141128800866539</v>
      </c>
      <c r="X8" s="60">
        <v>7.5249230148131439</v>
      </c>
      <c r="Y8" s="60">
        <v>7.6960221356877385</v>
      </c>
      <c r="Z8" s="60">
        <v>8.7865108158478833</v>
      </c>
      <c r="AA8" s="60">
        <v>9.0237542652738814</v>
      </c>
      <c r="AB8" s="60">
        <v>8.98235144569861</v>
      </c>
      <c r="AC8" s="60">
        <v>9.5422517326895608</v>
      </c>
      <c r="AD8" s="60">
        <v>9.8895053479263346</v>
      </c>
      <c r="AE8" s="61">
        <f t="shared" si="0"/>
        <v>7.0715175095186042E-4</v>
      </c>
      <c r="AF8" s="61">
        <f t="shared" si="1"/>
        <v>0.48324892643448708</v>
      </c>
      <c r="AH8" s="62">
        <f t="shared" si="2"/>
        <v>3.6391160594428956E-2</v>
      </c>
      <c r="AI8" s="63">
        <f t="shared" si="3"/>
        <v>0.34725361523677378</v>
      </c>
    </row>
    <row r="9" spans="1:35" x14ac:dyDescent="0.25">
      <c r="A9" s="67" t="s">
        <v>7</v>
      </c>
      <c r="B9" s="60">
        <v>3.5230745152500096</v>
      </c>
      <c r="C9" s="60">
        <v>3.6591568950545503</v>
      </c>
      <c r="D9" s="60">
        <v>3.7208808632853323</v>
      </c>
      <c r="E9" s="60">
        <v>3.7438136211528974</v>
      </c>
      <c r="F9" s="60">
        <v>4.2423063633316351</v>
      </c>
      <c r="G9" s="60">
        <v>3.7117355254381672</v>
      </c>
      <c r="H9" s="60">
        <v>3.8882926068681365</v>
      </c>
      <c r="I9" s="60">
        <v>4.0741949077417674</v>
      </c>
      <c r="J9" s="60">
        <v>4.0162679598412465</v>
      </c>
      <c r="K9" s="60">
        <v>4.2887881633409135</v>
      </c>
      <c r="L9" s="60">
        <v>4.2413473974490206</v>
      </c>
      <c r="M9" s="60">
        <v>4.3038854006573946</v>
      </c>
      <c r="N9" s="60">
        <v>4.2708171471359151</v>
      </c>
      <c r="O9" s="60">
        <v>4.4599807463890739</v>
      </c>
      <c r="P9" s="60">
        <v>4.0880972461076546</v>
      </c>
      <c r="Q9" s="60">
        <v>4.5380567311843212</v>
      </c>
      <c r="R9" s="60">
        <v>4.5841789622577833</v>
      </c>
      <c r="S9" s="60">
        <v>6.0249655542774079</v>
      </c>
      <c r="T9" s="60">
        <v>8.1394626733863031</v>
      </c>
      <c r="U9" s="60">
        <v>8.3443137612067915</v>
      </c>
      <c r="V9" s="60">
        <v>7.5075420417701499</v>
      </c>
      <c r="W9" s="60">
        <v>8.4457561294048844</v>
      </c>
      <c r="X9" s="60">
        <v>9.4127071658413115</v>
      </c>
      <c r="Y9" s="60">
        <v>10.896882829783616</v>
      </c>
      <c r="Z9" s="60">
        <v>11.377092411106418</v>
      </c>
      <c r="AA9" s="60">
        <v>7.8954033063350249</v>
      </c>
      <c r="AB9" s="60">
        <v>10.523487307474266</v>
      </c>
      <c r="AC9" s="60">
        <v>9.5690711792070609</v>
      </c>
      <c r="AD9" s="60">
        <v>8.7836170829230245</v>
      </c>
      <c r="AE9" s="61">
        <f t="shared" si="0"/>
        <v>6.2807491187434432E-4</v>
      </c>
      <c r="AF9" s="61">
        <f t="shared" si="1"/>
        <v>1.4931681248586106</v>
      </c>
      <c r="AH9" s="62">
        <f t="shared" si="2"/>
        <v>-8.2082584774870793E-2</v>
      </c>
      <c r="AI9" s="63">
        <f t="shared" si="3"/>
        <v>-0.7854540962840364</v>
      </c>
    </row>
    <row r="10" spans="1:35" x14ac:dyDescent="0.25">
      <c r="A10" s="67" t="s">
        <v>15</v>
      </c>
      <c r="B10" s="60">
        <v>3.6093138751137581</v>
      </c>
      <c r="C10" s="60">
        <v>3.5442173068143958</v>
      </c>
      <c r="D10" s="60">
        <v>3.3082378614031667</v>
      </c>
      <c r="E10" s="60">
        <v>3.2218026757870879</v>
      </c>
      <c r="F10" s="60">
        <v>3.3268918414060198</v>
      </c>
      <c r="G10" s="60">
        <v>2.8637735863596276</v>
      </c>
      <c r="H10" s="60">
        <v>2.9429813756293441</v>
      </c>
      <c r="I10" s="60">
        <v>2.8637475013994309</v>
      </c>
      <c r="J10" s="60">
        <v>2.6791698785578575</v>
      </c>
      <c r="K10" s="60">
        <v>2.8178168931356908</v>
      </c>
      <c r="L10" s="60">
        <v>2.855325324605603</v>
      </c>
      <c r="M10" s="60">
        <v>2.9154407855304996</v>
      </c>
      <c r="N10" s="60">
        <v>2.8349240096448045</v>
      </c>
      <c r="O10" s="60">
        <v>2.788201805994043</v>
      </c>
      <c r="P10" s="60">
        <v>2.528088399166478</v>
      </c>
      <c r="Q10" s="60">
        <v>2.7656360938843432</v>
      </c>
      <c r="R10" s="60">
        <v>2.6290135847953455</v>
      </c>
      <c r="S10" s="60">
        <v>2.7206470161986021</v>
      </c>
      <c r="T10" s="60">
        <v>2.9880131768767306</v>
      </c>
      <c r="U10" s="60">
        <v>2.7481444213397133</v>
      </c>
      <c r="V10" s="60">
        <v>2.7632334442001456</v>
      </c>
      <c r="W10" s="60">
        <v>2.5024843142088251</v>
      </c>
      <c r="X10" s="60">
        <v>2.4970975138028213</v>
      </c>
      <c r="Y10" s="60">
        <v>2.3104976195570348</v>
      </c>
      <c r="Z10" s="60">
        <v>2.1104052788111876</v>
      </c>
      <c r="AA10" s="60">
        <v>2.1695147244883253</v>
      </c>
      <c r="AB10" s="60">
        <v>2.2474097330985083</v>
      </c>
      <c r="AC10" s="60">
        <v>2.4021607676494114</v>
      </c>
      <c r="AD10" s="60">
        <v>2.5789860708166512</v>
      </c>
      <c r="AE10" s="61">
        <f t="shared" si="0"/>
        <v>1.8441109554997718E-4</v>
      </c>
      <c r="AF10" s="61">
        <f t="shared" si="1"/>
        <v>-0.28546361994206809</v>
      </c>
      <c r="AH10" s="62">
        <f t="shared" si="2"/>
        <v>7.361093626563088E-2</v>
      </c>
      <c r="AI10" s="63">
        <f t="shared" si="3"/>
        <v>0.17682530316723977</v>
      </c>
    </row>
    <row r="11" spans="1:35" x14ac:dyDescent="0.25">
      <c r="A11" s="67" t="s">
        <v>3</v>
      </c>
      <c r="B11" s="60">
        <v>48.763321452142108</v>
      </c>
      <c r="C11" s="60">
        <v>50.23040024245276</v>
      </c>
      <c r="D11" s="60">
        <v>51.240603418530334</v>
      </c>
      <c r="E11" s="60">
        <v>48.354507944109308</v>
      </c>
      <c r="F11" s="60">
        <v>47.080998948184863</v>
      </c>
      <c r="G11" s="60">
        <v>46.562561788566008</v>
      </c>
      <c r="H11" s="60">
        <v>46.29047843966557</v>
      </c>
      <c r="I11" s="60">
        <v>43.64399972227509</v>
      </c>
      <c r="J11" s="60">
        <v>45.373743552406346</v>
      </c>
      <c r="K11" s="60">
        <v>44.472362003186923</v>
      </c>
      <c r="L11" s="60">
        <v>41.626737437616235</v>
      </c>
      <c r="M11" s="60">
        <v>41.076013461185937</v>
      </c>
      <c r="N11" s="60">
        <v>38.019829661910265</v>
      </c>
      <c r="O11" s="60">
        <v>36.213323496357319</v>
      </c>
      <c r="P11" s="60">
        <v>35.44557613358679</v>
      </c>
      <c r="Q11" s="60">
        <v>35.739748829065697</v>
      </c>
      <c r="R11" s="60">
        <v>33.990056338625877</v>
      </c>
      <c r="S11" s="60">
        <v>32.323727257054223</v>
      </c>
      <c r="T11" s="60">
        <v>29.527124269376415</v>
      </c>
      <c r="U11" s="60">
        <v>25.851669632354149</v>
      </c>
      <c r="V11" s="60">
        <v>22.586257897104709</v>
      </c>
      <c r="W11" s="60">
        <v>20.737751867270919</v>
      </c>
      <c r="X11" s="60">
        <v>18.473836743116575</v>
      </c>
      <c r="Y11" s="60">
        <v>17.324785758291874</v>
      </c>
      <c r="Z11" s="60">
        <v>16.373976501408954</v>
      </c>
      <c r="AA11" s="60">
        <v>15.197364093377258</v>
      </c>
      <c r="AB11" s="60">
        <v>13.845605354212351</v>
      </c>
      <c r="AC11" s="60">
        <v>11.847753961717464</v>
      </c>
      <c r="AD11" s="60">
        <v>10.549656646459333</v>
      </c>
      <c r="AE11" s="61">
        <f t="shared" si="0"/>
        <v>7.5435604785318525E-4</v>
      </c>
      <c r="AF11" s="61">
        <f t="shared" si="1"/>
        <v>-0.78365590504713456</v>
      </c>
      <c r="AH11" s="62">
        <f t="shared" si="2"/>
        <v>-0.10956484405842247</v>
      </c>
      <c r="AI11" s="63">
        <f t="shared" si="3"/>
        <v>-1.298097315258131</v>
      </c>
    </row>
    <row r="12" spans="1:35" outlineLevel="1" x14ac:dyDescent="0.25">
      <c r="A12" s="64" t="s">
        <v>16</v>
      </c>
      <c r="B12" s="65">
        <v>3.1262167836706177E-2</v>
      </c>
      <c r="C12" s="65">
        <v>2.8352069521647608E-2</v>
      </c>
      <c r="D12" s="65">
        <v>2.810481322341218E-2</v>
      </c>
      <c r="E12" s="65">
        <v>2.4172680062362985E-2</v>
      </c>
      <c r="F12" s="65">
        <v>2.5120639770776242E-2</v>
      </c>
      <c r="G12" s="65">
        <v>2.9539727838560823E-2</v>
      </c>
      <c r="H12" s="65">
        <v>3.1605811995444863E-2</v>
      </c>
      <c r="I12" s="65">
        <v>3.3206318689264845E-2</v>
      </c>
      <c r="J12" s="65">
        <v>3.6704348487992464E-2</v>
      </c>
      <c r="K12" s="65">
        <v>4.1573163879766617E-2</v>
      </c>
      <c r="L12" s="65">
        <v>4.4983707710735468E-2</v>
      </c>
      <c r="M12" s="65">
        <v>4.4694099227226183E-2</v>
      </c>
      <c r="N12" s="65">
        <v>4.4292834905558486E-2</v>
      </c>
      <c r="O12" s="65">
        <v>4.5974742372811489E-2</v>
      </c>
      <c r="P12" s="65">
        <v>4.3778843492305944E-2</v>
      </c>
      <c r="Q12" s="65">
        <v>4.9969420110996976E-2</v>
      </c>
      <c r="R12" s="65">
        <v>6.0370768933978476E-2</v>
      </c>
      <c r="S12" s="65">
        <v>5.657254917746455E-2</v>
      </c>
      <c r="T12" s="65">
        <v>5.2040904438267019E-2</v>
      </c>
      <c r="U12" s="65">
        <v>4.2525004265228004E-2</v>
      </c>
      <c r="V12" s="65">
        <v>3.2026703262159499E-2</v>
      </c>
      <c r="W12" s="65">
        <v>1.5240764296018505E-2</v>
      </c>
      <c r="X12" s="65">
        <v>8.954632055724502E-3</v>
      </c>
      <c r="Y12" s="65">
        <v>8.629029672481997E-3</v>
      </c>
      <c r="Z12" s="65">
        <v>8.2117108561040007E-3</v>
      </c>
      <c r="AA12" s="65">
        <v>8.6416963252595024E-3</v>
      </c>
      <c r="AB12" s="65">
        <v>9.3235891981755022E-3</v>
      </c>
      <c r="AC12" s="65">
        <v>9.3046084081485018E-3</v>
      </c>
      <c r="AD12" s="65">
        <v>9.5493316727000028E-3</v>
      </c>
      <c r="AE12" s="85">
        <f t="shared" si="0"/>
        <v>6.828275404275726E-7</v>
      </c>
      <c r="AF12" s="85">
        <f t="shared" si="1"/>
        <v>-0.69454032354442985</v>
      </c>
      <c r="AH12" s="87">
        <f t="shared" si="2"/>
        <v>2.6301296499182582E-2</v>
      </c>
      <c r="AI12" s="86">
        <f t="shared" si="3"/>
        <v>2.4472326455150101E-4</v>
      </c>
    </row>
    <row r="13" spans="1:35" outlineLevel="1" x14ac:dyDescent="0.25">
      <c r="A13" s="64" t="s">
        <v>17</v>
      </c>
      <c r="B13" s="65">
        <v>48.312467329803468</v>
      </c>
      <c r="C13" s="65">
        <v>49.794776411002935</v>
      </c>
      <c r="D13" s="65">
        <v>50.802113630407419</v>
      </c>
      <c r="E13" s="65">
        <v>47.914034741089438</v>
      </c>
      <c r="F13" s="65">
        <v>46.624465244273736</v>
      </c>
      <c r="G13" s="65">
        <v>46.106447779035356</v>
      </c>
      <c r="H13" s="65">
        <v>45.771036738657372</v>
      </c>
      <c r="I13" s="65">
        <v>43.135750607680542</v>
      </c>
      <c r="J13" s="65">
        <v>44.850304298549709</v>
      </c>
      <c r="K13" s="65">
        <v>43.909181723388393</v>
      </c>
      <c r="L13" s="65">
        <v>41.025838137747883</v>
      </c>
      <c r="M13" s="65">
        <v>40.43877682809979</v>
      </c>
      <c r="N13" s="65">
        <v>37.383525707759453</v>
      </c>
      <c r="O13" s="65">
        <v>35.526750667038137</v>
      </c>
      <c r="P13" s="65">
        <v>34.622736880250876</v>
      </c>
      <c r="Q13" s="65">
        <v>34.95503960832766</v>
      </c>
      <c r="R13" s="65">
        <v>33.098666182316798</v>
      </c>
      <c r="S13" s="65">
        <v>31.55589284155111</v>
      </c>
      <c r="T13" s="65">
        <v>28.729215992932762</v>
      </c>
      <c r="U13" s="65">
        <v>25.097970727761794</v>
      </c>
      <c r="V13" s="65">
        <v>21.837364088900124</v>
      </c>
      <c r="W13" s="65">
        <v>20.071076987296152</v>
      </c>
      <c r="X13" s="65">
        <v>17.802766406572914</v>
      </c>
      <c r="Y13" s="65">
        <v>16.660580690857973</v>
      </c>
      <c r="Z13" s="65">
        <v>15.617785897891881</v>
      </c>
      <c r="AA13" s="65">
        <v>14.449110411454786</v>
      </c>
      <c r="AB13" s="65">
        <v>12.987894599161109</v>
      </c>
      <c r="AC13" s="65">
        <v>11.062232242967024</v>
      </c>
      <c r="AD13" s="65">
        <v>9.697484908271349</v>
      </c>
      <c r="AE13" s="85">
        <f t="shared" si="0"/>
        <v>6.9342127755168763E-4</v>
      </c>
      <c r="AF13" s="85">
        <f t="shared" si="1"/>
        <v>-0.79927572644816947</v>
      </c>
      <c r="AH13" s="87">
        <f t="shared" si="2"/>
        <v>-0.12336997675702688</v>
      </c>
      <c r="AI13" s="86">
        <f t="shared" si="3"/>
        <v>-1.3647473346956751</v>
      </c>
    </row>
    <row r="14" spans="1:35" outlineLevel="1" x14ac:dyDescent="0.25">
      <c r="A14" s="64" t="s">
        <v>5</v>
      </c>
      <c r="B14" s="65">
        <v>0.18852113700000001</v>
      </c>
      <c r="C14" s="65">
        <v>0.18309138075000003</v>
      </c>
      <c r="D14" s="65">
        <v>0.16419582900000004</v>
      </c>
      <c r="E14" s="65">
        <v>0.18026790750000002</v>
      </c>
      <c r="F14" s="65">
        <v>0.16984277550000001</v>
      </c>
      <c r="G14" s="65">
        <v>0.15768012149999999</v>
      </c>
      <c r="H14" s="65">
        <v>0.1837429515</v>
      </c>
      <c r="I14" s="65">
        <v>0.17722724400000003</v>
      </c>
      <c r="J14" s="65">
        <v>0.18243981000000004</v>
      </c>
      <c r="K14" s="65">
        <v>0.17548972200000001</v>
      </c>
      <c r="L14" s="65">
        <v>0.17431689465000003</v>
      </c>
      <c r="M14" s="65">
        <v>0.19025865900000002</v>
      </c>
      <c r="N14" s="65">
        <v>0.1663677315</v>
      </c>
      <c r="O14" s="65">
        <v>0.1837429515</v>
      </c>
      <c r="P14" s="65">
        <v>0.19373370300000003</v>
      </c>
      <c r="Q14" s="65">
        <v>0.17296281817766501</v>
      </c>
      <c r="R14" s="65">
        <v>0.17296281817766501</v>
      </c>
      <c r="S14" s="65">
        <v>0.1870507347527513</v>
      </c>
      <c r="T14" s="65">
        <v>0.1982351340025407</v>
      </c>
      <c r="U14" s="65">
        <v>0.17394576777405898</v>
      </c>
      <c r="V14" s="65">
        <v>0.17261659983500199</v>
      </c>
      <c r="W14" s="65">
        <v>0.17448571002603122</v>
      </c>
      <c r="X14" s="65">
        <v>0.16707320498228945</v>
      </c>
      <c r="Y14" s="65">
        <v>0.16638239811560723</v>
      </c>
      <c r="Z14" s="65">
        <v>0.15263317689309827</v>
      </c>
      <c r="AA14" s="65">
        <v>0.15555318131063536</v>
      </c>
      <c r="AB14" s="65">
        <v>0.15842193325889886</v>
      </c>
      <c r="AC14" s="65">
        <v>0.16353728596049324</v>
      </c>
      <c r="AD14" s="65">
        <v>0.16525233700118377</v>
      </c>
      <c r="AE14" s="85">
        <f t="shared" si="0"/>
        <v>1.1816412990137804E-5</v>
      </c>
      <c r="AF14" s="85">
        <f t="shared" si="1"/>
        <v>-0.12342806949448978</v>
      </c>
      <c r="AH14" s="87">
        <f t="shared" si="2"/>
        <v>1.0487217215435784E-2</v>
      </c>
      <c r="AI14" s="86">
        <f t="shared" si="3"/>
        <v>1.7150510406905295E-3</v>
      </c>
    </row>
    <row r="15" spans="1:35" outlineLevel="1" x14ac:dyDescent="0.25">
      <c r="A15" s="64" t="s">
        <v>18</v>
      </c>
      <c r="B15" s="65">
        <v>0.19737789372</v>
      </c>
      <c r="C15" s="65">
        <v>0.19016162991000002</v>
      </c>
      <c r="D15" s="65">
        <v>0.21217310288999999</v>
      </c>
      <c r="E15" s="65">
        <v>0.21217310288999999</v>
      </c>
      <c r="F15" s="65">
        <v>0.24103815812999999</v>
      </c>
      <c r="G15" s="65">
        <v>0.21181042134</v>
      </c>
      <c r="H15" s="65">
        <v>0.24248888433000002</v>
      </c>
      <c r="I15" s="65">
        <v>0.24970514814000003</v>
      </c>
      <c r="J15" s="65">
        <v>0.27244198422000004</v>
      </c>
      <c r="K15" s="65">
        <v>0.30239508410999999</v>
      </c>
      <c r="L15" s="65">
        <v>0.3540815664584504</v>
      </c>
      <c r="M15" s="65">
        <v>0.35525420213690084</v>
      </c>
      <c r="N15" s="65">
        <v>0.37807562924535132</v>
      </c>
      <c r="O15" s="65">
        <v>0.40811332016380175</v>
      </c>
      <c r="P15" s="65">
        <v>0.53184671763972735</v>
      </c>
      <c r="Q15" s="65">
        <v>0.49422456534523163</v>
      </c>
      <c r="R15" s="65">
        <v>0.59095518841925387</v>
      </c>
      <c r="S15" s="65">
        <v>0.4666806759844393</v>
      </c>
      <c r="T15" s="65">
        <v>0.48370613206218893</v>
      </c>
      <c r="U15" s="65">
        <v>0.47138906643725925</v>
      </c>
      <c r="V15" s="65">
        <v>0.47279826896236044</v>
      </c>
      <c r="W15" s="65">
        <v>0.41045253735754589</v>
      </c>
      <c r="X15" s="65">
        <v>0.43376638070630125</v>
      </c>
      <c r="Y15" s="65">
        <v>0.42428803875574456</v>
      </c>
      <c r="Z15" s="65">
        <v>0.53114146054611511</v>
      </c>
      <c r="AA15" s="65">
        <v>0.52386986346367082</v>
      </c>
      <c r="AB15" s="65">
        <v>0.62953484694273942</v>
      </c>
      <c r="AC15" s="65">
        <v>0.55587820607233707</v>
      </c>
      <c r="AD15" s="65">
        <v>0.61482746652735021</v>
      </c>
      <c r="AE15" s="85">
        <f t="shared" si="0"/>
        <v>4.3963404052284319E-5</v>
      </c>
      <c r="AF15" s="85">
        <f t="shared" si="1"/>
        <v>2.1149763275898747</v>
      </c>
      <c r="AH15" s="87">
        <f t="shared" si="2"/>
        <v>0.10604707975786697</v>
      </c>
      <c r="AI15" s="86">
        <f t="shared" si="3"/>
        <v>5.8949260455013142E-2</v>
      </c>
    </row>
    <row r="16" spans="1:35" outlineLevel="1" x14ac:dyDescent="0.25">
      <c r="A16" s="64" t="s">
        <v>19</v>
      </c>
      <c r="B16" s="65">
        <v>3.369292378193018E-2</v>
      </c>
      <c r="C16" s="65">
        <v>3.4018751268179589E-2</v>
      </c>
      <c r="D16" s="65">
        <v>3.40160430095022E-2</v>
      </c>
      <c r="E16" s="65">
        <v>2.3859512567508252E-2</v>
      </c>
      <c r="F16" s="65">
        <v>2.05321305103437E-2</v>
      </c>
      <c r="G16" s="65">
        <v>5.7083738852095722E-2</v>
      </c>
      <c r="H16" s="65">
        <v>6.1604053182747712E-2</v>
      </c>
      <c r="I16" s="65">
        <v>4.811040376527833E-2</v>
      </c>
      <c r="J16" s="65">
        <v>3.1853111148643982E-2</v>
      </c>
      <c r="K16" s="65">
        <v>4.3722309808756098E-2</v>
      </c>
      <c r="L16" s="65">
        <v>2.7517131049172104E-2</v>
      </c>
      <c r="M16" s="65">
        <v>4.7029672722021576E-2</v>
      </c>
      <c r="N16" s="65">
        <v>4.7567758499891324E-2</v>
      </c>
      <c r="O16" s="65">
        <v>4.8741815282569101E-2</v>
      </c>
      <c r="P16" s="65">
        <v>5.3479989203881743E-2</v>
      </c>
      <c r="Q16" s="65">
        <v>6.7552417104142087E-2</v>
      </c>
      <c r="R16" s="65">
        <v>6.7101380778185796E-2</v>
      </c>
      <c r="S16" s="65">
        <v>5.7530455588453037E-2</v>
      </c>
      <c r="T16" s="65">
        <v>6.3926105940654662E-2</v>
      </c>
      <c r="U16" s="65">
        <v>6.5839066115810488E-2</v>
      </c>
      <c r="V16" s="65">
        <v>7.1452236145064768E-2</v>
      </c>
      <c r="W16" s="65">
        <v>6.6495868295174815E-2</v>
      </c>
      <c r="X16" s="65">
        <v>6.1276118799341694E-2</v>
      </c>
      <c r="Y16" s="65">
        <v>6.4905600890067847E-2</v>
      </c>
      <c r="Z16" s="65">
        <v>6.4204255221754519E-2</v>
      </c>
      <c r="AA16" s="65">
        <v>6.0188940822905775E-2</v>
      </c>
      <c r="AB16" s="65">
        <v>6.0430385651428567E-2</v>
      </c>
      <c r="AC16" s="65">
        <v>5.6801618309459859E-2</v>
      </c>
      <c r="AD16" s="65">
        <v>6.2542602986750198E-2</v>
      </c>
      <c r="AE16" s="85">
        <f t="shared" si="0"/>
        <v>4.4721257186479152E-6</v>
      </c>
      <c r="AF16" s="85">
        <f t="shared" si="1"/>
        <v>0.85625336024688847</v>
      </c>
      <c r="AH16" s="87">
        <f t="shared" si="2"/>
        <v>0.1010707942511952</v>
      </c>
      <c r="AI16" s="86">
        <f t="shared" si="3"/>
        <v>5.7409846772903395E-3</v>
      </c>
    </row>
    <row r="17" spans="1:41" x14ac:dyDescent="0.25">
      <c r="A17" s="67" t="s">
        <v>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  <c r="AC17" s="60">
        <v>0</v>
      </c>
      <c r="AD17" s="60">
        <v>0</v>
      </c>
      <c r="AE17" s="61">
        <f t="shared" si="0"/>
        <v>0</v>
      </c>
      <c r="AF17" s="61" t="e">
        <f t="shared" si="1"/>
        <v>#DIV/0!</v>
      </c>
      <c r="AH17" s="62" t="e">
        <f t="shared" si="2"/>
        <v>#DIV/0!</v>
      </c>
      <c r="AI17" s="63">
        <f t="shared" si="3"/>
        <v>0</v>
      </c>
    </row>
    <row r="18" spans="1:41" outlineLevel="1" x14ac:dyDescent="0.25">
      <c r="A18" s="64" t="s">
        <v>20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85"/>
      <c r="AF18" s="85"/>
      <c r="AH18" s="87"/>
      <c r="AI18" s="86"/>
    </row>
    <row r="19" spans="1:41" outlineLevel="1" x14ac:dyDescent="0.25">
      <c r="A19" s="64" t="s">
        <v>36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85"/>
      <c r="AF19" s="85"/>
      <c r="AH19" s="87"/>
      <c r="AI19" s="86"/>
    </row>
    <row r="20" spans="1:41" outlineLevel="1" x14ac:dyDescent="0.25">
      <c r="A20" s="64" t="s">
        <v>21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85"/>
      <c r="AF20" s="85"/>
      <c r="AH20" s="87"/>
      <c r="AI20" s="86"/>
    </row>
    <row r="21" spans="1:41" outlineLevel="1" x14ac:dyDescent="0.25">
      <c r="A21" s="64" t="s">
        <v>37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85"/>
      <c r="AF21" s="85"/>
      <c r="AH21" s="87"/>
      <c r="AI21" s="86"/>
    </row>
    <row r="22" spans="1:41" outlineLevel="1" x14ac:dyDescent="0.25">
      <c r="A22" s="64" t="s">
        <v>22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85"/>
      <c r="AF22" s="85"/>
      <c r="AH22" s="87"/>
      <c r="AI22" s="86"/>
    </row>
    <row r="23" spans="1:41" x14ac:dyDescent="0.25">
      <c r="A23" s="67" t="s">
        <v>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1">
        <f t="shared" si="0"/>
        <v>0</v>
      </c>
      <c r="AF23" s="61"/>
      <c r="AH23" s="62"/>
      <c r="AI23" s="63"/>
      <c r="AO23" s="6"/>
    </row>
    <row r="24" spans="1:41" x14ac:dyDescent="0.25">
      <c r="A24" s="67" t="s">
        <v>1</v>
      </c>
      <c r="B24" s="60">
        <v>12764.297811661547</v>
      </c>
      <c r="C24" s="60">
        <v>12881.318864941377</v>
      </c>
      <c r="D24" s="60">
        <v>13000.651855287977</v>
      </c>
      <c r="E24" s="60">
        <v>12975.385359142378</v>
      </c>
      <c r="F24" s="60">
        <v>12893.185516762431</v>
      </c>
      <c r="G24" s="60">
        <v>12899.209715009001</v>
      </c>
      <c r="H24" s="60">
        <v>13258.089544739823</v>
      </c>
      <c r="I24" s="60">
        <v>13528.467943203948</v>
      </c>
      <c r="J24" s="60">
        <v>13694.80451849394</v>
      </c>
      <c r="K24" s="60">
        <v>13258.112627037342</v>
      </c>
      <c r="L24" s="60">
        <v>12656.349761097861</v>
      </c>
      <c r="M24" s="60">
        <v>12578.225801105162</v>
      </c>
      <c r="N24" s="60">
        <v>12429.842559255558</v>
      </c>
      <c r="O24" s="60">
        <v>12367.760139518017</v>
      </c>
      <c r="P24" s="60">
        <v>12341.21859141719</v>
      </c>
      <c r="Q24" s="60">
        <v>12197.830494949803</v>
      </c>
      <c r="R24" s="60">
        <v>12119.416580168734</v>
      </c>
      <c r="S24" s="60">
        <v>11888.605585280751</v>
      </c>
      <c r="T24" s="60">
        <v>11826.753440870491</v>
      </c>
      <c r="U24" s="60">
        <v>11647.871537208568</v>
      </c>
      <c r="V24" s="60">
        <v>11408.41722750201</v>
      </c>
      <c r="W24" s="60">
        <v>11298.424509193561</v>
      </c>
      <c r="X24" s="60">
        <v>11682.70070322629</v>
      </c>
      <c r="Y24" s="60">
        <v>11851.212345467533</v>
      </c>
      <c r="Z24" s="60">
        <v>11986.476361933685</v>
      </c>
      <c r="AA24" s="60">
        <v>12234.993359274664</v>
      </c>
      <c r="AB24" s="60">
        <v>12610.531765687072</v>
      </c>
      <c r="AC24" s="60">
        <v>12963.997011020801</v>
      </c>
      <c r="AD24" s="60">
        <v>12971.157813607602</v>
      </c>
      <c r="AE24" s="61">
        <f t="shared" si="0"/>
        <v>0.92750614283138633</v>
      </c>
      <c r="AF24" s="61">
        <f t="shared" si="1"/>
        <v>1.6206140361051967E-2</v>
      </c>
      <c r="AH24" s="62">
        <f t="shared" si="2"/>
        <v>5.5236070948746726E-4</v>
      </c>
      <c r="AI24" s="63">
        <f t="shared" si="3"/>
        <v>7.1608025868008554</v>
      </c>
      <c r="AL24" s="68"/>
      <c r="AM24" s="68"/>
      <c r="AN24" s="68"/>
    </row>
    <row r="25" spans="1:41" outlineLevel="1" x14ac:dyDescent="0.25">
      <c r="A25" s="64" t="s">
        <v>23</v>
      </c>
      <c r="B25" s="65">
        <v>11356.972954755622</v>
      </c>
      <c r="C25" s="65">
        <v>11453.886888791223</v>
      </c>
      <c r="D25" s="65">
        <v>11556.067299735332</v>
      </c>
      <c r="E25" s="65">
        <v>11530.790865891857</v>
      </c>
      <c r="F25" s="65">
        <v>11464.941184620753</v>
      </c>
      <c r="G25" s="65">
        <v>11480.101238342018</v>
      </c>
      <c r="H25" s="65">
        <v>11789.699162181967</v>
      </c>
      <c r="I25" s="65">
        <v>12034.874759846447</v>
      </c>
      <c r="J25" s="65">
        <v>12179.564912683076</v>
      </c>
      <c r="K25" s="65">
        <v>11795.822210853648</v>
      </c>
      <c r="L25" s="65">
        <v>11260.822304284771</v>
      </c>
      <c r="M25" s="65">
        <v>11179.760739049214</v>
      </c>
      <c r="N25" s="65">
        <v>11048.4362232598</v>
      </c>
      <c r="O25" s="65">
        <v>11008.08752683795</v>
      </c>
      <c r="P25" s="65">
        <v>10988.367103378709</v>
      </c>
      <c r="Q25" s="65">
        <v>10843.141319828761</v>
      </c>
      <c r="R25" s="65">
        <v>10789.482068670179</v>
      </c>
      <c r="S25" s="65">
        <v>10586.985228687616</v>
      </c>
      <c r="T25" s="65">
        <v>10539.091165131482</v>
      </c>
      <c r="U25" s="65">
        <v>10376.704760257648</v>
      </c>
      <c r="V25" s="65">
        <v>10155.389518675511</v>
      </c>
      <c r="W25" s="65">
        <v>10045.178595153233</v>
      </c>
      <c r="X25" s="65">
        <v>10379.267466077301</v>
      </c>
      <c r="Y25" s="65">
        <v>10532.736873213647</v>
      </c>
      <c r="Z25" s="65">
        <v>10655.911894613246</v>
      </c>
      <c r="AA25" s="65">
        <v>10880.287332770522</v>
      </c>
      <c r="AB25" s="65">
        <v>11212.113273769561</v>
      </c>
      <c r="AC25" s="65">
        <v>11537.814901739041</v>
      </c>
      <c r="AD25" s="65">
        <v>11543.207082197761</v>
      </c>
      <c r="AE25" s="85">
        <f t="shared" si="0"/>
        <v>0.82540014010788376</v>
      </c>
      <c r="AF25" s="85">
        <f t="shared" si="1"/>
        <v>1.6398218802146213E-2</v>
      </c>
      <c r="AH25" s="87">
        <f t="shared" si="2"/>
        <v>4.6734849749652518E-4</v>
      </c>
      <c r="AI25" s="86">
        <f t="shared" si="3"/>
        <v>5.3921804587207589</v>
      </c>
    </row>
    <row r="26" spans="1:41" outlineLevel="1" x14ac:dyDescent="0.25">
      <c r="A26" s="64" t="s">
        <v>24</v>
      </c>
      <c r="B26" s="65">
        <v>1406.0509754168531</v>
      </c>
      <c r="C26" s="65">
        <v>1426.1003427329579</v>
      </c>
      <c r="D26" s="65">
        <v>1443.2229611929072</v>
      </c>
      <c r="E26" s="65">
        <v>1443.1993149022182</v>
      </c>
      <c r="F26" s="65">
        <v>1426.6840762771628</v>
      </c>
      <c r="G26" s="65">
        <v>1417.2625375430246</v>
      </c>
      <c r="H26" s="65">
        <v>1466.8864886503077</v>
      </c>
      <c r="I26" s="65">
        <v>1492.0860906368071</v>
      </c>
      <c r="J26" s="65">
        <v>1513.7131377863352</v>
      </c>
      <c r="K26" s="65">
        <v>1460.733947040304</v>
      </c>
      <c r="L26" s="65">
        <v>1393.9321213024141</v>
      </c>
      <c r="M26" s="65">
        <v>1396.8497933655012</v>
      </c>
      <c r="N26" s="65">
        <v>1379.8244335503441</v>
      </c>
      <c r="O26" s="65">
        <v>1357.983212838808</v>
      </c>
      <c r="P26" s="65">
        <v>1351.1724119268783</v>
      </c>
      <c r="Q26" s="65">
        <v>1352.9549150302246</v>
      </c>
      <c r="R26" s="65">
        <v>1328.2943611313779</v>
      </c>
      <c r="S26" s="65">
        <v>1300.068224229429</v>
      </c>
      <c r="T26" s="65">
        <v>1286.0466422311968</v>
      </c>
      <c r="U26" s="65">
        <v>1269.7751166372823</v>
      </c>
      <c r="V26" s="65">
        <v>1251.7480032412514</v>
      </c>
      <c r="W26" s="65">
        <v>1252.0431840651781</v>
      </c>
      <c r="X26" s="65">
        <v>1302.2641916052926</v>
      </c>
      <c r="Y26" s="65">
        <v>1317.4211673135414</v>
      </c>
      <c r="Z26" s="65">
        <v>1329.6093663932415</v>
      </c>
      <c r="AA26" s="65">
        <v>1353.8006402537815</v>
      </c>
      <c r="AB26" s="65">
        <v>1397.4880812390843</v>
      </c>
      <c r="AC26" s="65">
        <v>1425.1970219510006</v>
      </c>
      <c r="AD26" s="65">
        <v>1426.8814455468414</v>
      </c>
      <c r="AE26" s="85">
        <f t="shared" si="0"/>
        <v>0.10202954314906616</v>
      </c>
      <c r="AF26" s="85">
        <f t="shared" si="1"/>
        <v>1.4814875487577997E-2</v>
      </c>
      <c r="AH26" s="87">
        <f t="shared" si="2"/>
        <v>1.1818882371329696E-3</v>
      </c>
      <c r="AI26" s="86">
        <f t="shared" si="3"/>
        <v>1.6844235958408262</v>
      </c>
    </row>
    <row r="27" spans="1:41" outlineLevel="1" x14ac:dyDescent="0.25">
      <c r="A27" s="64" t="s">
        <v>25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85"/>
      <c r="AF27" s="85"/>
      <c r="AH27" s="87"/>
      <c r="AI27" s="86"/>
    </row>
    <row r="28" spans="1:41" outlineLevel="1" x14ac:dyDescent="0.25">
      <c r="A28" s="64" t="s">
        <v>26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85"/>
      <c r="AF28" s="85"/>
      <c r="AH28" s="87"/>
      <c r="AI28" s="86"/>
    </row>
    <row r="29" spans="1:41" outlineLevel="1" x14ac:dyDescent="0.25">
      <c r="A29" s="64" t="s">
        <v>27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85"/>
      <c r="AF29" s="85"/>
      <c r="AH29" s="87"/>
      <c r="AI29" s="86"/>
    </row>
    <row r="30" spans="1:41" outlineLevel="1" x14ac:dyDescent="0.25">
      <c r="A30" s="64" t="s">
        <v>40</v>
      </c>
      <c r="B30" s="65">
        <v>1.0663359580224001</v>
      </c>
      <c r="C30" s="65">
        <v>1.1073488794847999</v>
      </c>
      <c r="D30" s="65">
        <v>1.1227287250332003</v>
      </c>
      <c r="E30" s="65">
        <v>1.1278553402160001</v>
      </c>
      <c r="F30" s="65">
        <v>1.2816537957000005</v>
      </c>
      <c r="G30" s="65">
        <v>1.4713385574636002</v>
      </c>
      <c r="H30" s="65">
        <v>1.1842481072268001</v>
      </c>
      <c r="I30" s="65">
        <v>1.2252610286892003</v>
      </c>
      <c r="J30" s="65">
        <v>1.2150077983236001</v>
      </c>
      <c r="K30" s="65">
        <v>1.2816537957000005</v>
      </c>
      <c r="L30" s="65">
        <v>1.3277933323452005</v>
      </c>
      <c r="M30" s="65">
        <v>1.3431731778935998</v>
      </c>
      <c r="N30" s="65">
        <v>1.3482997930764002</v>
      </c>
      <c r="O30" s="65">
        <v>1.3534264082592002</v>
      </c>
      <c r="P30" s="65">
        <v>1.2970336412483998</v>
      </c>
      <c r="Q30" s="65">
        <v>1.3918153471172656</v>
      </c>
      <c r="R30" s="65">
        <v>1.3342627605892878</v>
      </c>
      <c r="S30" s="65">
        <v>1.2668708943253932</v>
      </c>
      <c r="T30" s="65">
        <v>1.3707457975083062</v>
      </c>
      <c r="U30" s="65">
        <v>1.1626811450723307</v>
      </c>
      <c r="V30" s="65">
        <v>1.0997221354081308</v>
      </c>
      <c r="W30" s="65">
        <v>1.0536484561726009</v>
      </c>
      <c r="X30" s="65">
        <v>1.0040104383073334</v>
      </c>
      <c r="Y30" s="65">
        <v>0.87066574100479122</v>
      </c>
      <c r="Z30" s="65">
        <v>0.78012913794665439</v>
      </c>
      <c r="AA30" s="65">
        <v>0.75155500335080694</v>
      </c>
      <c r="AB30" s="65">
        <v>0.78915449957729056</v>
      </c>
      <c r="AC30" s="65">
        <v>0.81781781854303792</v>
      </c>
      <c r="AD30" s="65">
        <v>0.86962882175357537</v>
      </c>
      <c r="AE30" s="85">
        <f t="shared" si="0"/>
        <v>6.2183043776824584E-5</v>
      </c>
      <c r="AF30" s="85">
        <f t="shared" si="1"/>
        <v>-0.18447013325296924</v>
      </c>
      <c r="AH30" s="87">
        <f t="shared" si="2"/>
        <v>6.3352744383633003E-2</v>
      </c>
      <c r="AI30" s="86">
        <f t="shared" si="3"/>
        <v>5.1811003210537443E-2</v>
      </c>
    </row>
    <row r="31" spans="1:41" outlineLevel="1" x14ac:dyDescent="0.25">
      <c r="A31" s="64" t="s">
        <v>11</v>
      </c>
      <c r="B31" s="65">
        <v>0.20754553105034021</v>
      </c>
      <c r="C31" s="65">
        <v>0.22428453771120618</v>
      </c>
      <c r="D31" s="65">
        <v>0.23886563470563416</v>
      </c>
      <c r="E31" s="65">
        <v>0.2673230080875551</v>
      </c>
      <c r="F31" s="65">
        <v>0.27860206881387661</v>
      </c>
      <c r="G31" s="65">
        <v>0.37460056649378559</v>
      </c>
      <c r="H31" s="65">
        <v>0.31964580032183143</v>
      </c>
      <c r="I31" s="65">
        <v>0.28183169200592811</v>
      </c>
      <c r="J31" s="65">
        <v>0.31146022620457803</v>
      </c>
      <c r="K31" s="65">
        <v>0.27481534769004223</v>
      </c>
      <c r="L31" s="65">
        <v>0.26754217833108151</v>
      </c>
      <c r="M31" s="65">
        <v>0.27209551255341768</v>
      </c>
      <c r="N31" s="65">
        <v>0.23360265233795921</v>
      </c>
      <c r="O31" s="65">
        <v>0.33597343299974919</v>
      </c>
      <c r="P31" s="65">
        <v>0.38204247035442768</v>
      </c>
      <c r="Q31" s="65">
        <v>0.34244474370150801</v>
      </c>
      <c r="R31" s="65">
        <v>0.30588760658733555</v>
      </c>
      <c r="S31" s="65">
        <v>0.28526146937973235</v>
      </c>
      <c r="T31" s="65">
        <v>0.244887710303128</v>
      </c>
      <c r="U31" s="65">
        <v>0.22897916856644812</v>
      </c>
      <c r="V31" s="65">
        <v>0.17998344983951212</v>
      </c>
      <c r="W31" s="65">
        <v>0.14908151897696043</v>
      </c>
      <c r="X31" s="65">
        <v>0.16503510538771968</v>
      </c>
      <c r="Y31" s="65">
        <v>0.18363919934002093</v>
      </c>
      <c r="Z31" s="65">
        <v>0.17497178924927942</v>
      </c>
      <c r="AA31" s="65">
        <v>0.15383124700884138</v>
      </c>
      <c r="AB31" s="65">
        <v>0.14125617885069641</v>
      </c>
      <c r="AC31" s="65">
        <v>0.16726951221795427</v>
      </c>
      <c r="AD31" s="65">
        <v>0.19965704124398764</v>
      </c>
      <c r="AE31" s="85">
        <f t="shared" si="0"/>
        <v>1.4276530659357843E-5</v>
      </c>
      <c r="AF31" s="85">
        <f t="shared" si="1"/>
        <v>-3.8008478267061371E-2</v>
      </c>
      <c r="AH31" s="87">
        <f t="shared" si="2"/>
        <v>0.19362481899171208</v>
      </c>
      <c r="AI31" s="86">
        <f t="shared" si="3"/>
        <v>3.2387529026033368E-2</v>
      </c>
    </row>
    <row r="32" spans="1:41" x14ac:dyDescent="0.25">
      <c r="A32" s="67" t="s">
        <v>2</v>
      </c>
      <c r="B32" s="60">
        <v>1380.2262078972735</v>
      </c>
      <c r="C32" s="60">
        <v>1461.0991277437502</v>
      </c>
      <c r="D32" s="60">
        <v>1524.5147015608809</v>
      </c>
      <c r="E32" s="60">
        <v>1574.0676366392872</v>
      </c>
      <c r="F32" s="60">
        <v>1619.7977249015548</v>
      </c>
      <c r="G32" s="60">
        <v>1656.7359747538308</v>
      </c>
      <c r="H32" s="60">
        <v>1535.5133658952302</v>
      </c>
      <c r="I32" s="60">
        <v>1274.0069329790904</v>
      </c>
      <c r="J32" s="60">
        <v>1332.0381309105201</v>
      </c>
      <c r="K32" s="60">
        <v>1326.8537844210787</v>
      </c>
      <c r="L32" s="60">
        <v>1332.3414424980945</v>
      </c>
      <c r="M32" s="60">
        <v>1431.91480055291</v>
      </c>
      <c r="N32" s="60">
        <v>1510.8255868964511</v>
      </c>
      <c r="O32" s="60">
        <v>1518.1297088364702</v>
      </c>
      <c r="P32" s="60">
        <v>1247.675119423815</v>
      </c>
      <c r="Q32" s="60">
        <v>1066.689327339601</v>
      </c>
      <c r="R32" s="60">
        <v>1104.0517393076957</v>
      </c>
      <c r="S32" s="60">
        <v>667.55809746601813</v>
      </c>
      <c r="T32" s="60">
        <v>524.62052985880064</v>
      </c>
      <c r="U32" s="60">
        <v>348.89047236191197</v>
      </c>
      <c r="V32" s="60">
        <v>341.56250625372235</v>
      </c>
      <c r="W32" s="60">
        <v>445.61983739378917</v>
      </c>
      <c r="X32" s="60">
        <v>366.73576401757498</v>
      </c>
      <c r="Y32" s="60">
        <v>524.85434421717775</v>
      </c>
      <c r="Z32" s="60">
        <v>711.81268626432427</v>
      </c>
      <c r="AA32" s="60">
        <v>791.27584775441812</v>
      </c>
      <c r="AB32" s="60">
        <v>811.71725615942023</v>
      </c>
      <c r="AC32" s="60">
        <v>783.99235947395948</v>
      </c>
      <c r="AD32" s="60">
        <v>758.07180673801952</v>
      </c>
      <c r="AE32" s="61">
        <f t="shared" si="0"/>
        <v>5.4206129287794586E-2</v>
      </c>
      <c r="AF32" s="61">
        <f t="shared" si="1"/>
        <v>-0.45076263412436179</v>
      </c>
      <c r="AH32" s="62">
        <f t="shared" si="2"/>
        <v>-3.3062251720580603E-2</v>
      </c>
      <c r="AI32" s="63">
        <f t="shared" si="3"/>
        <v>-25.920552735939964</v>
      </c>
    </row>
    <row r="33" spans="1:35" outlineLevel="1" x14ac:dyDescent="0.25">
      <c r="A33" s="64" t="s">
        <v>28</v>
      </c>
      <c r="B33" s="65">
        <v>1318.0750046457997</v>
      </c>
      <c r="C33" s="65">
        <v>1398.5762396203297</v>
      </c>
      <c r="D33" s="65">
        <v>1461.4329391711981</v>
      </c>
      <c r="E33" s="65">
        <v>1510.5881268151277</v>
      </c>
      <c r="F33" s="65">
        <v>1556.0660070268186</v>
      </c>
      <c r="G33" s="65">
        <v>1592.759090270677</v>
      </c>
      <c r="H33" s="65">
        <v>1471.8696106900711</v>
      </c>
      <c r="I33" s="65">
        <v>1212.7245603159163</v>
      </c>
      <c r="J33" s="65">
        <v>1263.4259964598352</v>
      </c>
      <c r="K33" s="65">
        <v>1261.2873970377811</v>
      </c>
      <c r="L33" s="65">
        <v>1268.1637358600644</v>
      </c>
      <c r="M33" s="65">
        <v>1364.4710203505406</v>
      </c>
      <c r="N33" s="65">
        <v>1437.6433897413656</v>
      </c>
      <c r="O33" s="65">
        <v>1457.1351738766384</v>
      </c>
      <c r="P33" s="65">
        <v>1190.8522842044661</v>
      </c>
      <c r="Q33" s="65">
        <v>1006.9985553870778</v>
      </c>
      <c r="R33" s="65">
        <v>1049.2955470508382</v>
      </c>
      <c r="S33" s="65">
        <v>615.99279973624357</v>
      </c>
      <c r="T33" s="65">
        <v>463.84204329766396</v>
      </c>
      <c r="U33" s="65">
        <v>284.8049081264104</v>
      </c>
      <c r="V33" s="65">
        <v>278.64650733286254</v>
      </c>
      <c r="W33" s="65">
        <v>381.56113356609893</v>
      </c>
      <c r="X33" s="65">
        <v>302.79154765173917</v>
      </c>
      <c r="Y33" s="65">
        <v>460.96994317368154</v>
      </c>
      <c r="Z33" s="65">
        <v>648.10107072438586</v>
      </c>
      <c r="AA33" s="65">
        <v>726.92670538507707</v>
      </c>
      <c r="AB33" s="65">
        <v>749.56085926208709</v>
      </c>
      <c r="AC33" s="65">
        <v>717.90523816711902</v>
      </c>
      <c r="AD33" s="65">
        <v>692.70918628536094</v>
      </c>
      <c r="AE33" s="85">
        <f t="shared" si="0"/>
        <v>4.9532357458590685E-2</v>
      </c>
      <c r="AF33" s="85">
        <f t="shared" si="1"/>
        <v>-0.4744538938650843</v>
      </c>
      <c r="AH33" s="87">
        <f t="shared" si="2"/>
        <v>-3.5096626326457818E-2</v>
      </c>
      <c r="AI33" s="86">
        <f t="shared" si="3"/>
        <v>-25.196051881758081</v>
      </c>
    </row>
    <row r="34" spans="1:35" outlineLevel="1" x14ac:dyDescent="0.25">
      <c r="A34" s="64" t="s">
        <v>29</v>
      </c>
      <c r="B34" s="65">
        <v>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2.2233000000000001</v>
      </c>
      <c r="N34" s="65">
        <v>3.4013</v>
      </c>
      <c r="O34" s="65">
        <v>4.7308000000000003</v>
      </c>
      <c r="P34" s="65">
        <v>4.9577999999999998</v>
      </c>
      <c r="Q34" s="65">
        <v>8.0269999999999992</v>
      </c>
      <c r="R34" s="65">
        <v>7.9883999999999995</v>
      </c>
      <c r="S34" s="65">
        <v>7.2786</v>
      </c>
      <c r="T34" s="65">
        <v>9.5852000000000004</v>
      </c>
      <c r="U34" s="65">
        <v>12.2859</v>
      </c>
      <c r="V34" s="65">
        <v>12.2384</v>
      </c>
      <c r="W34" s="65">
        <v>13.357900000000001</v>
      </c>
      <c r="X34" s="65">
        <v>13.067799999999998</v>
      </c>
      <c r="Y34" s="65">
        <v>13.2524</v>
      </c>
      <c r="Z34" s="65">
        <v>11.251300000000001</v>
      </c>
      <c r="AA34" s="65">
        <v>12.046800000000001</v>
      </c>
      <c r="AB34" s="65">
        <v>11.596500000000001</v>
      </c>
      <c r="AC34" s="65">
        <v>14.946599999999998</v>
      </c>
      <c r="AD34" s="65">
        <v>14.946599999999998</v>
      </c>
      <c r="AE34" s="85">
        <f t="shared" si="0"/>
        <v>1.0687606699149345E-3</v>
      </c>
      <c r="AF34" s="85" t="e">
        <f t="shared" si="1"/>
        <v>#DIV/0!</v>
      </c>
      <c r="AH34" s="87">
        <f t="shared" si="2"/>
        <v>0</v>
      </c>
      <c r="AI34" s="86">
        <f t="shared" si="3"/>
        <v>0</v>
      </c>
    </row>
    <row r="35" spans="1:35" outlineLevel="1" x14ac:dyDescent="0.25">
      <c r="A35" s="64" t="s">
        <v>30</v>
      </c>
      <c r="B35" s="65">
        <v>1.0517276439228023</v>
      </c>
      <c r="C35" s="65">
        <v>1.076593083902305</v>
      </c>
      <c r="D35" s="65">
        <v>1.1335377199810128</v>
      </c>
      <c r="E35" s="65">
        <v>1.1896941561382939</v>
      </c>
      <c r="F35" s="65">
        <v>1.2362504832372856</v>
      </c>
      <c r="G35" s="65">
        <v>1.2747457435776115</v>
      </c>
      <c r="H35" s="65">
        <v>1.2685493320978209</v>
      </c>
      <c r="I35" s="65">
        <v>1.1917294484091958</v>
      </c>
      <c r="J35" s="65">
        <v>1.113417776270476</v>
      </c>
      <c r="K35" s="65">
        <v>1.5670949238651026</v>
      </c>
      <c r="L35" s="65">
        <v>1.7295190087621051</v>
      </c>
      <c r="M35" s="65">
        <v>2.1903253556437101</v>
      </c>
      <c r="N35" s="65">
        <v>4.612751971577187</v>
      </c>
      <c r="O35" s="65">
        <v>5.9960376922643057</v>
      </c>
      <c r="P35" s="65">
        <v>3.6021462615001472</v>
      </c>
      <c r="Q35" s="65">
        <v>2.3204422450905495</v>
      </c>
      <c r="R35" s="65">
        <v>2.4011647486509613</v>
      </c>
      <c r="S35" s="65">
        <v>9.1278711888478664E-2</v>
      </c>
      <c r="T35" s="65">
        <v>0.33801577056646803</v>
      </c>
      <c r="U35" s="65">
        <v>0.34332984322967069</v>
      </c>
      <c r="V35" s="65">
        <v>0.4226191272098464</v>
      </c>
      <c r="W35" s="65">
        <v>0.63601277181103</v>
      </c>
      <c r="X35" s="65">
        <v>0.2145592635374646</v>
      </c>
      <c r="Y35" s="65">
        <v>0.14019248375955543</v>
      </c>
      <c r="Z35" s="65">
        <v>0.13171558998164626</v>
      </c>
      <c r="AA35" s="65">
        <v>0.14153973216090274</v>
      </c>
      <c r="AB35" s="65">
        <v>0.13414485396944423</v>
      </c>
      <c r="AC35" s="65">
        <v>0.14227822606944424</v>
      </c>
      <c r="AD35" s="65">
        <v>0.1655177369694443</v>
      </c>
      <c r="AE35" s="85">
        <f t="shared" si="0"/>
        <v>1.1835390486549933E-5</v>
      </c>
      <c r="AF35" s="85">
        <f t="shared" si="1"/>
        <v>-0.84262300422941683</v>
      </c>
      <c r="AH35" s="87">
        <f t="shared" si="2"/>
        <v>0.16333849206594092</v>
      </c>
      <c r="AI35" s="86">
        <f t="shared" si="3"/>
        <v>2.3239510900000065E-2</v>
      </c>
    </row>
    <row r="36" spans="1:35" outlineLevel="1" x14ac:dyDescent="0.25">
      <c r="A36" s="64" t="s">
        <v>38</v>
      </c>
      <c r="B36" s="65">
        <v>61.099475607551149</v>
      </c>
      <c r="C36" s="65">
        <v>61.446295039518226</v>
      </c>
      <c r="D36" s="65">
        <v>61.948224669701766</v>
      </c>
      <c r="E36" s="65">
        <v>62.289815668021134</v>
      </c>
      <c r="F36" s="65">
        <v>62.495467391499105</v>
      </c>
      <c r="G36" s="65">
        <v>62.702138739576185</v>
      </c>
      <c r="H36" s="65">
        <v>62.375205873061375</v>
      </c>
      <c r="I36" s="65">
        <v>60.090643214764782</v>
      </c>
      <c r="J36" s="65">
        <v>67.498716674414183</v>
      </c>
      <c r="K36" s="65">
        <v>63.999292459432453</v>
      </c>
      <c r="L36" s="65">
        <v>62.448187629268048</v>
      </c>
      <c r="M36" s="65">
        <v>63.030154846725729</v>
      </c>
      <c r="N36" s="65">
        <v>65.168145183508287</v>
      </c>
      <c r="O36" s="65">
        <v>50.267697267567357</v>
      </c>
      <c r="P36" s="65">
        <v>48.262888957848823</v>
      </c>
      <c r="Q36" s="65">
        <v>49.343329707432574</v>
      </c>
      <c r="R36" s="65">
        <v>44.366627508206676</v>
      </c>
      <c r="S36" s="65">
        <v>44.195419017886195</v>
      </c>
      <c r="T36" s="65">
        <v>50.85527079057016</v>
      </c>
      <c r="U36" s="65">
        <v>51.456334392271863</v>
      </c>
      <c r="V36" s="65">
        <v>50.254979793649959</v>
      </c>
      <c r="W36" s="65">
        <v>50.064791055879212</v>
      </c>
      <c r="X36" s="65">
        <v>50.661857102298399</v>
      </c>
      <c r="Y36" s="65">
        <v>50.49180855973664</v>
      </c>
      <c r="Z36" s="65">
        <v>52.32859994995669</v>
      </c>
      <c r="AA36" s="65">
        <v>52.160802637180105</v>
      </c>
      <c r="AB36" s="65">
        <v>50.42575204336368</v>
      </c>
      <c r="AC36" s="65">
        <v>50.998243080770948</v>
      </c>
      <c r="AD36" s="65">
        <v>50.250502715689052</v>
      </c>
      <c r="AE36" s="85">
        <f t="shared" si="0"/>
        <v>3.5931757688024077E-3</v>
      </c>
      <c r="AF36" s="85">
        <f t="shared" si="1"/>
        <v>-0.17756245506174681</v>
      </c>
      <c r="AH36" s="87">
        <f t="shared" si="2"/>
        <v>-1.4662080885759644E-2</v>
      </c>
      <c r="AI36" s="86">
        <f t="shared" si="3"/>
        <v>-0.74774036508189567</v>
      </c>
    </row>
    <row r="37" spans="1:35" x14ac:dyDescent="0.25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15"/>
      <c r="U37" s="69"/>
      <c r="V37" s="69"/>
      <c r="W37" s="69"/>
      <c r="X37" s="69"/>
      <c r="Y37" s="69"/>
      <c r="Z37" s="15"/>
      <c r="AA37" s="15"/>
      <c r="AB37" s="15"/>
      <c r="AC37" s="15"/>
      <c r="AD37" s="15"/>
      <c r="AE37" s="89"/>
      <c r="AH37" s="71"/>
      <c r="AI37" s="68"/>
    </row>
    <row r="38" spans="1:35" x14ac:dyDescent="0.25">
      <c r="A38" s="72" t="s">
        <v>8</v>
      </c>
      <c r="B38" s="73">
        <v>14760.689672737451</v>
      </c>
      <c r="C38" s="73">
        <v>14940.445898355109</v>
      </c>
      <c r="D38" s="73">
        <v>15053.108015999776</v>
      </c>
      <c r="E38" s="73">
        <v>15069.056943794991</v>
      </c>
      <c r="F38" s="73">
        <v>14987.91472363436</v>
      </c>
      <c r="G38" s="73">
        <v>15000.473012367745</v>
      </c>
      <c r="H38" s="73">
        <v>15239.226895862501</v>
      </c>
      <c r="I38" s="73">
        <v>15208.400994325515</v>
      </c>
      <c r="J38" s="73">
        <v>15436.330401757834</v>
      </c>
      <c r="K38" s="73">
        <v>14933.19331871714</v>
      </c>
      <c r="L38" s="73">
        <v>14338.185407154055</v>
      </c>
      <c r="M38" s="73">
        <v>14363.828290445346</v>
      </c>
      <c r="N38" s="73">
        <v>14264.941071438303</v>
      </c>
      <c r="O38" s="73">
        <v>14865.761526134072</v>
      </c>
      <c r="P38" s="73">
        <v>13904.705724120104</v>
      </c>
      <c r="Q38" s="73">
        <v>13581.867895296235</v>
      </c>
      <c r="R38" s="73">
        <v>13544.426477914465</v>
      </c>
      <c r="S38" s="73">
        <v>12879.578964565751</v>
      </c>
      <c r="T38" s="73">
        <v>12676.402274156098</v>
      </c>
      <c r="U38" s="73">
        <v>12322.585628499721</v>
      </c>
      <c r="V38" s="73">
        <v>12070.122676905308</v>
      </c>
      <c r="W38" s="73">
        <v>12037.560276918315</v>
      </c>
      <c r="X38" s="73">
        <v>12336.889143413819</v>
      </c>
      <c r="Y38" s="73">
        <v>12672.865744661105</v>
      </c>
      <c r="Z38" s="73">
        <v>12966.845444216333</v>
      </c>
      <c r="AA38" s="73">
        <v>13290.143675484524</v>
      </c>
      <c r="AB38" s="73">
        <v>13678.844203009199</v>
      </c>
      <c r="AC38" s="73">
        <v>13991.909794861293</v>
      </c>
      <c r="AD38" s="73">
        <v>13984.983187292661</v>
      </c>
      <c r="AE38" s="61">
        <f>AD38/$AD$38</f>
        <v>1</v>
      </c>
      <c r="AF38" s="61">
        <f>(AD38-B38)/B38</f>
        <v>-5.2552184392677621E-2</v>
      </c>
      <c r="AH38" s="62">
        <f>(AD38-AC38)/AC38</f>
        <v>-4.9504375529749092E-4</v>
      </c>
      <c r="AI38" s="63">
        <f>AD38-AC38</f>
        <v>-6.92660756863188</v>
      </c>
    </row>
    <row r="40" spans="1:35" x14ac:dyDescent="0.25">
      <c r="Y40" s="79"/>
      <c r="Z40" s="80"/>
      <c r="AA40" s="80"/>
      <c r="AB40" s="80"/>
      <c r="AC40" s="80"/>
      <c r="AD40" s="80"/>
      <c r="AE40" s="79"/>
      <c r="AF40" s="79"/>
      <c r="AG40" s="79"/>
    </row>
    <row r="41" spans="1:35" x14ac:dyDescent="0.25">
      <c r="Y41" s="79"/>
      <c r="Z41" s="80"/>
      <c r="AA41" s="80"/>
      <c r="AB41" s="80"/>
      <c r="AC41" s="80"/>
      <c r="AD41" s="80"/>
      <c r="AE41" s="16"/>
      <c r="AF41" s="79"/>
      <c r="AG41" s="16"/>
    </row>
    <row r="42" spans="1:35" x14ac:dyDescent="0.25">
      <c r="Y42" s="79"/>
      <c r="Z42" s="80"/>
      <c r="AA42" s="80"/>
      <c r="AB42" s="80"/>
      <c r="AC42" s="80"/>
      <c r="AD42" s="80"/>
      <c r="AE42" s="16"/>
      <c r="AF42" s="79"/>
      <c r="AG42" s="79"/>
    </row>
    <row r="43" spans="1:35" x14ac:dyDescent="0.25">
      <c r="Y43" s="79"/>
      <c r="Z43" s="80"/>
      <c r="AA43" s="80"/>
      <c r="AB43" s="80"/>
      <c r="AC43" s="80"/>
      <c r="AD43" s="80"/>
      <c r="AE43" s="16"/>
      <c r="AF43" s="79"/>
      <c r="AG43" s="79"/>
      <c r="AI43" s="68"/>
    </row>
    <row r="44" spans="1:35" x14ac:dyDescent="0.25">
      <c r="Y44" s="79"/>
      <c r="Z44" s="80"/>
      <c r="AA44" s="80"/>
      <c r="AB44" s="80"/>
      <c r="AC44" s="80"/>
      <c r="AD44" s="80"/>
      <c r="AE44" s="16"/>
      <c r="AF44" s="79"/>
      <c r="AG44" s="79"/>
      <c r="AI44" s="68"/>
    </row>
    <row r="45" spans="1:35" x14ac:dyDescent="0.25">
      <c r="Y45" s="79"/>
      <c r="Z45" s="80"/>
      <c r="AA45" s="80"/>
      <c r="AB45" s="80"/>
      <c r="AC45" s="80"/>
      <c r="AD45" s="80"/>
      <c r="AE45" s="16"/>
      <c r="AF45" s="79"/>
      <c r="AG45" s="79"/>
      <c r="AI45" s="68"/>
    </row>
    <row r="46" spans="1:35" x14ac:dyDescent="0.25">
      <c r="Y46" s="79"/>
      <c r="Z46" s="80"/>
      <c r="AA46" s="80"/>
      <c r="AB46" s="80"/>
      <c r="AC46" s="80"/>
      <c r="AD46" s="80"/>
      <c r="AE46" s="16"/>
      <c r="AF46" s="79"/>
      <c r="AG46" s="79"/>
      <c r="AI46" s="68"/>
    </row>
    <row r="47" spans="1:35" x14ac:dyDescent="0.25">
      <c r="Y47" s="79"/>
      <c r="Z47" s="80"/>
      <c r="AA47" s="80"/>
      <c r="AB47" s="80"/>
      <c r="AC47" s="80"/>
      <c r="AD47" s="80"/>
      <c r="AE47" s="16"/>
      <c r="AF47" s="79"/>
      <c r="AG47" s="79"/>
      <c r="AI47" s="68"/>
    </row>
    <row r="48" spans="1:35" x14ac:dyDescent="0.25">
      <c r="Y48" s="79"/>
      <c r="Z48" s="80"/>
      <c r="AA48" s="80"/>
      <c r="AB48" s="80"/>
      <c r="AC48" s="80"/>
      <c r="AD48" s="80"/>
      <c r="AE48" s="16"/>
      <c r="AF48" s="79"/>
      <c r="AG48" s="79"/>
      <c r="AI48" s="68"/>
    </row>
    <row r="49" spans="25:35" x14ac:dyDescent="0.25">
      <c r="Y49" s="79"/>
      <c r="Z49" s="80"/>
      <c r="AA49" s="80"/>
      <c r="AB49" s="80"/>
      <c r="AC49" s="80"/>
      <c r="AD49" s="80"/>
      <c r="AE49" s="16"/>
      <c r="AF49" s="79"/>
      <c r="AG49" s="79"/>
      <c r="AH49" s="77"/>
      <c r="AI49" s="68"/>
    </row>
    <row r="50" spans="25:35" x14ac:dyDescent="0.25">
      <c r="Y50" s="79"/>
      <c r="Z50" s="80"/>
      <c r="AA50" s="80"/>
      <c r="AB50" s="80"/>
      <c r="AC50" s="80"/>
      <c r="AD50" s="80"/>
      <c r="AE50" s="16"/>
      <c r="AF50" s="79"/>
      <c r="AG50" s="79"/>
      <c r="AI50" s="68"/>
    </row>
    <row r="51" spans="25:35" x14ac:dyDescent="0.25">
      <c r="Y51" s="79"/>
      <c r="Z51" s="80"/>
      <c r="AA51" s="80"/>
      <c r="AB51" s="80"/>
      <c r="AC51" s="80"/>
      <c r="AD51" s="80"/>
      <c r="AE51" s="16"/>
      <c r="AF51" s="16"/>
      <c r="AG51" s="79"/>
      <c r="AI51" s="68"/>
    </row>
    <row r="52" spans="25:35" x14ac:dyDescent="0.25">
      <c r="Y52" s="79"/>
      <c r="Z52" s="80"/>
      <c r="AA52" s="80"/>
      <c r="AB52" s="80"/>
      <c r="AC52" s="80"/>
      <c r="AD52" s="80"/>
      <c r="AE52" s="79"/>
      <c r="AF52" s="79"/>
      <c r="AG52" s="79"/>
      <c r="AI52" s="68"/>
    </row>
    <row r="53" spans="25:35" x14ac:dyDescent="0.25">
      <c r="Y53" s="79"/>
      <c r="Z53" s="79"/>
      <c r="AA53" s="78"/>
      <c r="AB53" s="78"/>
      <c r="AC53" s="78"/>
      <c r="AD53" s="78"/>
      <c r="AE53" s="79"/>
      <c r="AF53" s="79"/>
      <c r="AG53" s="79"/>
      <c r="AI53" s="68"/>
    </row>
    <row r="54" spans="25:35" x14ac:dyDescent="0.25">
      <c r="Y54" s="79"/>
      <c r="Z54" s="79"/>
      <c r="AA54" s="79"/>
      <c r="AB54" s="79"/>
      <c r="AC54" s="79"/>
      <c r="AD54" s="79"/>
      <c r="AE54" s="79"/>
      <c r="AF54" s="79"/>
      <c r="AG54" s="79"/>
      <c r="AI54" s="68"/>
    </row>
    <row r="55" spans="25:35" x14ac:dyDescent="0.25">
      <c r="AI55" s="6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outlinePr summaryBelow="0"/>
  </sheetPr>
  <dimension ref="A1:AO58"/>
  <sheetViews>
    <sheetView zoomScale="75" zoomScaleNormal="75" workbookViewId="0">
      <pane ySplit="1" topLeftCell="A2" activePane="bottomLeft" state="frozen"/>
      <selection activeCell="G37" sqref="G37"/>
      <selection pane="bottomLeft"/>
    </sheetView>
  </sheetViews>
  <sheetFormatPr defaultRowHeight="15" outlineLevelRow="1" x14ac:dyDescent="0.25"/>
  <cols>
    <col min="1" max="1" width="46.5703125" style="58" customWidth="1"/>
    <col min="2" max="30" width="8.7109375" style="58" bestFit="1" customWidth="1"/>
    <col min="31" max="31" width="11.140625" style="58" bestFit="1" customWidth="1"/>
    <col min="32" max="32" width="13" style="58" customWidth="1"/>
    <col min="33" max="33" width="9.7109375" style="58" customWidth="1"/>
    <col min="34" max="34" width="10.28515625" style="58" bestFit="1" customWidth="1"/>
    <col min="35" max="35" width="13.85546875" style="58" bestFit="1" customWidth="1"/>
    <col min="36" max="36" width="13.5703125" style="58" customWidth="1"/>
    <col min="37" max="16384" width="9.140625" style="58"/>
  </cols>
  <sheetData>
    <row r="1" spans="1:35" ht="30" x14ac:dyDescent="0.25">
      <c r="A1" s="1" t="s">
        <v>47</v>
      </c>
      <c r="B1" s="54">
        <v>1990</v>
      </c>
      <c r="C1" s="54">
        <v>1991</v>
      </c>
      <c r="D1" s="54">
        <v>1992</v>
      </c>
      <c r="E1" s="54">
        <v>1993</v>
      </c>
      <c r="F1" s="54">
        <v>1994</v>
      </c>
      <c r="G1" s="54">
        <v>1995</v>
      </c>
      <c r="H1" s="54">
        <v>1996</v>
      </c>
      <c r="I1" s="54">
        <v>1997</v>
      </c>
      <c r="J1" s="54">
        <v>1998</v>
      </c>
      <c r="K1" s="54">
        <v>1999</v>
      </c>
      <c r="L1" s="54">
        <v>2000</v>
      </c>
      <c r="M1" s="54">
        <v>2001</v>
      </c>
      <c r="N1" s="54">
        <v>2002</v>
      </c>
      <c r="O1" s="54">
        <v>2003</v>
      </c>
      <c r="P1" s="54">
        <v>2004</v>
      </c>
      <c r="Q1" s="54">
        <v>2005</v>
      </c>
      <c r="R1" s="54">
        <v>2006</v>
      </c>
      <c r="S1" s="54">
        <v>2007</v>
      </c>
      <c r="T1" s="54">
        <v>2008</v>
      </c>
      <c r="U1" s="54">
        <v>2009</v>
      </c>
      <c r="V1" s="54">
        <v>2010</v>
      </c>
      <c r="W1" s="54">
        <v>2011</v>
      </c>
      <c r="X1" s="54">
        <v>2012</v>
      </c>
      <c r="Y1" s="54">
        <v>2013</v>
      </c>
      <c r="Z1" s="54">
        <v>2014</v>
      </c>
      <c r="AA1" s="54">
        <v>2015</v>
      </c>
      <c r="AB1" s="54">
        <v>2016</v>
      </c>
      <c r="AC1" s="54">
        <v>2017</v>
      </c>
      <c r="AD1" s="54">
        <v>2018</v>
      </c>
      <c r="AE1" s="53" t="s">
        <v>46</v>
      </c>
      <c r="AF1" s="55" t="s">
        <v>45</v>
      </c>
      <c r="AG1" s="56"/>
      <c r="AH1" s="55" t="s">
        <v>31</v>
      </c>
      <c r="AI1" s="57" t="s">
        <v>32</v>
      </c>
    </row>
    <row r="2" spans="1:35" x14ac:dyDescent="0.25">
      <c r="A2" s="59" t="s">
        <v>12</v>
      </c>
      <c r="B2" s="60">
        <v>71.495846513999325</v>
      </c>
      <c r="C2" s="60">
        <v>73.156847206211893</v>
      </c>
      <c r="D2" s="60">
        <v>75.259274418477403</v>
      </c>
      <c r="E2" s="60">
        <v>71.99796817856803</v>
      </c>
      <c r="F2" s="60">
        <v>73.39756896278648</v>
      </c>
      <c r="G2" s="60">
        <v>74.376799386855126</v>
      </c>
      <c r="H2" s="60">
        <v>77.831366539011981</v>
      </c>
      <c r="I2" s="60">
        <v>77.701119636140888</v>
      </c>
      <c r="J2" s="60">
        <v>75.177669208058376</v>
      </c>
      <c r="K2" s="60">
        <v>77.014970377795336</v>
      </c>
      <c r="L2" s="60">
        <v>76.966808263145694</v>
      </c>
      <c r="M2" s="60">
        <v>83.778343559172555</v>
      </c>
      <c r="N2" s="60">
        <v>94.32624570619636</v>
      </c>
      <c r="O2" s="60">
        <v>104.51729995931525</v>
      </c>
      <c r="P2" s="60">
        <v>91.532564224147663</v>
      </c>
      <c r="Q2" s="60">
        <v>100.27258828434111</v>
      </c>
      <c r="R2" s="60">
        <v>108.73019240809731</v>
      </c>
      <c r="S2" s="60">
        <v>115.10818085340225</v>
      </c>
      <c r="T2" s="60">
        <v>144.08510242305522</v>
      </c>
      <c r="U2" s="60">
        <v>138.45999619890586</v>
      </c>
      <c r="V2" s="60">
        <v>144.00079019592542</v>
      </c>
      <c r="W2" s="60">
        <v>131.41454737637628</v>
      </c>
      <c r="X2" s="60">
        <v>134.18744353892211</v>
      </c>
      <c r="Y2" s="60">
        <v>124.29356927288325</v>
      </c>
      <c r="Z2" s="60">
        <v>124.26007804578006</v>
      </c>
      <c r="AA2" s="60">
        <v>122.12637549866702</v>
      </c>
      <c r="AB2" s="60">
        <v>139.51169058809953</v>
      </c>
      <c r="AC2" s="60">
        <v>140.37995092964255</v>
      </c>
      <c r="AD2" s="60">
        <v>141.63965617032733</v>
      </c>
      <c r="AE2" s="61">
        <f>AD2/$AD$38</f>
        <v>2.0368958510721437E-2</v>
      </c>
      <c r="AF2" s="61">
        <f>(AD2-B2)/B2</f>
        <v>0.98108929506266374</v>
      </c>
      <c r="AH2" s="62">
        <f>(AD2-AC2)/AC2</f>
        <v>8.9735409675142028E-3</v>
      </c>
      <c r="AI2" s="63">
        <f>AD2-AC2</f>
        <v>1.2597052406847808</v>
      </c>
    </row>
    <row r="3" spans="1:35" outlineLevel="1" x14ac:dyDescent="0.25">
      <c r="A3" s="64" t="s">
        <v>33</v>
      </c>
      <c r="B3" s="65">
        <v>70.94798072669596</v>
      </c>
      <c r="C3" s="65">
        <v>72.660357701161089</v>
      </c>
      <c r="D3" s="65">
        <v>74.851310587505793</v>
      </c>
      <c r="E3" s="65">
        <v>71.582924963676177</v>
      </c>
      <c r="F3" s="65">
        <v>72.935086102667356</v>
      </c>
      <c r="G3" s="65">
        <v>73.940759194117675</v>
      </c>
      <c r="H3" s="65">
        <v>77.384796166625179</v>
      </c>
      <c r="I3" s="65">
        <v>77.293554434584095</v>
      </c>
      <c r="J3" s="65">
        <v>74.632929074620307</v>
      </c>
      <c r="K3" s="65">
        <v>76.466456417857017</v>
      </c>
      <c r="L3" s="65">
        <v>76.317215992184586</v>
      </c>
      <c r="M3" s="65">
        <v>82.957925845261499</v>
      </c>
      <c r="N3" s="65">
        <v>93.417799912553946</v>
      </c>
      <c r="O3" s="65">
        <v>103.56605189682773</v>
      </c>
      <c r="P3" s="65">
        <v>90.619373448554853</v>
      </c>
      <c r="Q3" s="65">
        <v>99.39641212978178</v>
      </c>
      <c r="R3" s="65">
        <v>107.82267329645721</v>
      </c>
      <c r="S3" s="65">
        <v>114.23505574126889</v>
      </c>
      <c r="T3" s="65">
        <v>143.16542884254008</v>
      </c>
      <c r="U3" s="65">
        <v>137.54401455338871</v>
      </c>
      <c r="V3" s="65">
        <v>143.25144884895806</v>
      </c>
      <c r="W3" s="65">
        <v>130.88240343065317</v>
      </c>
      <c r="X3" s="65">
        <v>133.61622088788815</v>
      </c>
      <c r="Y3" s="65">
        <v>123.62908499082046</v>
      </c>
      <c r="Z3" s="65">
        <v>123.67235894534383</v>
      </c>
      <c r="AA3" s="65">
        <v>121.6168005719079</v>
      </c>
      <c r="AB3" s="65">
        <v>138.92314720824027</v>
      </c>
      <c r="AC3" s="65">
        <v>139.78944326268359</v>
      </c>
      <c r="AD3" s="65">
        <v>141.12472054933664</v>
      </c>
      <c r="AE3" s="85">
        <f t="shared" ref="AE3:AE36" si="0">AD3/$AD$38</f>
        <v>2.0294906493205672E-2</v>
      </c>
      <c r="AF3" s="85">
        <f t="shared" ref="AF3:AF36" si="1">(AD3-B3)/B3</f>
        <v>0.98912948760266717</v>
      </c>
      <c r="AH3" s="87">
        <f t="shared" ref="AH3:AH36" si="2">(AD3-AC3)/AC3</f>
        <v>9.552060981771587E-3</v>
      </c>
      <c r="AI3" s="86">
        <f t="shared" ref="AI3:AI36" si="3">AD3-AC3</f>
        <v>1.3352772866530529</v>
      </c>
    </row>
    <row r="4" spans="1:35" outlineLevel="1" x14ac:dyDescent="0.25">
      <c r="A4" s="64" t="s">
        <v>34</v>
      </c>
      <c r="B4" s="65">
        <v>0.18584290467936004</v>
      </c>
      <c r="C4" s="65">
        <v>0.20756739680279998</v>
      </c>
      <c r="D4" s="65">
        <v>0.15733260453960002</v>
      </c>
      <c r="E4" s="65">
        <v>0.16441198845984004</v>
      </c>
      <c r="F4" s="65">
        <v>0.17356075187112005</v>
      </c>
      <c r="G4" s="65">
        <v>0.17496599853744002</v>
      </c>
      <c r="H4" s="65">
        <v>0.18549617818680003</v>
      </c>
      <c r="I4" s="65">
        <v>0.22307277098880002</v>
      </c>
      <c r="J4" s="65">
        <v>0.23145110039808003</v>
      </c>
      <c r="K4" s="65">
        <v>0.22551270740064003</v>
      </c>
      <c r="L4" s="65">
        <v>0.31541730238512</v>
      </c>
      <c r="M4" s="65">
        <v>0.34564476579120001</v>
      </c>
      <c r="N4" s="65">
        <v>0.34452553417041604</v>
      </c>
      <c r="O4" s="65">
        <v>0.31422702863952007</v>
      </c>
      <c r="P4" s="65">
        <v>0.32549832213048002</v>
      </c>
      <c r="Q4" s="65">
        <v>0.4133850472510277</v>
      </c>
      <c r="R4" s="65">
        <v>0.39075192219070476</v>
      </c>
      <c r="S4" s="65">
        <v>0.38592916028944502</v>
      </c>
      <c r="T4" s="65">
        <v>0.37790734785320268</v>
      </c>
      <c r="U4" s="65">
        <v>0.3058610276948639</v>
      </c>
      <c r="V4" s="65">
        <v>0.21425987292447318</v>
      </c>
      <c r="W4" s="65">
        <v>0.13646207218450362</v>
      </c>
      <c r="X4" s="65">
        <v>0.13701942589669469</v>
      </c>
      <c r="Y4" s="65">
        <v>0.15776984486954454</v>
      </c>
      <c r="Z4" s="65">
        <v>0.17101472412545499</v>
      </c>
      <c r="AA4" s="65">
        <v>0.18958847430253267</v>
      </c>
      <c r="AB4" s="65">
        <v>0.18425367799450942</v>
      </c>
      <c r="AC4" s="65">
        <v>0.18049617914786992</v>
      </c>
      <c r="AD4" s="65">
        <v>0.18637333895290242</v>
      </c>
      <c r="AE4" s="85">
        <f t="shared" si="0"/>
        <v>2.6802033493156567E-5</v>
      </c>
      <c r="AF4" s="85">
        <f t="shared" si="1"/>
        <v>2.8542078292284152E-3</v>
      </c>
      <c r="AH4" s="87">
        <f t="shared" si="2"/>
        <v>3.2561131392247887E-2</v>
      </c>
      <c r="AI4" s="86">
        <f t="shared" si="3"/>
        <v>5.8771598050325058E-3</v>
      </c>
    </row>
    <row r="5" spans="1:35" outlineLevel="1" x14ac:dyDescent="0.25">
      <c r="A5" s="64" t="s">
        <v>13</v>
      </c>
      <c r="B5" s="65">
        <v>0.36202288262400001</v>
      </c>
      <c r="C5" s="65">
        <v>0.28892210824800002</v>
      </c>
      <c r="D5" s="65">
        <v>0.25063122643200003</v>
      </c>
      <c r="E5" s="65">
        <v>0.25063122643200003</v>
      </c>
      <c r="F5" s="65">
        <v>0.28892210824800002</v>
      </c>
      <c r="G5" s="65">
        <v>0.2610741942</v>
      </c>
      <c r="H5" s="65">
        <v>0.2610741942</v>
      </c>
      <c r="I5" s="65">
        <v>0.18449243056800002</v>
      </c>
      <c r="J5" s="65">
        <v>0.31328903304000005</v>
      </c>
      <c r="K5" s="65">
        <v>0.30284606527200003</v>
      </c>
      <c r="L5" s="65">
        <v>0.33417496857599999</v>
      </c>
      <c r="M5" s="65">
        <v>0.44556662476799996</v>
      </c>
      <c r="N5" s="65">
        <v>0.56392025947199997</v>
      </c>
      <c r="O5" s="65">
        <v>0.63702103384799991</v>
      </c>
      <c r="P5" s="65">
        <v>0.58769245346232613</v>
      </c>
      <c r="Q5" s="65">
        <v>0.46279110730831235</v>
      </c>
      <c r="R5" s="65">
        <v>0.51676718944939726</v>
      </c>
      <c r="S5" s="65">
        <v>0.48719595184390641</v>
      </c>
      <c r="T5" s="65">
        <v>0.54176623266193269</v>
      </c>
      <c r="U5" s="65">
        <v>0.61012061782227789</v>
      </c>
      <c r="V5" s="65">
        <v>0.5350814740428651</v>
      </c>
      <c r="W5" s="65">
        <v>0.39568187353858636</v>
      </c>
      <c r="X5" s="65">
        <v>0.43420322513728915</v>
      </c>
      <c r="Y5" s="65">
        <v>0.50671443719323417</v>
      </c>
      <c r="Z5" s="65">
        <v>0.41670437631078239</v>
      </c>
      <c r="AA5" s="65">
        <v>0.31979724124249065</v>
      </c>
      <c r="AB5" s="65">
        <v>0.40356885679189142</v>
      </c>
      <c r="AC5" s="65">
        <v>0.4074777124132154</v>
      </c>
      <c r="AD5" s="65">
        <v>0.32846562002912505</v>
      </c>
      <c r="AE5" s="85">
        <f t="shared" si="0"/>
        <v>4.7236083223232653E-5</v>
      </c>
      <c r="AF5" s="85">
        <f t="shared" si="1"/>
        <v>-9.2693761100531902E-2</v>
      </c>
      <c r="AH5" s="87">
        <f t="shared" si="2"/>
        <v>-0.19390531059025307</v>
      </c>
      <c r="AI5" s="86">
        <f t="shared" si="3"/>
        <v>-7.9012092384090349E-2</v>
      </c>
    </row>
    <row r="6" spans="1:35" outlineLevel="1" x14ac:dyDescent="0.25">
      <c r="A6" s="64" t="s">
        <v>39</v>
      </c>
      <c r="B6" s="88">
        <v>0</v>
      </c>
      <c r="C6" s="88">
        <v>0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2.0155187265673804E-2</v>
      </c>
      <c r="L6" s="88">
        <v>0</v>
      </c>
      <c r="M6" s="88">
        <v>2.9206323351837298E-2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88">
        <v>0</v>
      </c>
      <c r="T6" s="88">
        <v>0</v>
      </c>
      <c r="U6" s="88">
        <v>0</v>
      </c>
      <c r="V6" s="88">
        <v>0</v>
      </c>
      <c r="W6" s="88">
        <v>0</v>
      </c>
      <c r="X6" s="88">
        <v>0</v>
      </c>
      <c r="Y6" s="88">
        <v>0</v>
      </c>
      <c r="Z6" s="88">
        <v>0</v>
      </c>
      <c r="AA6" s="88">
        <v>1.892112140732544E-4</v>
      </c>
      <c r="AB6" s="88">
        <v>7.2084507287484983E-4</v>
      </c>
      <c r="AC6" s="88">
        <v>2.5337753978683358E-3</v>
      </c>
      <c r="AD6" s="88">
        <v>9.6662008642024613E-5</v>
      </c>
      <c r="AE6" s="85">
        <f t="shared" si="0"/>
        <v>1.3900799372350286E-8</v>
      </c>
      <c r="AF6" s="85" t="e">
        <f t="shared" si="1"/>
        <v>#DIV/0!</v>
      </c>
      <c r="AH6" s="87">
        <f t="shared" si="2"/>
        <v>-0.96185060099512121</v>
      </c>
      <c r="AI6" s="86">
        <f t="shared" si="3"/>
        <v>-2.4371133892263112E-3</v>
      </c>
    </row>
    <row r="7" spans="1:35" x14ac:dyDescent="0.25">
      <c r="A7" s="67" t="s">
        <v>0</v>
      </c>
      <c r="B7" s="60">
        <v>29.238437139400737</v>
      </c>
      <c r="C7" s="60">
        <v>28.826795709715842</v>
      </c>
      <c r="D7" s="60">
        <v>24.607426298347054</v>
      </c>
      <c r="E7" s="60">
        <v>24.215258498007927</v>
      </c>
      <c r="F7" s="60">
        <v>22.484114681465158</v>
      </c>
      <c r="G7" s="60">
        <v>21.451435556712305</v>
      </c>
      <c r="H7" s="60">
        <v>21.6879189769124</v>
      </c>
      <c r="I7" s="60">
        <v>19.905305717621331</v>
      </c>
      <c r="J7" s="60">
        <v>21.304565996932119</v>
      </c>
      <c r="K7" s="60">
        <v>18.534735219483483</v>
      </c>
      <c r="L7" s="60">
        <v>18.481343199084979</v>
      </c>
      <c r="M7" s="60">
        <v>18.598501502018298</v>
      </c>
      <c r="N7" s="60">
        <v>18.430989666024054</v>
      </c>
      <c r="O7" s="60">
        <v>18.248347279751151</v>
      </c>
      <c r="P7" s="60">
        <v>18.363436496981748</v>
      </c>
      <c r="Q7" s="60">
        <v>19.174916198439874</v>
      </c>
      <c r="R7" s="60">
        <v>18.723677878795623</v>
      </c>
      <c r="S7" s="60">
        <v>18.493474015387026</v>
      </c>
      <c r="T7" s="60">
        <v>19.760417334514067</v>
      </c>
      <c r="U7" s="60">
        <v>20.460858818830797</v>
      </c>
      <c r="V7" s="60">
        <v>20.63853544978997</v>
      </c>
      <c r="W7" s="60">
        <v>17.887278008643712</v>
      </c>
      <c r="X7" s="60">
        <v>17.015875892992362</v>
      </c>
      <c r="Y7" s="60">
        <v>17.713694543064594</v>
      </c>
      <c r="Z7" s="60">
        <v>15.735085053050948</v>
      </c>
      <c r="AA7" s="60">
        <v>16.603193468670931</v>
      </c>
      <c r="AB7" s="60">
        <v>16.365891737014561</v>
      </c>
      <c r="AC7" s="60">
        <v>15.103654282530297</v>
      </c>
      <c r="AD7" s="60">
        <v>16.150739776211594</v>
      </c>
      <c r="AE7" s="61">
        <f t="shared" si="0"/>
        <v>2.3226104702168183E-3</v>
      </c>
      <c r="AF7" s="61">
        <f t="shared" si="1"/>
        <v>-0.44761959405663992</v>
      </c>
      <c r="AH7" s="62">
        <f t="shared" si="2"/>
        <v>6.9326632753532597E-2</v>
      </c>
      <c r="AI7" s="63">
        <f t="shared" si="3"/>
        <v>1.0470854936812977</v>
      </c>
    </row>
    <row r="8" spans="1:35" x14ac:dyDescent="0.25">
      <c r="A8" s="67" t="s">
        <v>14</v>
      </c>
      <c r="B8" s="60">
        <v>12.453031867740634</v>
      </c>
      <c r="C8" s="60">
        <v>12.585267699230045</v>
      </c>
      <c r="D8" s="60">
        <v>10.806250118049018</v>
      </c>
      <c r="E8" s="60">
        <v>11.360286387462777</v>
      </c>
      <c r="F8" s="60">
        <v>11.395185441058885</v>
      </c>
      <c r="G8" s="60">
        <v>11.782162837037756</v>
      </c>
      <c r="H8" s="60">
        <v>12.308925229673159</v>
      </c>
      <c r="I8" s="60">
        <v>12.713449123991065</v>
      </c>
      <c r="J8" s="60">
        <v>13.490694203680533</v>
      </c>
      <c r="K8" s="60">
        <v>13.803649780518025</v>
      </c>
      <c r="L8" s="60">
        <v>16.107904845215508</v>
      </c>
      <c r="M8" s="60">
        <v>16.780643828571886</v>
      </c>
      <c r="N8" s="60">
        <v>16.124963149954642</v>
      </c>
      <c r="O8" s="60">
        <v>16.834094473951257</v>
      </c>
      <c r="P8" s="60">
        <v>18.213511122011479</v>
      </c>
      <c r="Q8" s="60">
        <v>20.570596565767634</v>
      </c>
      <c r="R8" s="60">
        <v>19.431914046267909</v>
      </c>
      <c r="S8" s="60">
        <v>18.841068777974733</v>
      </c>
      <c r="T8" s="60">
        <v>17.643583501812184</v>
      </c>
      <c r="U8" s="60">
        <v>15.04641787385254</v>
      </c>
      <c r="V8" s="60">
        <v>15.441172336461719</v>
      </c>
      <c r="W8" s="60">
        <v>13.479644469969388</v>
      </c>
      <c r="X8" s="60">
        <v>12.878399654646859</v>
      </c>
      <c r="Y8" s="60">
        <v>13.166494621798986</v>
      </c>
      <c r="Z8" s="60">
        <v>14.804830524608247</v>
      </c>
      <c r="AA8" s="60">
        <v>15.121975090080934</v>
      </c>
      <c r="AB8" s="60">
        <v>15.072789796299693</v>
      </c>
      <c r="AC8" s="60">
        <v>15.964520077530851</v>
      </c>
      <c r="AD8" s="60">
        <v>16.567707863568327</v>
      </c>
      <c r="AE8" s="61">
        <f t="shared" si="0"/>
        <v>2.3825739430273617E-3</v>
      </c>
      <c r="AF8" s="61">
        <f t="shared" si="1"/>
        <v>0.33041559995415176</v>
      </c>
      <c r="AH8" s="62">
        <f t="shared" si="2"/>
        <v>3.7783020291754808E-2</v>
      </c>
      <c r="AI8" s="63">
        <f t="shared" si="3"/>
        <v>0.60318778603747525</v>
      </c>
    </row>
    <row r="9" spans="1:35" x14ac:dyDescent="0.25">
      <c r="A9" s="67" t="s">
        <v>7</v>
      </c>
      <c r="B9" s="60">
        <v>2.397682572187553</v>
      </c>
      <c r="C9" s="60">
        <v>2.4657207133349064</v>
      </c>
      <c r="D9" s="60">
        <v>2.4899547510038715</v>
      </c>
      <c r="E9" s="60">
        <v>2.4782345885702903</v>
      </c>
      <c r="F9" s="60">
        <v>2.8161136284243313</v>
      </c>
      <c r="G9" s="60">
        <v>2.4340124846890117</v>
      </c>
      <c r="H9" s="60">
        <v>2.5407852781083582</v>
      </c>
      <c r="I9" s="60">
        <v>2.6591249177564769</v>
      </c>
      <c r="J9" s="60">
        <v>2.5900865682797267</v>
      </c>
      <c r="K9" s="60">
        <v>2.7629402406350687</v>
      </c>
      <c r="L9" s="60">
        <v>2.6726572056767397</v>
      </c>
      <c r="M9" s="60">
        <v>2.6953517911048515</v>
      </c>
      <c r="N9" s="60">
        <v>2.6975719097752187</v>
      </c>
      <c r="O9" s="60">
        <v>3.1180003701970858</v>
      </c>
      <c r="P9" s="60">
        <v>2.8715079806218071</v>
      </c>
      <c r="Q9" s="60">
        <v>3.1400995469141235</v>
      </c>
      <c r="R9" s="60">
        <v>2.9550596833992224</v>
      </c>
      <c r="S9" s="60">
        <v>3.1591141417423265</v>
      </c>
      <c r="T9" s="60">
        <v>3.6827471937757275</v>
      </c>
      <c r="U9" s="60">
        <v>2.9347527961077398</v>
      </c>
      <c r="V9" s="60">
        <v>2.731083519225455</v>
      </c>
      <c r="W9" s="60">
        <v>2.8387778043390806</v>
      </c>
      <c r="X9" s="60">
        <v>2.8986341673331788</v>
      </c>
      <c r="Y9" s="60">
        <v>2.9132587565314334</v>
      </c>
      <c r="Z9" s="60">
        <v>2.7888619878408658</v>
      </c>
      <c r="AA9" s="60">
        <v>2.2095650852680029</v>
      </c>
      <c r="AB9" s="60">
        <v>2.6461116097128849</v>
      </c>
      <c r="AC9" s="60">
        <v>2.5717414939811207</v>
      </c>
      <c r="AD9" s="60">
        <v>2.4899587233627893</v>
      </c>
      <c r="AE9" s="61">
        <f t="shared" si="0"/>
        <v>3.5807673712929183E-4</v>
      </c>
      <c r="AF9" s="61">
        <f t="shared" si="1"/>
        <v>3.8485557782174294E-2</v>
      </c>
      <c r="AH9" s="62">
        <f t="shared" si="2"/>
        <v>-3.1800540921292052E-2</v>
      </c>
      <c r="AI9" s="63">
        <f t="shared" si="3"/>
        <v>-8.1782770618331391E-2</v>
      </c>
    </row>
    <row r="10" spans="1:35" x14ac:dyDescent="0.25">
      <c r="A10" s="67" t="s">
        <v>15</v>
      </c>
      <c r="B10" s="60">
        <v>2.762301203742588</v>
      </c>
      <c r="C10" s="60">
        <v>2.6601906246753941</v>
      </c>
      <c r="D10" s="60">
        <v>2.3134124575039356</v>
      </c>
      <c r="E10" s="60">
        <v>2.2184848755416233</v>
      </c>
      <c r="F10" s="60">
        <v>2.2348146993243958</v>
      </c>
      <c r="G10" s="60">
        <v>1.8503339416751816</v>
      </c>
      <c r="H10" s="60">
        <v>1.9749536813511821</v>
      </c>
      <c r="I10" s="60">
        <v>1.8568191586499139</v>
      </c>
      <c r="J10" s="60">
        <v>1.6591610171724758</v>
      </c>
      <c r="K10" s="60">
        <v>1.7100115102024092</v>
      </c>
      <c r="L10" s="60">
        <v>1.6657664723108172</v>
      </c>
      <c r="M10" s="60">
        <v>1.6847452205430629</v>
      </c>
      <c r="N10" s="60">
        <v>1.6448576857286952</v>
      </c>
      <c r="O10" s="60">
        <v>1.5619434703349553</v>
      </c>
      <c r="P10" s="60">
        <v>1.4108362587055823</v>
      </c>
      <c r="Q10" s="60">
        <v>1.5448742667625031</v>
      </c>
      <c r="R10" s="60">
        <v>1.4261024521973573</v>
      </c>
      <c r="S10" s="60">
        <v>1.4273030363873696</v>
      </c>
      <c r="T10" s="60">
        <v>1.5709036270522991</v>
      </c>
      <c r="U10" s="60">
        <v>1.3611590820899295</v>
      </c>
      <c r="V10" s="60">
        <v>1.3298362484881974</v>
      </c>
      <c r="W10" s="60">
        <v>1.2500371039589957</v>
      </c>
      <c r="X10" s="60">
        <v>1.1993220330971959</v>
      </c>
      <c r="Y10" s="60">
        <v>1.0548257402975474</v>
      </c>
      <c r="Z10" s="60">
        <v>0.91646994071489574</v>
      </c>
      <c r="AA10" s="60">
        <v>0.91493373613612672</v>
      </c>
      <c r="AB10" s="60">
        <v>0.93033479933392993</v>
      </c>
      <c r="AC10" s="60">
        <v>0.99799167219409823</v>
      </c>
      <c r="AD10" s="60">
        <v>1.056174273580575</v>
      </c>
      <c r="AE10" s="61">
        <f t="shared" si="0"/>
        <v>1.5188662935459009E-4</v>
      </c>
      <c r="AF10" s="61">
        <f t="shared" si="1"/>
        <v>-0.61764695604172881</v>
      </c>
      <c r="AH10" s="62">
        <f t="shared" si="2"/>
        <v>5.8299686267483129E-2</v>
      </c>
      <c r="AI10" s="63">
        <f t="shared" si="3"/>
        <v>5.8182601386476795E-2</v>
      </c>
    </row>
    <row r="11" spans="1:35" x14ac:dyDescent="0.25">
      <c r="A11" s="67" t="s">
        <v>3</v>
      </c>
      <c r="B11" s="60">
        <v>67.231695827750016</v>
      </c>
      <c r="C11" s="60">
        <v>67.191809213904023</v>
      </c>
      <c r="D11" s="60">
        <v>82.013217840778182</v>
      </c>
      <c r="E11" s="60">
        <v>99.940752962927945</v>
      </c>
      <c r="F11" s="60">
        <v>131.56900713150065</v>
      </c>
      <c r="G11" s="60">
        <v>173.92665748213159</v>
      </c>
      <c r="H11" s="60">
        <v>257.90835985447461</v>
      </c>
      <c r="I11" s="60">
        <v>320.04514411022956</v>
      </c>
      <c r="J11" s="60">
        <v>393.81117783501287</v>
      </c>
      <c r="K11" s="60">
        <v>176.04131321842775</v>
      </c>
      <c r="L11" s="60">
        <v>192.24117716460182</v>
      </c>
      <c r="M11" s="60">
        <v>199.15124078695263</v>
      </c>
      <c r="N11" s="60">
        <v>196.30367479957366</v>
      </c>
      <c r="O11" s="60">
        <v>189.47245286800342</v>
      </c>
      <c r="P11" s="60">
        <v>189.02054912571822</v>
      </c>
      <c r="Q11" s="60">
        <v>184.63080845774331</v>
      </c>
      <c r="R11" s="60">
        <v>180.97194164225749</v>
      </c>
      <c r="S11" s="60">
        <v>171.04946080304944</v>
      </c>
      <c r="T11" s="60">
        <v>130.46366615924401</v>
      </c>
      <c r="U11" s="60">
        <v>119.79032517298734</v>
      </c>
      <c r="V11" s="60">
        <v>112.77123776486843</v>
      </c>
      <c r="W11" s="60">
        <v>110.80049141904456</v>
      </c>
      <c r="X11" s="60">
        <v>109.26979942542414</v>
      </c>
      <c r="Y11" s="60">
        <v>112.01269367602985</v>
      </c>
      <c r="Z11" s="60">
        <v>115.98403696819811</v>
      </c>
      <c r="AA11" s="60">
        <v>122.56258698996761</v>
      </c>
      <c r="AB11" s="60">
        <v>129.34874489667672</v>
      </c>
      <c r="AC11" s="60">
        <v>127.182377468702</v>
      </c>
      <c r="AD11" s="60">
        <v>130.33674134947807</v>
      </c>
      <c r="AE11" s="61">
        <f t="shared" si="0"/>
        <v>1.8743505517816415E-2</v>
      </c>
      <c r="AF11" s="61">
        <f t="shared" si="1"/>
        <v>0.93862046382714215</v>
      </c>
      <c r="AH11" s="62">
        <f t="shared" si="2"/>
        <v>2.4801894284075039E-2</v>
      </c>
      <c r="AI11" s="63">
        <f t="shared" si="3"/>
        <v>3.1543638807760743</v>
      </c>
    </row>
    <row r="12" spans="1:35" outlineLevel="1" x14ac:dyDescent="0.25">
      <c r="A12" s="64" t="s">
        <v>16</v>
      </c>
      <c r="B12" s="65">
        <v>0.38892085834119172</v>
      </c>
      <c r="C12" s="65">
        <v>0.35271799128434611</v>
      </c>
      <c r="D12" s="65">
        <v>0.34964358365689679</v>
      </c>
      <c r="E12" s="65">
        <v>0.30072794466419228</v>
      </c>
      <c r="F12" s="65">
        <v>0.31251951410604339</v>
      </c>
      <c r="G12" s="65">
        <v>0.3674977110985117</v>
      </c>
      <c r="H12" s="65">
        <v>0.39320219614159868</v>
      </c>
      <c r="I12" s="65">
        <v>0.41310869759676588</v>
      </c>
      <c r="J12" s="65">
        <v>0.45662476736040458</v>
      </c>
      <c r="K12" s="65">
        <v>0.5171993940064713</v>
      </c>
      <c r="L12" s="65">
        <v>0.55962887605378964</v>
      </c>
      <c r="M12" s="65">
        <v>0.55602353393027359</v>
      </c>
      <c r="N12" s="65">
        <v>0.55103442094743382</v>
      </c>
      <c r="O12" s="65">
        <v>0.57195966575048418</v>
      </c>
      <c r="P12" s="65">
        <v>0.54590713380612566</v>
      </c>
      <c r="Q12" s="65">
        <v>0.64450868497606417</v>
      </c>
      <c r="R12" s="65">
        <v>0.73951658757400884</v>
      </c>
      <c r="S12" s="65">
        <v>0.68313962148914875</v>
      </c>
      <c r="T12" s="65">
        <v>0.64708573992506579</v>
      </c>
      <c r="U12" s="65">
        <v>0.52717829320707021</v>
      </c>
      <c r="V12" s="65">
        <v>0.39783187031607331</v>
      </c>
      <c r="W12" s="65">
        <v>0.19817707047466537</v>
      </c>
      <c r="X12" s="65">
        <v>0.12055743804997554</v>
      </c>
      <c r="Y12" s="65">
        <v>0.12365465419061109</v>
      </c>
      <c r="Z12" s="65">
        <v>0.11816272180982559</v>
      </c>
      <c r="AA12" s="65">
        <v>0.1250639579696842</v>
      </c>
      <c r="AB12" s="65">
        <v>0.13498297669371981</v>
      </c>
      <c r="AC12" s="65">
        <v>0.14034286833734072</v>
      </c>
      <c r="AD12" s="65">
        <v>0.13488322569848801</v>
      </c>
      <c r="AE12" s="85">
        <f t="shared" si="0"/>
        <v>1.9397327714075238E-5</v>
      </c>
      <c r="AF12" s="85">
        <f t="shared" si="1"/>
        <v>-0.65318593023324578</v>
      </c>
      <c r="AH12" s="87">
        <f t="shared" si="2"/>
        <v>-3.8902173680314275E-2</v>
      </c>
      <c r="AI12" s="86">
        <f t="shared" si="3"/>
        <v>-5.4596426388527075E-3</v>
      </c>
    </row>
    <row r="13" spans="1:35" outlineLevel="1" x14ac:dyDescent="0.25">
      <c r="A13" s="64" t="s">
        <v>17</v>
      </c>
      <c r="B13" s="65">
        <v>50.643865868574359</v>
      </c>
      <c r="C13" s="65">
        <v>51.110411006168817</v>
      </c>
      <c r="D13" s="65">
        <v>67.412154249177149</v>
      </c>
      <c r="E13" s="65">
        <v>84.080431010126475</v>
      </c>
      <c r="F13" s="65">
        <v>116.45895193464067</v>
      </c>
      <c r="G13" s="65">
        <v>159.81672714498058</v>
      </c>
      <c r="H13" s="65">
        <v>241.5218591955296</v>
      </c>
      <c r="I13" s="65">
        <v>304.16549373278775</v>
      </c>
      <c r="J13" s="65">
        <v>377.4017558046769</v>
      </c>
      <c r="K13" s="65">
        <v>160.02608892108606</v>
      </c>
      <c r="L13" s="65">
        <v>176.1231553663898</v>
      </c>
      <c r="M13" s="65">
        <v>181.69999611234002</v>
      </c>
      <c r="N13" s="65">
        <v>180.74163382657304</v>
      </c>
      <c r="O13" s="65">
        <v>172.35845701984394</v>
      </c>
      <c r="P13" s="65">
        <v>170.68484234886517</v>
      </c>
      <c r="Q13" s="65">
        <v>168.0141317325056</v>
      </c>
      <c r="R13" s="65">
        <v>163.93135778485316</v>
      </c>
      <c r="S13" s="65">
        <v>153.34261923438851</v>
      </c>
      <c r="T13" s="65">
        <v>111.80850091744996</v>
      </c>
      <c r="U13" s="65">
        <v>103.29004551638617</v>
      </c>
      <c r="V13" s="65">
        <v>96.498002074550698</v>
      </c>
      <c r="W13" s="65">
        <v>94.791607594706051</v>
      </c>
      <c r="X13" s="65">
        <v>93.874275420374147</v>
      </c>
      <c r="Y13" s="65">
        <v>96.698774673046302</v>
      </c>
      <c r="Z13" s="65">
        <v>101.44199741280596</v>
      </c>
      <c r="AA13" s="65">
        <v>107.80332646030497</v>
      </c>
      <c r="AB13" s="65">
        <v>113.98375208805822</v>
      </c>
      <c r="AC13" s="65">
        <v>111.64699045118425</v>
      </c>
      <c r="AD13" s="65">
        <v>114.45831927869294</v>
      </c>
      <c r="AE13" s="85">
        <f t="shared" si="0"/>
        <v>1.6460056594538797E-2</v>
      </c>
      <c r="AF13" s="85">
        <f t="shared" si="1"/>
        <v>1.2600628391150697</v>
      </c>
      <c r="AH13" s="87">
        <f t="shared" si="2"/>
        <v>2.5180515982989211E-2</v>
      </c>
      <c r="AI13" s="86">
        <f t="shared" si="3"/>
        <v>2.8113288275086887</v>
      </c>
    </row>
    <row r="14" spans="1:35" outlineLevel="1" x14ac:dyDescent="0.25">
      <c r="A14" s="64" t="s">
        <v>5</v>
      </c>
      <c r="B14" s="65">
        <v>15.486534423360002</v>
      </c>
      <c r="C14" s="65">
        <v>15.040493685360001</v>
      </c>
      <c r="D14" s="65">
        <v>13.488271917120001</v>
      </c>
      <c r="E14" s="65">
        <v>14.808552501600003</v>
      </c>
      <c r="F14" s="65">
        <v>13.952154284640001</v>
      </c>
      <c r="G14" s="65">
        <v>12.953023031520001</v>
      </c>
      <c r="H14" s="65">
        <v>15.094018573920001</v>
      </c>
      <c r="I14" s="65">
        <v>14.558769688320002</v>
      </c>
      <c r="J14" s="65">
        <v>14.986968796800001</v>
      </c>
      <c r="K14" s="65">
        <v>14.416036652160001</v>
      </c>
      <c r="L14" s="65">
        <v>14.319691852752003</v>
      </c>
      <c r="M14" s="65">
        <v>15.629267459520001</v>
      </c>
      <c r="N14" s="65">
        <v>13.66668821232</v>
      </c>
      <c r="O14" s="65">
        <v>15.094018573920001</v>
      </c>
      <c r="P14" s="65">
        <v>15.914733531840001</v>
      </c>
      <c r="Q14" s="65">
        <v>14.208457896526298</v>
      </c>
      <c r="R14" s="65">
        <v>14.208457896526298</v>
      </c>
      <c r="S14" s="65">
        <v>15.365744599043362</v>
      </c>
      <c r="T14" s="65">
        <v>16.28451469953594</v>
      </c>
      <c r="U14" s="65">
        <v>14.289204718889156</v>
      </c>
      <c r="V14" s="65">
        <v>14.180016935650652</v>
      </c>
      <c r="W14" s="65">
        <v>14.333559608769724</v>
      </c>
      <c r="X14" s="65">
        <v>13.724641073957171</v>
      </c>
      <c r="Y14" s="65">
        <v>13.667893037683832</v>
      </c>
      <c r="Z14" s="65">
        <v>12.538429301440946</v>
      </c>
      <c r="AA14" s="65">
        <v>12.77830027637863</v>
      </c>
      <c r="AB14" s="65">
        <v>13.013960990640417</v>
      </c>
      <c r="AC14" s="65">
        <v>13.434174272617749</v>
      </c>
      <c r="AD14" s="65">
        <v>13.575061376324712</v>
      </c>
      <c r="AE14" s="85">
        <f t="shared" si="0"/>
        <v>1.9522065319216885E-3</v>
      </c>
      <c r="AF14" s="85">
        <f t="shared" si="1"/>
        <v>-0.12342806949449002</v>
      </c>
      <c r="AH14" s="87">
        <f t="shared" si="2"/>
        <v>1.0487217215435857E-2</v>
      </c>
      <c r="AI14" s="86">
        <f t="shared" si="3"/>
        <v>0.14088710370696234</v>
      </c>
    </row>
    <row r="15" spans="1:35" outlineLevel="1" x14ac:dyDescent="0.25">
      <c r="A15" s="64" t="s">
        <v>18</v>
      </c>
      <c r="B15" s="65">
        <v>0.67221271232640001</v>
      </c>
      <c r="C15" s="65">
        <v>0.64763617957919994</v>
      </c>
      <c r="D15" s="65">
        <v>0.72260096755680003</v>
      </c>
      <c r="E15" s="65">
        <v>0.72260096755680003</v>
      </c>
      <c r="F15" s="65">
        <v>0.82090709854560007</v>
      </c>
      <c r="G15" s="65">
        <v>0.72136577782079991</v>
      </c>
      <c r="H15" s="65">
        <v>0.82584785748959999</v>
      </c>
      <c r="I15" s="65">
        <v>0.85042439023680017</v>
      </c>
      <c r="J15" s="65">
        <v>0.92785955768640005</v>
      </c>
      <c r="K15" s="65">
        <v>1.0298712578832001</v>
      </c>
      <c r="L15" s="65">
        <v>1.205900649195637</v>
      </c>
      <c r="M15" s="65">
        <v>1.2098943112776741</v>
      </c>
      <c r="N15" s="65">
        <v>1.2876175716013107</v>
      </c>
      <c r="O15" s="65">
        <v>1.3899173646721477</v>
      </c>
      <c r="P15" s="65">
        <v>1.8113179640758716</v>
      </c>
      <c r="Q15" s="65">
        <v>1.6831876625471891</v>
      </c>
      <c r="R15" s="65">
        <v>2.0126245274164303</v>
      </c>
      <c r="S15" s="65">
        <v>1.5893810450670047</v>
      </c>
      <c r="T15" s="65">
        <v>1.6473648840517978</v>
      </c>
      <c r="U15" s="65">
        <v>1.6054164776948945</v>
      </c>
      <c r="V15" s="65">
        <v>1.6102158188660962</v>
      </c>
      <c r="W15" s="65">
        <v>1.3978840700862709</v>
      </c>
      <c r="X15" s="65">
        <v>1.4772843594340315</v>
      </c>
      <c r="Y15" s="65">
        <v>1.4450038348481358</v>
      </c>
      <c r="Z15" s="65">
        <v>1.8089160599170548</v>
      </c>
      <c r="AA15" s="65">
        <v>1.784151077853416</v>
      </c>
      <c r="AB15" s="65">
        <v>2.144015821587844</v>
      </c>
      <c r="AC15" s="65">
        <v>1.8931623475377879</v>
      </c>
      <c r="AD15" s="65">
        <v>2.0939266860017183</v>
      </c>
      <c r="AE15" s="85">
        <f t="shared" si="0"/>
        <v>3.0112404212822842E-4</v>
      </c>
      <c r="AF15" s="85">
        <f t="shared" si="1"/>
        <v>2.1149763275898743</v>
      </c>
      <c r="AH15" s="87">
        <f t="shared" si="2"/>
        <v>0.10604707975786692</v>
      </c>
      <c r="AI15" s="86">
        <f t="shared" si="3"/>
        <v>0.20076433846393038</v>
      </c>
    </row>
    <row r="16" spans="1:35" outlineLevel="1" x14ac:dyDescent="0.25">
      <c r="A16" s="64" t="s">
        <v>19</v>
      </c>
      <c r="B16" s="65">
        <v>4.0161965148060773E-2</v>
      </c>
      <c r="C16" s="65">
        <v>4.0550351511670073E-2</v>
      </c>
      <c r="D16" s="65">
        <v>4.0547123267326624E-2</v>
      </c>
      <c r="E16" s="65">
        <v>2.8440538980469835E-2</v>
      </c>
      <c r="F16" s="65">
        <v>2.4474299568329697E-2</v>
      </c>
      <c r="G16" s="65">
        <v>6.804381671169811E-2</v>
      </c>
      <c r="H16" s="65">
        <v>7.3432031393835279E-2</v>
      </c>
      <c r="I16" s="65">
        <v>5.7347601288211779E-2</v>
      </c>
      <c r="J16" s="65">
        <v>3.7968908489183627E-2</v>
      </c>
      <c r="K16" s="65">
        <v>5.2116993292037277E-2</v>
      </c>
      <c r="L16" s="65">
        <v>3.2800420210613156E-2</v>
      </c>
      <c r="M16" s="65">
        <v>5.6059369884649726E-2</v>
      </c>
      <c r="N16" s="65">
        <v>5.6700768131870471E-2</v>
      </c>
      <c r="O16" s="65">
        <v>5.8100243816822369E-2</v>
      </c>
      <c r="P16" s="65">
        <v>6.3748147131027041E-2</v>
      </c>
      <c r="Q16" s="65">
        <v>8.0522481188137388E-2</v>
      </c>
      <c r="R16" s="65">
        <v>7.998484588759748E-2</v>
      </c>
      <c r="S16" s="65">
        <v>6.8576303061436014E-2</v>
      </c>
      <c r="T16" s="65">
        <v>7.6199918281260368E-2</v>
      </c>
      <c r="U16" s="65">
        <v>7.8480166810046104E-2</v>
      </c>
      <c r="V16" s="65">
        <v>8.5171065484917208E-2</v>
      </c>
      <c r="W16" s="65">
        <v>7.9263075007848391E-2</v>
      </c>
      <c r="X16" s="65">
        <v>7.3041133608815298E-2</v>
      </c>
      <c r="Y16" s="65">
        <v>7.7367476260960882E-2</v>
      </c>
      <c r="Z16" s="65">
        <v>7.6531472224331376E-2</v>
      </c>
      <c r="AA16" s="65">
        <v>7.1745217460903676E-2</v>
      </c>
      <c r="AB16" s="65">
        <v>7.2033019696502845E-2</v>
      </c>
      <c r="AC16" s="65">
        <v>6.7707529024876145E-2</v>
      </c>
      <c r="AD16" s="65">
        <v>7.4550782760206255E-2</v>
      </c>
      <c r="AE16" s="85">
        <f t="shared" si="0"/>
        <v>1.0721021513624442E-5</v>
      </c>
      <c r="AF16" s="85">
        <f t="shared" si="1"/>
        <v>0.85625336024688903</v>
      </c>
      <c r="AH16" s="87">
        <f t="shared" si="2"/>
        <v>0.10107079425119558</v>
      </c>
      <c r="AI16" s="86">
        <f t="shared" si="3"/>
        <v>6.8432537353301098E-3</v>
      </c>
    </row>
    <row r="17" spans="1:41" x14ac:dyDescent="0.25">
      <c r="A17" s="67" t="s">
        <v>4</v>
      </c>
      <c r="B17" s="60">
        <v>1026.661852</v>
      </c>
      <c r="C17" s="60">
        <v>812.51815800000008</v>
      </c>
      <c r="D17" s="60">
        <v>812.77563000000009</v>
      </c>
      <c r="E17" s="60">
        <v>812.95085400000005</v>
      </c>
      <c r="F17" s="60">
        <v>813.05634600000008</v>
      </c>
      <c r="G17" s="60">
        <v>813.19402200000002</v>
      </c>
      <c r="H17" s="60">
        <v>813.41573400000004</v>
      </c>
      <c r="I17" s="60">
        <v>813.75724200000002</v>
      </c>
      <c r="J17" s="60">
        <v>814.1041140000001</v>
      </c>
      <c r="K17" s="60">
        <v>814.44830400000001</v>
      </c>
      <c r="L17" s="60">
        <v>814.87653000000012</v>
      </c>
      <c r="M17" s="60">
        <v>596.12396799999999</v>
      </c>
      <c r="N17" s="60">
        <v>315.88476800000001</v>
      </c>
      <c r="O17" s="60">
        <v>35.580306</v>
      </c>
      <c r="P17" s="60">
        <v>36.164088</v>
      </c>
      <c r="Q17" s="60">
        <v>36.956172000000002</v>
      </c>
      <c r="R17" s="60">
        <v>37.842125999999993</v>
      </c>
      <c r="S17" s="60">
        <v>39.119652000000002</v>
      </c>
      <c r="T17" s="60">
        <v>40.096794000000003</v>
      </c>
      <c r="U17" s="60">
        <v>40.528595999999993</v>
      </c>
      <c r="V17" s="60">
        <v>40.719912000000008</v>
      </c>
      <c r="W17" s="60">
        <v>40.899605999999991</v>
      </c>
      <c r="X17" s="60">
        <v>40.993475999999994</v>
      </c>
      <c r="Y17" s="60">
        <v>41.062314000000001</v>
      </c>
      <c r="Z17" s="60">
        <v>41.209824000000005</v>
      </c>
      <c r="AA17" s="60">
        <v>41.440475999999997</v>
      </c>
      <c r="AB17" s="60">
        <v>42.571073099999992</v>
      </c>
      <c r="AC17" s="60">
        <v>42.774073680000001</v>
      </c>
      <c r="AD17" s="60">
        <v>42.977074260000002</v>
      </c>
      <c r="AE17" s="61">
        <f t="shared" si="0"/>
        <v>6.1804600927683204E-3</v>
      </c>
      <c r="AF17" s="61">
        <f t="shared" si="1"/>
        <v>-0.95813901707141647</v>
      </c>
      <c r="AH17" s="62">
        <f t="shared" si="2"/>
        <v>4.7458790462344665E-3</v>
      </c>
      <c r="AI17" s="63">
        <f t="shared" si="3"/>
        <v>0.20300058000000121</v>
      </c>
    </row>
    <row r="18" spans="1:41" outlineLevel="1" x14ac:dyDescent="0.25">
      <c r="A18" s="64" t="s">
        <v>20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85">
        <f t="shared" si="0"/>
        <v>0</v>
      </c>
      <c r="AF18" s="85"/>
      <c r="AH18" s="87"/>
      <c r="AI18" s="86">
        <f t="shared" si="3"/>
        <v>0</v>
      </c>
    </row>
    <row r="19" spans="1:41" outlineLevel="1" x14ac:dyDescent="0.25">
      <c r="A19" s="64" t="s">
        <v>36</v>
      </c>
      <c r="B19" s="65">
        <v>995.31999999999994</v>
      </c>
      <c r="C19" s="65">
        <v>780.99840000000006</v>
      </c>
      <c r="D19" s="65">
        <v>780.99840000000006</v>
      </c>
      <c r="E19" s="65">
        <v>780.99840000000006</v>
      </c>
      <c r="F19" s="65">
        <v>780.99840000000006</v>
      </c>
      <c r="G19" s="65">
        <v>780.99840000000006</v>
      </c>
      <c r="H19" s="65">
        <v>780.99840000000006</v>
      </c>
      <c r="I19" s="65">
        <v>780.99840000000006</v>
      </c>
      <c r="J19" s="65">
        <v>780.99840000000006</v>
      </c>
      <c r="K19" s="65">
        <v>780.99840000000006</v>
      </c>
      <c r="L19" s="65">
        <v>780.99840000000006</v>
      </c>
      <c r="M19" s="65">
        <v>561.73</v>
      </c>
      <c r="N19" s="65">
        <v>280.86500000000001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5">
        <v>0</v>
      </c>
      <c r="AA19" s="65">
        <v>0</v>
      </c>
      <c r="AB19" s="65">
        <v>0</v>
      </c>
      <c r="AC19" s="65">
        <v>0</v>
      </c>
      <c r="AD19" s="65">
        <v>0</v>
      </c>
      <c r="AE19" s="85">
        <f t="shared" si="0"/>
        <v>0</v>
      </c>
      <c r="AF19" s="85">
        <f t="shared" si="1"/>
        <v>-1</v>
      </c>
      <c r="AH19" s="87" t="e">
        <f t="shared" si="2"/>
        <v>#DIV/0!</v>
      </c>
      <c r="AI19" s="86">
        <f t="shared" si="3"/>
        <v>0</v>
      </c>
    </row>
    <row r="20" spans="1:41" outlineLevel="1" x14ac:dyDescent="0.25">
      <c r="A20" s="64" t="s">
        <v>21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85">
        <f t="shared" si="0"/>
        <v>0</v>
      </c>
      <c r="AF20" s="85"/>
      <c r="AH20" s="87"/>
      <c r="AI20" s="86">
        <f t="shared" si="3"/>
        <v>0</v>
      </c>
    </row>
    <row r="21" spans="1:41" outlineLevel="1" x14ac:dyDescent="0.25">
      <c r="A21" s="64" t="s">
        <v>37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85">
        <f t="shared" si="0"/>
        <v>0</v>
      </c>
      <c r="AF21" s="85"/>
      <c r="AH21" s="87"/>
      <c r="AI21" s="86">
        <f t="shared" si="3"/>
        <v>0</v>
      </c>
    </row>
    <row r="22" spans="1:41" outlineLevel="1" x14ac:dyDescent="0.25">
      <c r="A22" s="64" t="s">
        <v>22</v>
      </c>
      <c r="B22" s="65">
        <v>31.341851999999999</v>
      </c>
      <c r="C22" s="65">
        <v>31.519757999999996</v>
      </c>
      <c r="D22" s="65">
        <v>31.777229999999999</v>
      </c>
      <c r="E22" s="65">
        <v>31.952453999999999</v>
      </c>
      <c r="F22" s="65">
        <v>32.057946000000001</v>
      </c>
      <c r="G22" s="65">
        <v>32.195622</v>
      </c>
      <c r="H22" s="65">
        <v>32.417333999999997</v>
      </c>
      <c r="I22" s="65">
        <v>32.758842000000001</v>
      </c>
      <c r="J22" s="65">
        <v>33.105713999999992</v>
      </c>
      <c r="K22" s="65">
        <v>33.449903999999997</v>
      </c>
      <c r="L22" s="65">
        <v>33.878130000000006</v>
      </c>
      <c r="M22" s="65">
        <v>34.393967999999994</v>
      </c>
      <c r="N22" s="65">
        <v>35.019767999999999</v>
      </c>
      <c r="O22" s="65">
        <v>35.580306</v>
      </c>
      <c r="P22" s="65">
        <v>36.164088</v>
      </c>
      <c r="Q22" s="65">
        <v>36.956172000000002</v>
      </c>
      <c r="R22" s="65">
        <v>37.842125999999993</v>
      </c>
      <c r="S22" s="65">
        <v>39.119652000000002</v>
      </c>
      <c r="T22" s="65">
        <v>40.096794000000003</v>
      </c>
      <c r="U22" s="65">
        <v>40.528595999999993</v>
      </c>
      <c r="V22" s="65">
        <v>40.719912000000008</v>
      </c>
      <c r="W22" s="65">
        <v>40.899605999999991</v>
      </c>
      <c r="X22" s="65">
        <v>40.993475999999994</v>
      </c>
      <c r="Y22" s="65">
        <v>41.062314000000001</v>
      </c>
      <c r="Z22" s="65">
        <v>41.209824000000005</v>
      </c>
      <c r="AA22" s="65">
        <v>41.440475999999997</v>
      </c>
      <c r="AB22" s="65">
        <v>42.571073099999992</v>
      </c>
      <c r="AC22" s="65">
        <v>42.774073680000001</v>
      </c>
      <c r="AD22" s="65">
        <v>42.977074260000002</v>
      </c>
      <c r="AE22" s="85">
        <f t="shared" si="0"/>
        <v>6.1804600927683204E-3</v>
      </c>
      <c r="AF22" s="85">
        <f t="shared" si="1"/>
        <v>0.37123595185121805</v>
      </c>
      <c r="AH22" s="87">
        <f t="shared" si="2"/>
        <v>4.7458790462344665E-3</v>
      </c>
      <c r="AI22" s="86">
        <f t="shared" si="3"/>
        <v>0.20300058000000121</v>
      </c>
    </row>
    <row r="23" spans="1:41" x14ac:dyDescent="0.25">
      <c r="A23" s="67" t="s">
        <v>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1">
        <f t="shared" si="0"/>
        <v>0</v>
      </c>
      <c r="AF23" s="61"/>
      <c r="AH23" s="62" t="e">
        <f t="shared" si="2"/>
        <v>#DIV/0!</v>
      </c>
      <c r="AI23" s="63">
        <f t="shared" si="3"/>
        <v>0</v>
      </c>
      <c r="AO23" s="6"/>
    </row>
    <row r="24" spans="1:41" x14ac:dyDescent="0.25">
      <c r="A24" s="67" t="s">
        <v>1</v>
      </c>
      <c r="B24" s="60">
        <v>6440.2057718550113</v>
      </c>
      <c r="C24" s="60">
        <v>6407.5494647924052</v>
      </c>
      <c r="D24" s="60">
        <v>6313.3474535866217</v>
      </c>
      <c r="E24" s="60">
        <v>6422.4073580621844</v>
      </c>
      <c r="F24" s="60">
        <v>6652.9151368565554</v>
      </c>
      <c r="G24" s="60">
        <v>6911.4264921638787</v>
      </c>
      <c r="H24" s="60">
        <v>6937.0268891297037</v>
      </c>
      <c r="I24" s="60">
        <v>6766.8609059515848</v>
      </c>
      <c r="J24" s="60">
        <v>7111.7588837723142</v>
      </c>
      <c r="K24" s="60">
        <v>7082.7468651873696</v>
      </c>
      <c r="L24" s="60">
        <v>6751.3782842538612</v>
      </c>
      <c r="M24" s="60">
        <v>6461.0582573943393</v>
      </c>
      <c r="N24" s="60">
        <v>6387.3669785171833</v>
      </c>
      <c r="O24" s="60">
        <v>6548.463232053904</v>
      </c>
      <c r="P24" s="60">
        <v>6464.3203955218642</v>
      </c>
      <c r="Q24" s="60">
        <v>6298.9484581001261</v>
      </c>
      <c r="R24" s="60">
        <v>6029.580578652487</v>
      </c>
      <c r="S24" s="60">
        <v>5857.4250450789896</v>
      </c>
      <c r="T24" s="60">
        <v>5807.2580397034644</v>
      </c>
      <c r="U24" s="60">
        <v>5650.6199440604232</v>
      </c>
      <c r="V24" s="60">
        <v>5904.3423202889753</v>
      </c>
      <c r="W24" s="60">
        <v>5517.1156897279743</v>
      </c>
      <c r="X24" s="60">
        <v>5676.5324519923051</v>
      </c>
      <c r="Y24" s="60">
        <v>6121.3915370310951</v>
      </c>
      <c r="Z24" s="60">
        <v>5938.5418719857244</v>
      </c>
      <c r="AA24" s="60">
        <v>5930.8390456544039</v>
      </c>
      <c r="AB24" s="60">
        <v>6014.1055699247845</v>
      </c>
      <c r="AC24" s="60">
        <v>6295.8593302831268</v>
      </c>
      <c r="AD24" s="60">
        <v>6493.9289994455949</v>
      </c>
      <c r="AE24" s="61">
        <f t="shared" si="0"/>
        <v>0.93388090551570291</v>
      </c>
      <c r="AF24" s="61">
        <f t="shared" si="1"/>
        <v>8.3418495454547093E-3</v>
      </c>
      <c r="AH24" s="62">
        <f t="shared" si="2"/>
        <v>3.1460307286370191E-2</v>
      </c>
      <c r="AI24" s="63">
        <f t="shared" si="3"/>
        <v>198.06966916246802</v>
      </c>
      <c r="AL24" s="68"/>
      <c r="AM24" s="68"/>
      <c r="AN24" s="68"/>
    </row>
    <row r="25" spans="1:41" outlineLevel="1" x14ac:dyDescent="0.25">
      <c r="A25" s="64" t="s">
        <v>23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85">
        <f t="shared" si="0"/>
        <v>0</v>
      </c>
      <c r="AF25" s="85"/>
      <c r="AH25" s="87"/>
      <c r="AI25" s="86">
        <f t="shared" si="3"/>
        <v>0</v>
      </c>
    </row>
    <row r="26" spans="1:41" outlineLevel="1" x14ac:dyDescent="0.25">
      <c r="A26" s="64" t="s">
        <v>24</v>
      </c>
      <c r="B26" s="65">
        <v>498.4770831784794</v>
      </c>
      <c r="C26" s="65">
        <v>508.75527740774339</v>
      </c>
      <c r="D26" s="65">
        <v>511.96038195445993</v>
      </c>
      <c r="E26" s="65">
        <v>514.31866627016257</v>
      </c>
      <c r="F26" s="65">
        <v>515.62181819371244</v>
      </c>
      <c r="G26" s="65">
        <v>519.85999017859899</v>
      </c>
      <c r="H26" s="65">
        <v>540.14153310506481</v>
      </c>
      <c r="I26" s="65">
        <v>559.13477399272722</v>
      </c>
      <c r="J26" s="65">
        <v>571.36528573411431</v>
      </c>
      <c r="K26" s="65">
        <v>549.05713205634356</v>
      </c>
      <c r="L26" s="65">
        <v>522.28849197456657</v>
      </c>
      <c r="M26" s="65">
        <v>525.78433331424048</v>
      </c>
      <c r="N26" s="65">
        <v>526.13385346903078</v>
      </c>
      <c r="O26" s="65">
        <v>522.27862989288906</v>
      </c>
      <c r="P26" s="65">
        <v>522.09074635722436</v>
      </c>
      <c r="Q26" s="65">
        <v>528.80961297813224</v>
      </c>
      <c r="R26" s="65">
        <v>517.63123719090481</v>
      </c>
      <c r="S26" s="65">
        <v>509.43800217407147</v>
      </c>
      <c r="T26" s="65">
        <v>511.34266648088379</v>
      </c>
      <c r="U26" s="65">
        <v>505.43537769238407</v>
      </c>
      <c r="V26" s="65">
        <v>487.79241547693823</v>
      </c>
      <c r="W26" s="65">
        <v>484.14781761398092</v>
      </c>
      <c r="X26" s="65">
        <v>510.52411105500158</v>
      </c>
      <c r="Y26" s="65">
        <v>514.78690332721487</v>
      </c>
      <c r="Z26" s="65">
        <v>510.58933851631338</v>
      </c>
      <c r="AA26" s="65">
        <v>518.60915878435583</v>
      </c>
      <c r="AB26" s="65">
        <v>539.32940750835883</v>
      </c>
      <c r="AC26" s="65">
        <v>547.22490609463443</v>
      </c>
      <c r="AD26" s="65">
        <v>542.85176185284593</v>
      </c>
      <c r="AE26" s="85">
        <f t="shared" si="0"/>
        <v>7.8066590343567194E-2</v>
      </c>
      <c r="AF26" s="85">
        <f t="shared" si="1"/>
        <v>8.9020498979444945E-2</v>
      </c>
      <c r="AH26" s="87">
        <f t="shared" si="2"/>
        <v>-7.9914934300015922E-3</v>
      </c>
      <c r="AI26" s="86">
        <f t="shared" si="3"/>
        <v>-4.3731442417885091</v>
      </c>
    </row>
    <row r="27" spans="1:41" outlineLevel="1" x14ac:dyDescent="0.25">
      <c r="A27" s="64" t="s">
        <v>25</v>
      </c>
      <c r="B27" s="65">
        <v>5871.763834129576</v>
      </c>
      <c r="C27" s="65">
        <v>5826.1085548033261</v>
      </c>
      <c r="D27" s="65">
        <v>5727.6528663403906</v>
      </c>
      <c r="E27" s="65">
        <v>5833.9245975971553</v>
      </c>
      <c r="F27" s="65">
        <v>6053.1016746087344</v>
      </c>
      <c r="G27" s="65">
        <v>6294.7279793349835</v>
      </c>
      <c r="H27" s="65">
        <v>6318.8803819284267</v>
      </c>
      <c r="I27" s="65">
        <v>6127.1861721512723</v>
      </c>
      <c r="J27" s="65">
        <v>6460.4186743484961</v>
      </c>
      <c r="K27" s="65">
        <v>6449.5109855671453</v>
      </c>
      <c r="L27" s="65">
        <v>6141.9390740719018</v>
      </c>
      <c r="M27" s="65">
        <v>5847.1087848571979</v>
      </c>
      <c r="N27" s="65">
        <v>5772.8661102891519</v>
      </c>
      <c r="O27" s="65">
        <v>5937.1359705518407</v>
      </c>
      <c r="P27" s="65">
        <v>5856.6868029971847</v>
      </c>
      <c r="Q27" s="65">
        <v>5678.5748307405238</v>
      </c>
      <c r="R27" s="65">
        <v>5424.2478433911047</v>
      </c>
      <c r="S27" s="65">
        <v>5264.7328612548381</v>
      </c>
      <c r="T27" s="65">
        <v>5206.0520674585996</v>
      </c>
      <c r="U27" s="65">
        <v>5068.8891408584741</v>
      </c>
      <c r="V27" s="65">
        <v>5344.5105024822051</v>
      </c>
      <c r="W27" s="65">
        <v>4964.0261765043915</v>
      </c>
      <c r="X27" s="65">
        <v>5100.236277643673</v>
      </c>
      <c r="Y27" s="65">
        <v>5549.4298849081315</v>
      </c>
      <c r="Z27" s="65">
        <v>5376.687612743036</v>
      </c>
      <c r="AA27" s="65">
        <v>5362.8928412543955</v>
      </c>
      <c r="AB27" s="65">
        <v>5423.0398744768427</v>
      </c>
      <c r="AC27" s="65">
        <v>5694.9478733213891</v>
      </c>
      <c r="AD27" s="65">
        <v>5893.9152840166389</v>
      </c>
      <c r="AE27" s="85">
        <f t="shared" si="0"/>
        <v>0.84759395166473339</v>
      </c>
      <c r="AF27" s="85">
        <f t="shared" si="1"/>
        <v>3.7725376075767509E-3</v>
      </c>
      <c r="AH27" s="87">
        <f t="shared" si="2"/>
        <v>3.4937529740585428E-2</v>
      </c>
      <c r="AI27" s="86">
        <f t="shared" si="3"/>
        <v>198.96741069524978</v>
      </c>
    </row>
    <row r="28" spans="1:41" outlineLevel="1" x14ac:dyDescent="0.25">
      <c r="A28" s="64" t="s">
        <v>26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85">
        <f t="shared" si="0"/>
        <v>0</v>
      </c>
      <c r="AF28" s="85"/>
      <c r="AH28" s="87"/>
      <c r="AI28" s="86">
        <f t="shared" si="3"/>
        <v>0</v>
      </c>
    </row>
    <row r="29" spans="1:41" outlineLevel="1" x14ac:dyDescent="0.25">
      <c r="A29" s="64" t="s">
        <v>27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85">
        <f t="shared" si="0"/>
        <v>0</v>
      </c>
      <c r="AF29" s="85"/>
      <c r="AH29" s="87"/>
      <c r="AI29" s="86">
        <f t="shared" si="3"/>
        <v>0</v>
      </c>
    </row>
    <row r="30" spans="1:41" outlineLevel="1" x14ac:dyDescent="0.25">
      <c r="A30" s="64" t="s">
        <v>40</v>
      </c>
      <c r="B30" s="65">
        <v>69.258013766922247</v>
      </c>
      <c r="C30" s="65">
        <v>71.921783527188467</v>
      </c>
      <c r="D30" s="65">
        <v>72.92069718728834</v>
      </c>
      <c r="E30" s="65">
        <v>73.253668407321598</v>
      </c>
      <c r="F30" s="65">
        <v>83.242805008319991</v>
      </c>
      <c r="G30" s="65">
        <v>95.56274014955136</v>
      </c>
      <c r="H30" s="65">
        <v>76.916351827687677</v>
      </c>
      <c r="I30" s="65">
        <v>79.580121587953926</v>
      </c>
      <c r="J30" s="65">
        <v>78.914179147887367</v>
      </c>
      <c r="K30" s="65">
        <v>83.242805008319991</v>
      </c>
      <c r="L30" s="65">
        <v>86.239545988619554</v>
      </c>
      <c r="M30" s="65">
        <v>87.238459648719342</v>
      </c>
      <c r="N30" s="65">
        <v>87.571430868752657</v>
      </c>
      <c r="O30" s="65">
        <v>87.904402088785915</v>
      </c>
      <c r="P30" s="65">
        <v>84.24171866841985</v>
      </c>
      <c r="Q30" s="65">
        <v>90.397745425777259</v>
      </c>
      <c r="R30" s="65">
        <v>86.659732278899085</v>
      </c>
      <c r="S30" s="65">
        <v>82.282662588649231</v>
      </c>
      <c r="T30" s="65">
        <v>89.029288190604959</v>
      </c>
      <c r="U30" s="65">
        <v>75.515587884047363</v>
      </c>
      <c r="V30" s="65">
        <v>71.426430123521627</v>
      </c>
      <c r="W30" s="65">
        <v>68.433966550685767</v>
      </c>
      <c r="X30" s="65">
        <v>65.210000877567907</v>
      </c>
      <c r="Y30" s="65">
        <v>56.549326151140335</v>
      </c>
      <c r="Z30" s="65">
        <v>50.669016804131417</v>
      </c>
      <c r="AA30" s="65">
        <v>48.813140340125386</v>
      </c>
      <c r="AB30" s="65">
        <v>51.255209753326639</v>
      </c>
      <c r="AC30" s="65">
        <v>53.116878699778603</v>
      </c>
      <c r="AD30" s="65">
        <v>56.481978738502114</v>
      </c>
      <c r="AE30" s="85">
        <f t="shared" si="0"/>
        <v>8.1225774803103373E-3</v>
      </c>
      <c r="AF30" s="85">
        <f t="shared" si="1"/>
        <v>-0.18447013325296935</v>
      </c>
      <c r="AH30" s="87">
        <f t="shared" si="2"/>
        <v>6.3352744383632947E-2</v>
      </c>
      <c r="AI30" s="86">
        <f t="shared" si="3"/>
        <v>3.3651000387235115</v>
      </c>
    </row>
    <row r="31" spans="1:41" outlineLevel="1" x14ac:dyDescent="0.25">
      <c r="A31" s="64" t="s">
        <v>11</v>
      </c>
      <c r="B31" s="65">
        <v>0.70684078003430151</v>
      </c>
      <c r="C31" s="65">
        <v>0.76384905414787929</v>
      </c>
      <c r="D31" s="65">
        <v>0.81350810448318844</v>
      </c>
      <c r="E31" s="65">
        <v>0.91042578754390191</v>
      </c>
      <c r="F31" s="65">
        <v>0.94883904578897416</v>
      </c>
      <c r="G31" s="65">
        <v>1.2757825007445498</v>
      </c>
      <c r="H31" s="65">
        <v>1.0886222685246374</v>
      </c>
      <c r="I31" s="65">
        <v>0.95983821963161797</v>
      </c>
      <c r="J31" s="65">
        <v>1.0607445418167343</v>
      </c>
      <c r="K31" s="65">
        <v>0.9359425555615154</v>
      </c>
      <c r="L31" s="65">
        <v>0.91117221877328325</v>
      </c>
      <c r="M31" s="65">
        <v>0.92667957418192548</v>
      </c>
      <c r="N31" s="65">
        <v>0.79558389024813547</v>
      </c>
      <c r="O31" s="65">
        <v>1.1442295203877173</v>
      </c>
      <c r="P31" s="65">
        <v>1.3011274990356507</v>
      </c>
      <c r="Q31" s="65">
        <v>1.166268955691993</v>
      </c>
      <c r="R31" s="65">
        <v>1.0417657915774399</v>
      </c>
      <c r="S31" s="65">
        <v>0.97151906143040268</v>
      </c>
      <c r="T31" s="65">
        <v>0.83401757337522442</v>
      </c>
      <c r="U31" s="65">
        <v>0.77983762551773173</v>
      </c>
      <c r="V31" s="65">
        <v>0.61297220631056692</v>
      </c>
      <c r="W31" s="65">
        <v>0.50772905891581954</v>
      </c>
      <c r="X31" s="65">
        <v>0.56206241606331964</v>
      </c>
      <c r="Y31" s="65">
        <v>0.62542264460944264</v>
      </c>
      <c r="Z31" s="65">
        <v>0.59590392224326028</v>
      </c>
      <c r="AA31" s="65">
        <v>0.52390527552725408</v>
      </c>
      <c r="AB31" s="65">
        <v>0.48107818625722892</v>
      </c>
      <c r="AC31" s="65">
        <v>0.56967216732514714</v>
      </c>
      <c r="AD31" s="65">
        <v>0.67997483760809518</v>
      </c>
      <c r="AE31" s="85">
        <f t="shared" si="0"/>
        <v>9.7786027092004545E-5</v>
      </c>
      <c r="AF31" s="85">
        <f t="shared" si="1"/>
        <v>-3.8008478267061184E-2</v>
      </c>
      <c r="AH31" s="87">
        <f t="shared" si="2"/>
        <v>0.19362481899171227</v>
      </c>
      <c r="AI31" s="86">
        <f t="shared" si="3"/>
        <v>0.11030267028294805</v>
      </c>
    </row>
    <row r="32" spans="1:41" x14ac:dyDescent="0.25">
      <c r="A32" s="67" t="s">
        <v>2</v>
      </c>
      <c r="B32" s="60">
        <v>76.241016693077626</v>
      </c>
      <c r="C32" s="60">
        <v>76.010668826771052</v>
      </c>
      <c r="D32" s="60">
        <v>77.305443961614571</v>
      </c>
      <c r="E32" s="60">
        <v>77.068014748616747</v>
      </c>
      <c r="F32" s="60">
        <v>75.308050266975414</v>
      </c>
      <c r="G32" s="60">
        <v>74.282086935767467</v>
      </c>
      <c r="H32" s="60">
        <v>74.784274603923905</v>
      </c>
      <c r="I32" s="60">
        <v>76.089860110084601</v>
      </c>
      <c r="J32" s="60">
        <v>78.794513118319813</v>
      </c>
      <c r="K32" s="60">
        <v>81.860690516197053</v>
      </c>
      <c r="L32" s="60">
        <v>83.681370258819371</v>
      </c>
      <c r="M32" s="60">
        <v>88.136160632272421</v>
      </c>
      <c r="N32" s="60">
        <v>91.147140042480828</v>
      </c>
      <c r="O32" s="60">
        <v>94.162478235597106</v>
      </c>
      <c r="P32" s="60">
        <v>93.788672931997311</v>
      </c>
      <c r="Q32" s="60">
        <v>96.783179712169272</v>
      </c>
      <c r="R32" s="60">
        <v>98.087806601090449</v>
      </c>
      <c r="S32" s="60">
        <v>98.207283658644613</v>
      </c>
      <c r="T32" s="60">
        <v>101.17268365703589</v>
      </c>
      <c r="U32" s="60">
        <v>103.27554086736131</v>
      </c>
      <c r="V32" s="60">
        <v>103.6104336234426</v>
      </c>
      <c r="W32" s="60">
        <v>102.98738504731411</v>
      </c>
      <c r="X32" s="60">
        <v>102.9631135049725</v>
      </c>
      <c r="Y32" s="60">
        <v>103.21185904451659</v>
      </c>
      <c r="Z32" s="60">
        <v>102.07513828110982</v>
      </c>
      <c r="AA32" s="60">
        <v>103.17576898193558</v>
      </c>
      <c r="AB32" s="60">
        <v>105.24670027065929</v>
      </c>
      <c r="AC32" s="60">
        <v>108.12842418442216</v>
      </c>
      <c r="AD32" s="60">
        <v>108.55439025008101</v>
      </c>
      <c r="AE32" s="61">
        <f t="shared" si="0"/>
        <v>1.5611022583262841E-2</v>
      </c>
      <c r="AF32" s="61">
        <f t="shared" si="1"/>
        <v>0.42383188155906781</v>
      </c>
      <c r="AH32" s="62">
        <f t="shared" si="2"/>
        <v>3.9394457920919482E-3</v>
      </c>
      <c r="AI32" s="63">
        <f t="shared" si="3"/>
        <v>0.42596606565885509</v>
      </c>
    </row>
    <row r="33" spans="1:35" outlineLevel="1" x14ac:dyDescent="0.25">
      <c r="A33" s="64" t="s">
        <v>28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85">
        <f t="shared" si="0"/>
        <v>0</v>
      </c>
      <c r="AF33" s="85"/>
      <c r="AH33" s="87"/>
      <c r="AI33" s="86">
        <f t="shared" si="3"/>
        <v>0</v>
      </c>
    </row>
    <row r="34" spans="1:35" outlineLevel="1" x14ac:dyDescent="0.25">
      <c r="A34" s="64" t="s">
        <v>29</v>
      </c>
      <c r="B34" s="65">
        <v>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1.5901041600000001</v>
      </c>
      <c r="N34" s="65">
        <v>2.4326097599999996</v>
      </c>
      <c r="O34" s="65">
        <v>3.3834681600000001</v>
      </c>
      <c r="P34" s="65">
        <v>3.5458185599999998</v>
      </c>
      <c r="Q34" s="65">
        <v>5.7409103999999997</v>
      </c>
      <c r="R34" s="65">
        <v>5.7133036800000001</v>
      </c>
      <c r="S34" s="65">
        <v>5.2056547200000001</v>
      </c>
      <c r="T34" s="65">
        <v>6.8553350399999999</v>
      </c>
      <c r="U34" s="65">
        <v>8.7868756799999996</v>
      </c>
      <c r="V34" s="65">
        <v>8.7529036800000011</v>
      </c>
      <c r="W34" s="65">
        <v>9.5535700800000001</v>
      </c>
      <c r="X34" s="65">
        <v>9.3460905599999986</v>
      </c>
      <c r="Y34" s="65">
        <v>9.4781164800000006</v>
      </c>
      <c r="Z34" s="65">
        <v>8.0469297599999994</v>
      </c>
      <c r="AA34" s="65">
        <v>8.6158713599999999</v>
      </c>
      <c r="AB34" s="65">
        <v>8.2938168000000001</v>
      </c>
      <c r="AC34" s="65">
        <v>10.689808320000001</v>
      </c>
      <c r="AD34" s="65">
        <v>10.689808320000001</v>
      </c>
      <c r="AE34" s="85">
        <f t="shared" si="0"/>
        <v>1.5372831878086707E-3</v>
      </c>
      <c r="AF34" s="85" t="e">
        <f t="shared" si="1"/>
        <v>#DIV/0!</v>
      </c>
      <c r="AH34" s="87">
        <f t="shared" si="2"/>
        <v>0</v>
      </c>
      <c r="AI34" s="86">
        <f t="shared" si="3"/>
        <v>0</v>
      </c>
    </row>
    <row r="35" spans="1:35" outlineLevel="1" x14ac:dyDescent="0.25">
      <c r="A35" s="64" t="s">
        <v>30</v>
      </c>
      <c r="B35" s="65">
        <v>1.0980310415919068</v>
      </c>
      <c r="C35" s="65">
        <v>1.1040389868138867</v>
      </c>
      <c r="D35" s="65">
        <v>1.1186271157574401</v>
      </c>
      <c r="E35" s="65">
        <v>1.1330838948881539</v>
      </c>
      <c r="F35" s="65">
        <v>1.1450453336896835</v>
      </c>
      <c r="G35" s="65">
        <v>1.1547908747960141</v>
      </c>
      <c r="H35" s="65">
        <v>1.1533945754096111</v>
      </c>
      <c r="I35" s="65">
        <v>0.99434867895603563</v>
      </c>
      <c r="J35" s="65">
        <v>0.81510731511980428</v>
      </c>
      <c r="K35" s="65">
        <v>0.9601066264827568</v>
      </c>
      <c r="L35" s="65">
        <v>1.0326069596765015</v>
      </c>
      <c r="M35" s="65">
        <v>1.1921838946724006</v>
      </c>
      <c r="N35" s="65">
        <v>1.807639644880821</v>
      </c>
      <c r="O35" s="65">
        <v>2.4810589756828096</v>
      </c>
      <c r="P35" s="65">
        <v>2.0172897070829823</v>
      </c>
      <c r="Q35" s="65">
        <v>1.6615675580264309</v>
      </c>
      <c r="R35" s="65">
        <v>1.646924632490431</v>
      </c>
      <c r="S35" s="65">
        <v>0.85659264104460009</v>
      </c>
      <c r="T35" s="65">
        <v>0.71396067507874406</v>
      </c>
      <c r="U35" s="65">
        <v>0.72961820764701524</v>
      </c>
      <c r="V35" s="65">
        <v>0.65589161829973919</v>
      </c>
      <c r="W35" s="65">
        <v>0.53678701925693306</v>
      </c>
      <c r="X35" s="65">
        <v>0.50678404291533963</v>
      </c>
      <c r="Y35" s="65">
        <v>0.46714896285941526</v>
      </c>
      <c r="Z35" s="65">
        <v>0.42656913459549084</v>
      </c>
      <c r="AA35" s="65">
        <v>0.43436846273555785</v>
      </c>
      <c r="AB35" s="65">
        <v>0.25938066406784305</v>
      </c>
      <c r="AC35" s="65">
        <v>0.28402914045184302</v>
      </c>
      <c r="AD35" s="65">
        <v>0.24891128873184309</v>
      </c>
      <c r="AE35" s="85">
        <f t="shared" si="0"/>
        <v>3.5795509888361797E-5</v>
      </c>
      <c r="AF35" s="85">
        <f t="shared" si="1"/>
        <v>-0.77331124594530976</v>
      </c>
      <c r="AH35" s="87">
        <f t="shared" si="2"/>
        <v>-0.12364172093093433</v>
      </c>
      <c r="AI35" s="86">
        <f t="shared" si="3"/>
        <v>-3.5117851719999926E-2</v>
      </c>
    </row>
    <row r="36" spans="1:35" outlineLevel="1" x14ac:dyDescent="0.25">
      <c r="A36" s="64" t="s">
        <v>38</v>
      </c>
      <c r="B36" s="65">
        <v>75.142985651485716</v>
      </c>
      <c r="C36" s="65">
        <v>74.906629839957162</v>
      </c>
      <c r="D36" s="65">
        <v>76.186816845857138</v>
      </c>
      <c r="E36" s="65">
        <v>75.934930853728588</v>
      </c>
      <c r="F36" s="65">
        <v>74.163004933285734</v>
      </c>
      <c r="G36" s="65">
        <v>73.127296060971446</v>
      </c>
      <c r="H36" s="65">
        <v>73.630880028514298</v>
      </c>
      <c r="I36" s="65">
        <v>75.095511431128571</v>
      </c>
      <c r="J36" s="65">
        <v>77.979405803200009</v>
      </c>
      <c r="K36" s="65">
        <v>80.900583889714298</v>
      </c>
      <c r="L36" s="65">
        <v>82.648763299142871</v>
      </c>
      <c r="M36" s="65">
        <v>85.353872577600015</v>
      </c>
      <c r="N36" s="65">
        <v>86.9068906376</v>
      </c>
      <c r="O36" s="65">
        <v>88.2979510999143</v>
      </c>
      <c r="P36" s="65">
        <v>88.22556466491433</v>
      </c>
      <c r="Q36" s="65">
        <v>89.380701754142848</v>
      </c>
      <c r="R36" s="65">
        <v>90.727578288600014</v>
      </c>
      <c r="S36" s="65">
        <v>92.145036297600015</v>
      </c>
      <c r="T36" s="65">
        <v>93.603387941957152</v>
      </c>
      <c r="U36" s="65">
        <v>93.759046979714299</v>
      </c>
      <c r="V36" s="65">
        <v>94.201638325142866</v>
      </c>
      <c r="W36" s="65">
        <v>92.897027948057172</v>
      </c>
      <c r="X36" s="65">
        <v>93.110238902057162</v>
      </c>
      <c r="Y36" s="65">
        <v>93.266593601657164</v>
      </c>
      <c r="Z36" s="65">
        <v>93.601639386514321</v>
      </c>
      <c r="AA36" s="65">
        <v>94.125529159200013</v>
      </c>
      <c r="AB36" s="65">
        <v>96.693502806591454</v>
      </c>
      <c r="AC36" s="65">
        <v>97.154586723970311</v>
      </c>
      <c r="AD36" s="65">
        <v>97.615670641349169</v>
      </c>
      <c r="AE36" s="85">
        <f t="shared" si="0"/>
        <v>1.4037943885565809E-2</v>
      </c>
      <c r="AF36" s="85">
        <f t="shared" si="1"/>
        <v>0.29906563859589103</v>
      </c>
      <c r="AH36" s="87">
        <f t="shared" si="2"/>
        <v>4.7458790462344431E-3</v>
      </c>
      <c r="AI36" s="86">
        <f t="shared" si="3"/>
        <v>0.46108391737885768</v>
      </c>
    </row>
    <row r="37" spans="1:35" x14ac:dyDescent="0.25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15"/>
      <c r="U37" s="69"/>
      <c r="V37" s="69"/>
      <c r="W37" s="69"/>
      <c r="X37" s="69"/>
      <c r="Y37" s="69"/>
      <c r="Z37" s="15"/>
      <c r="AA37" s="15"/>
      <c r="AB37" s="15"/>
      <c r="AC37" s="15"/>
      <c r="AD37" s="15"/>
      <c r="AE37" s="70"/>
      <c r="AH37" s="71"/>
      <c r="AI37" s="68"/>
    </row>
    <row r="38" spans="1:35" x14ac:dyDescent="0.25">
      <c r="A38" s="72" t="s">
        <v>8</v>
      </c>
      <c r="B38" s="73">
        <v>7728.6876356729099</v>
      </c>
      <c r="C38" s="73">
        <v>7482.9649227862483</v>
      </c>
      <c r="D38" s="73">
        <v>7400.9180634323957</v>
      </c>
      <c r="E38" s="73">
        <v>7524.6372123018791</v>
      </c>
      <c r="F38" s="73">
        <v>7785.176337668091</v>
      </c>
      <c r="G38" s="73">
        <v>8084.7240027887474</v>
      </c>
      <c r="H38" s="73">
        <v>8199.4792072931596</v>
      </c>
      <c r="I38" s="73">
        <v>8091.5889707260585</v>
      </c>
      <c r="J38" s="73">
        <v>8512.690865719771</v>
      </c>
      <c r="K38" s="73">
        <v>8268.9234800506292</v>
      </c>
      <c r="L38" s="73">
        <v>7958.0718416627169</v>
      </c>
      <c r="M38" s="73">
        <v>7468.0072127149751</v>
      </c>
      <c r="N38" s="73">
        <v>7123.9271894769163</v>
      </c>
      <c r="O38" s="73">
        <v>7011.9581547110547</v>
      </c>
      <c r="P38" s="73">
        <v>6915.6855616620478</v>
      </c>
      <c r="Q38" s="73">
        <v>6762.0216931322639</v>
      </c>
      <c r="R38" s="73">
        <v>6497.7493993645921</v>
      </c>
      <c r="S38" s="73">
        <v>6322.8305823655774</v>
      </c>
      <c r="T38" s="73">
        <v>6265.7339375999536</v>
      </c>
      <c r="U38" s="73">
        <v>6092.4775908705587</v>
      </c>
      <c r="V38" s="73">
        <v>6345.5853214271774</v>
      </c>
      <c r="W38" s="73">
        <v>5938.6734569576201</v>
      </c>
      <c r="X38" s="73">
        <v>6097.9385162096933</v>
      </c>
      <c r="Y38" s="73">
        <v>6536.8202466862167</v>
      </c>
      <c r="Z38" s="73">
        <v>6356.3161967870274</v>
      </c>
      <c r="AA38" s="73">
        <v>6354.9939205051305</v>
      </c>
      <c r="AB38" s="73">
        <v>6465.7989067225808</v>
      </c>
      <c r="AC38" s="73">
        <v>6748.9620640721305</v>
      </c>
      <c r="AD38" s="73">
        <v>6953.7014421122049</v>
      </c>
      <c r="AE38" s="61">
        <f>AD38/$AD$38</f>
        <v>1</v>
      </c>
      <c r="AF38" s="61">
        <f>(AD38-B38)/B38</f>
        <v>-0.10027397018656062</v>
      </c>
      <c r="AH38" s="62">
        <f>(AD38-AC38)/AC38</f>
        <v>3.0336424489625962E-2</v>
      </c>
      <c r="AI38" s="63">
        <f>AD38-AC38</f>
        <v>204.73937804007437</v>
      </c>
    </row>
    <row r="40" spans="1:35" x14ac:dyDescent="0.25">
      <c r="Y40" s="79"/>
      <c r="Z40" s="80"/>
      <c r="AA40" s="80"/>
      <c r="AB40" s="80"/>
      <c r="AC40" s="80"/>
      <c r="AD40" s="80"/>
      <c r="AE40" s="79"/>
      <c r="AF40" s="79"/>
      <c r="AG40" s="79"/>
    </row>
    <row r="41" spans="1:35" x14ac:dyDescent="0.25">
      <c r="Y41" s="79"/>
      <c r="Z41" s="80"/>
      <c r="AA41" s="80"/>
      <c r="AB41" s="80"/>
      <c r="AC41" s="80"/>
      <c r="AD41" s="80"/>
      <c r="AE41" s="16"/>
      <c r="AF41" s="79"/>
      <c r="AG41" s="16"/>
    </row>
    <row r="42" spans="1:35" x14ac:dyDescent="0.25">
      <c r="Y42" s="79"/>
      <c r="Z42" s="80"/>
      <c r="AA42" s="80"/>
      <c r="AB42" s="80"/>
      <c r="AC42" s="80"/>
      <c r="AD42" s="80"/>
      <c r="AE42" s="16"/>
      <c r="AF42" s="79"/>
      <c r="AG42" s="79"/>
    </row>
    <row r="43" spans="1:35" x14ac:dyDescent="0.25">
      <c r="Y43" s="79"/>
      <c r="Z43" s="80"/>
      <c r="AA43" s="80"/>
      <c r="AB43" s="80"/>
      <c r="AC43" s="80"/>
      <c r="AD43" s="80"/>
      <c r="AE43" s="16"/>
      <c r="AF43" s="79"/>
      <c r="AG43" s="79"/>
      <c r="AI43" s="68"/>
    </row>
    <row r="44" spans="1:35" x14ac:dyDescent="0.25">
      <c r="Y44" s="79"/>
      <c r="Z44" s="80"/>
      <c r="AA44" s="80"/>
      <c r="AB44" s="80"/>
      <c r="AC44" s="80"/>
      <c r="AD44" s="80"/>
      <c r="AE44" s="16"/>
      <c r="AF44" s="79"/>
      <c r="AG44" s="79"/>
      <c r="AI44" s="68"/>
    </row>
    <row r="45" spans="1:35" x14ac:dyDescent="0.25">
      <c r="Y45" s="79"/>
      <c r="Z45" s="80"/>
      <c r="AA45" s="80"/>
      <c r="AB45" s="80"/>
      <c r="AC45" s="80"/>
      <c r="AD45" s="80"/>
      <c r="AE45" s="16"/>
      <c r="AF45" s="79"/>
      <c r="AG45" s="79"/>
      <c r="AI45" s="68"/>
    </row>
    <row r="46" spans="1:35" x14ac:dyDescent="0.25">
      <c r="Y46" s="79"/>
      <c r="Z46" s="80"/>
      <c r="AA46" s="80"/>
      <c r="AB46" s="80"/>
      <c r="AC46" s="80"/>
      <c r="AD46" s="80"/>
      <c r="AE46" s="16"/>
      <c r="AF46" s="79"/>
      <c r="AG46" s="79"/>
      <c r="AI46" s="68"/>
    </row>
    <row r="47" spans="1:35" x14ac:dyDescent="0.25">
      <c r="Y47" s="79"/>
      <c r="Z47" s="80"/>
      <c r="AA47" s="80"/>
      <c r="AB47" s="80"/>
      <c r="AC47" s="80"/>
      <c r="AD47" s="80"/>
      <c r="AE47" s="16"/>
      <c r="AF47" s="79"/>
      <c r="AG47" s="79"/>
      <c r="AI47" s="68"/>
    </row>
    <row r="48" spans="1:35" x14ac:dyDescent="0.25">
      <c r="Y48" s="79"/>
      <c r="Z48" s="80"/>
      <c r="AA48" s="80"/>
      <c r="AB48" s="80"/>
      <c r="AC48" s="80"/>
      <c r="AD48" s="80"/>
      <c r="AE48" s="16"/>
      <c r="AF48" s="79"/>
      <c r="AG48" s="79"/>
      <c r="AI48" s="68"/>
    </row>
    <row r="49" spans="25:35" x14ac:dyDescent="0.25">
      <c r="Y49" s="79"/>
      <c r="Z49" s="80"/>
      <c r="AA49" s="80"/>
      <c r="AB49" s="80"/>
      <c r="AC49" s="80"/>
      <c r="AD49" s="80"/>
      <c r="AE49" s="16"/>
      <c r="AF49" s="79"/>
      <c r="AG49" s="79"/>
      <c r="AH49" s="77"/>
      <c r="AI49" s="68"/>
    </row>
    <row r="50" spans="25:35" x14ac:dyDescent="0.25">
      <c r="Y50" s="79"/>
      <c r="Z50" s="80"/>
      <c r="AA50" s="80"/>
      <c r="AB50" s="80"/>
      <c r="AC50" s="80"/>
      <c r="AD50" s="80"/>
      <c r="AE50" s="16"/>
      <c r="AF50" s="79"/>
      <c r="AG50" s="79"/>
      <c r="AI50" s="68"/>
    </row>
    <row r="51" spans="25:35" x14ac:dyDescent="0.25">
      <c r="Y51" s="79"/>
      <c r="Z51" s="80"/>
      <c r="AA51" s="80"/>
      <c r="AB51" s="80"/>
      <c r="AC51" s="80"/>
      <c r="AD51" s="80"/>
      <c r="AE51" s="16"/>
      <c r="AF51" s="16"/>
      <c r="AG51" s="79"/>
      <c r="AI51" s="68"/>
    </row>
    <row r="52" spans="25:35" x14ac:dyDescent="0.25">
      <c r="Y52" s="79"/>
      <c r="Z52" s="80"/>
      <c r="AA52" s="80"/>
      <c r="AB52" s="80"/>
      <c r="AC52" s="80"/>
      <c r="AD52" s="80"/>
      <c r="AE52" s="79"/>
      <c r="AF52" s="79"/>
      <c r="AG52" s="79"/>
      <c r="AI52" s="68"/>
    </row>
    <row r="53" spans="25:35" x14ac:dyDescent="0.25">
      <c r="Y53" s="79"/>
      <c r="Z53" s="79"/>
      <c r="AA53" s="78"/>
      <c r="AB53" s="78"/>
      <c r="AC53" s="78"/>
      <c r="AD53" s="78"/>
      <c r="AE53" s="79"/>
      <c r="AF53" s="79"/>
      <c r="AG53" s="79"/>
      <c r="AI53" s="68"/>
    </row>
    <row r="54" spans="25:35" x14ac:dyDescent="0.25">
      <c r="Y54" s="79"/>
      <c r="Z54" s="79"/>
      <c r="AA54" s="79"/>
      <c r="AB54" s="79"/>
      <c r="AC54" s="79"/>
      <c r="AD54" s="79"/>
      <c r="AE54" s="79"/>
      <c r="AF54" s="79"/>
      <c r="AG54" s="79"/>
      <c r="AI54" s="68"/>
    </row>
    <row r="55" spans="25:35" x14ac:dyDescent="0.25">
      <c r="Y55" s="79"/>
      <c r="Z55" s="79"/>
      <c r="AA55" s="79"/>
      <c r="AB55" s="79"/>
      <c r="AC55" s="79"/>
      <c r="AD55" s="79"/>
      <c r="AE55" s="79"/>
      <c r="AF55" s="79"/>
      <c r="AG55" s="79"/>
      <c r="AI55" s="68"/>
    </row>
    <row r="56" spans="25:35" x14ac:dyDescent="0.25">
      <c r="Y56" s="79"/>
      <c r="Z56" s="79"/>
      <c r="AA56" s="79"/>
      <c r="AB56" s="79"/>
      <c r="AC56" s="79"/>
      <c r="AD56" s="79"/>
      <c r="AE56" s="79"/>
      <c r="AF56" s="79"/>
      <c r="AG56" s="79"/>
    </row>
    <row r="57" spans="25:35" x14ac:dyDescent="0.25">
      <c r="Y57" s="79"/>
      <c r="Z57" s="79"/>
      <c r="AA57" s="79"/>
      <c r="AB57" s="79"/>
      <c r="AC57" s="79"/>
      <c r="AD57" s="79"/>
      <c r="AE57" s="79"/>
      <c r="AF57" s="79"/>
      <c r="AG57" s="79"/>
    </row>
    <row r="58" spans="25:35" x14ac:dyDescent="0.25">
      <c r="Y58" s="79"/>
      <c r="Z58" s="79"/>
      <c r="AA58" s="79"/>
      <c r="AB58" s="79"/>
      <c r="AC58" s="79"/>
      <c r="AD58" s="79"/>
      <c r="AE58" s="79"/>
      <c r="AF58" s="79"/>
      <c r="AG58" s="7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/>
  </sheetPr>
  <dimension ref="A1:AH109"/>
  <sheetViews>
    <sheetView zoomScale="75" zoomScaleNormal="75" workbookViewId="0">
      <pane ySplit="1" topLeftCell="A3" activePane="bottomLeft" state="frozen"/>
      <selection pane="bottomLeft" activeCell="F1" sqref="F1"/>
    </sheetView>
  </sheetViews>
  <sheetFormatPr defaultRowHeight="15" outlineLevelRow="1" x14ac:dyDescent="0.25"/>
  <cols>
    <col min="1" max="1" width="45.140625" style="39" customWidth="1"/>
    <col min="2" max="29" width="9.85546875" style="39" bestFit="1" customWidth="1"/>
    <col min="30" max="30" width="9.85546875" style="39" customWidth="1"/>
    <col min="31" max="31" width="4.5703125" style="95" customWidth="1"/>
    <col min="32" max="16384" width="9.140625" style="39"/>
  </cols>
  <sheetData>
    <row r="1" spans="1:32" x14ac:dyDescent="0.25">
      <c r="A1" s="37" t="s">
        <v>41</v>
      </c>
      <c r="B1" s="38">
        <v>1990</v>
      </c>
      <c r="C1" s="38">
        <v>1991</v>
      </c>
      <c r="D1" s="38">
        <v>1992</v>
      </c>
      <c r="E1" s="38">
        <v>1993</v>
      </c>
      <c r="F1" s="38">
        <v>1994</v>
      </c>
      <c r="G1" s="38">
        <v>1995</v>
      </c>
      <c r="H1" s="38">
        <v>1996</v>
      </c>
      <c r="I1" s="38">
        <v>1997</v>
      </c>
      <c r="J1" s="38">
        <v>1998</v>
      </c>
      <c r="K1" s="38">
        <v>1999</v>
      </c>
      <c r="L1" s="38">
        <v>2000</v>
      </c>
      <c r="M1" s="38">
        <v>2001</v>
      </c>
      <c r="N1" s="38">
        <v>2002</v>
      </c>
      <c r="O1" s="38">
        <v>2003</v>
      </c>
      <c r="P1" s="38">
        <v>2004</v>
      </c>
      <c r="Q1" s="38">
        <v>2005</v>
      </c>
      <c r="R1" s="38">
        <v>2006</v>
      </c>
      <c r="S1" s="38">
        <v>2007</v>
      </c>
      <c r="T1" s="38">
        <v>2008</v>
      </c>
      <c r="U1" s="38">
        <v>2009</v>
      </c>
      <c r="V1" s="38">
        <v>2010</v>
      </c>
      <c r="W1" s="38">
        <v>2011</v>
      </c>
      <c r="X1" s="38">
        <v>2012</v>
      </c>
      <c r="Y1" s="38">
        <v>2013</v>
      </c>
      <c r="Z1" s="38">
        <v>2014</v>
      </c>
      <c r="AA1" s="38">
        <v>2015</v>
      </c>
      <c r="AB1" s="38">
        <v>2016</v>
      </c>
      <c r="AC1" s="38">
        <v>2017</v>
      </c>
      <c r="AD1" s="38">
        <v>2018</v>
      </c>
      <c r="AE1" s="90"/>
      <c r="AF1" s="35"/>
    </row>
    <row r="2" spans="1:32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>
        <f t="shared" ref="Q2:AB2" si="0">SUM(Q3:Q6)</f>
        <v>15719.021411847914</v>
      </c>
      <c r="R2" s="42">
        <f t="shared" si="0"/>
        <v>14959.151681255073</v>
      </c>
      <c r="S2" s="42">
        <f t="shared" si="0"/>
        <v>14458.892999221416</v>
      </c>
      <c r="T2" s="42">
        <f t="shared" si="0"/>
        <v>14555.154855455741</v>
      </c>
      <c r="U2" s="42">
        <f t="shared" si="0"/>
        <v>12972.031248500442</v>
      </c>
      <c r="V2" s="42">
        <f t="shared" si="0"/>
        <v>13227.937453998806</v>
      </c>
      <c r="W2" s="42">
        <f t="shared" si="0"/>
        <v>11824.35745980615</v>
      </c>
      <c r="X2" s="42">
        <f t="shared" si="0"/>
        <v>12593.824698066823</v>
      </c>
      <c r="Y2" s="42">
        <f t="shared" si="0"/>
        <v>11191.522050125763</v>
      </c>
      <c r="Z2" s="42">
        <f t="shared" si="0"/>
        <v>10966.037818564038</v>
      </c>
      <c r="AA2" s="42">
        <f t="shared" si="0"/>
        <v>11586.393546685473</v>
      </c>
      <c r="AB2" s="42">
        <f t="shared" si="0"/>
        <v>12322.958007653891</v>
      </c>
      <c r="AC2" s="42">
        <f t="shared" ref="AC2:AD2" si="1">SUM(AC3:AC6)</f>
        <v>11350.877042468868</v>
      </c>
      <c r="AD2" s="42">
        <f t="shared" si="1"/>
        <v>9830.5231817918175</v>
      </c>
      <c r="AE2" s="91"/>
      <c r="AF2" s="98">
        <f t="shared" ref="AF2:AF18" si="2">(AD2-AC2)/AC2</f>
        <v>-0.13394153200573888</v>
      </c>
    </row>
    <row r="3" spans="1:32" outlineLevel="1" x14ac:dyDescent="0.25">
      <c r="A3" s="43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>
        <v>15136.448</v>
      </c>
      <c r="R3" s="44">
        <v>14410.774854998934</v>
      </c>
      <c r="S3" s="44">
        <v>13932.81325075683</v>
      </c>
      <c r="T3" s="44">
        <v>14005.000329140021</v>
      </c>
      <c r="U3" s="44">
        <v>12466.315540699123</v>
      </c>
      <c r="V3" s="44">
        <v>12745.138537904344</v>
      </c>
      <c r="W3" s="44">
        <v>11403.863656698652</v>
      </c>
      <c r="X3" s="44">
        <v>12135.638113628964</v>
      </c>
      <c r="Y3" s="44">
        <v>10736.668398576063</v>
      </c>
      <c r="Z3" s="44">
        <v>10553.672706216455</v>
      </c>
      <c r="AA3" s="44">
        <v>11113.503171901299</v>
      </c>
      <c r="AB3" s="44">
        <v>11844.08421181879</v>
      </c>
      <c r="AC3" s="44">
        <v>10867.571436317356</v>
      </c>
      <c r="AD3" s="44">
        <v>9352.6405068706972</v>
      </c>
      <c r="AE3" s="92"/>
      <c r="AF3" s="34">
        <f t="shared" si="2"/>
        <v>-0.13939921520865717</v>
      </c>
    </row>
    <row r="4" spans="1:32" outlineLevel="1" x14ac:dyDescent="0.25">
      <c r="A4" s="43" t="s">
        <v>34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>
        <v>411.21800000000002</v>
      </c>
      <c r="R4" s="44">
        <v>376.53081763761026</v>
      </c>
      <c r="S4" s="44">
        <v>360.19567000000006</v>
      </c>
      <c r="T4" s="44">
        <v>366.88739000000004</v>
      </c>
      <c r="U4" s="44">
        <v>314.90624917837295</v>
      </c>
      <c r="V4" s="44">
        <v>310.11213604709906</v>
      </c>
      <c r="W4" s="44">
        <v>285.17234600815999</v>
      </c>
      <c r="X4" s="44">
        <v>313.29541118269918</v>
      </c>
      <c r="Y4" s="44">
        <v>294.25747651457567</v>
      </c>
      <c r="Z4" s="44">
        <v>279.18488377122759</v>
      </c>
      <c r="AA4" s="44">
        <v>358.37596659407865</v>
      </c>
      <c r="AB4" s="44">
        <v>313.25275922727405</v>
      </c>
      <c r="AC4" s="44">
        <v>310.8603112593662</v>
      </c>
      <c r="AD4" s="44">
        <v>321.84914255165774</v>
      </c>
      <c r="AE4" s="92"/>
      <c r="AF4" s="34">
        <f t="shared" si="2"/>
        <v>3.5349740363358924E-2</v>
      </c>
    </row>
    <row r="5" spans="1:32" outlineLevel="1" x14ac:dyDescent="0.25">
      <c r="A5" s="43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>
        <v>171.35541184791299</v>
      </c>
      <c r="R5" s="44">
        <v>171.84600861852721</v>
      </c>
      <c r="S5" s="44">
        <v>165.88407846458588</v>
      </c>
      <c r="T5" s="44">
        <v>183.26713631572071</v>
      </c>
      <c r="U5" s="44">
        <v>190.80945862294465</v>
      </c>
      <c r="V5" s="44">
        <v>172.68678004736256</v>
      </c>
      <c r="W5" s="44">
        <v>135.32145709933951</v>
      </c>
      <c r="X5" s="44">
        <v>144.89117325515971</v>
      </c>
      <c r="Y5" s="44">
        <v>160.5961750351226</v>
      </c>
      <c r="Z5" s="44">
        <v>133.18022857635461</v>
      </c>
      <c r="AA5" s="44">
        <v>114.51440819009565</v>
      </c>
      <c r="AB5" s="44">
        <v>165.62103660782637</v>
      </c>
      <c r="AC5" s="44">
        <v>172.44529489214707</v>
      </c>
      <c r="AD5" s="44">
        <v>156.03353236946205</v>
      </c>
      <c r="AE5" s="92"/>
      <c r="AF5" s="34">
        <f t="shared" si="2"/>
        <v>-9.5170833932868251E-2</v>
      </c>
    </row>
    <row r="6" spans="1:32" outlineLevel="1" x14ac:dyDescent="0.25">
      <c r="A6" s="43" t="s">
        <v>39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92"/>
      <c r="AF6" s="34"/>
    </row>
    <row r="7" spans="1:32" x14ac:dyDescent="0.25">
      <c r="A7" s="45" t="s">
        <v>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>
        <v>12.278</v>
      </c>
      <c r="R7" s="46">
        <v>13.089</v>
      </c>
      <c r="S7" s="46">
        <v>10.417243245727319</v>
      </c>
      <c r="T7" s="46">
        <v>8.3070047782178875</v>
      </c>
      <c r="U7" s="46">
        <v>6.8478554607194972</v>
      </c>
      <c r="V7" s="46">
        <v>3.6471999415289922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92"/>
      <c r="AF7" s="99"/>
    </row>
    <row r="8" spans="1:32" x14ac:dyDescent="0.25">
      <c r="A8" s="45" t="s">
        <v>14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101">
        <v>4042.0727961973371</v>
      </c>
      <c r="R8" s="101">
        <v>4123.9908570655425</v>
      </c>
      <c r="S8" s="101">
        <v>4122.0106194276887</v>
      </c>
      <c r="T8" s="101">
        <v>3482.4003175765129</v>
      </c>
      <c r="U8" s="101">
        <v>2716.5159229903684</v>
      </c>
      <c r="V8" s="101">
        <v>2786.5860440435677</v>
      </c>
      <c r="W8" s="101">
        <v>2728.9974418322449</v>
      </c>
      <c r="X8" s="101">
        <v>2826.1718034744608</v>
      </c>
      <c r="Y8" s="101">
        <v>3151.6668154262138</v>
      </c>
      <c r="Z8" s="101">
        <v>3307.2604523009718</v>
      </c>
      <c r="AA8" s="101">
        <v>3381.4931474319346</v>
      </c>
      <c r="AB8" s="101">
        <v>3404.9094587717486</v>
      </c>
      <c r="AC8" s="101">
        <v>3461.9832526558444</v>
      </c>
      <c r="AD8" s="101">
        <v>3524.7969468818064</v>
      </c>
      <c r="AE8" s="92"/>
      <c r="AF8" s="99">
        <f t="shared" si="2"/>
        <v>1.8143846934491913E-2</v>
      </c>
    </row>
    <row r="9" spans="1:32" x14ac:dyDescent="0.25">
      <c r="A9" s="45" t="s">
        <v>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>
        <v>64.926000000000002</v>
      </c>
      <c r="R9" s="46">
        <v>63.868406999999998</v>
      </c>
      <c r="S9" s="46">
        <v>70.956616544456324</v>
      </c>
      <c r="T9" s="46">
        <v>33.416250088031219</v>
      </c>
      <c r="U9" s="46">
        <v>31.79288140380924</v>
      </c>
      <c r="V9" s="46">
        <v>31.663645199679603</v>
      </c>
      <c r="W9" s="46">
        <v>28.211685933016891</v>
      </c>
      <c r="X9" s="46">
        <v>30.72817312111793</v>
      </c>
      <c r="Y9" s="46">
        <v>28.495141950260969</v>
      </c>
      <c r="Z9" s="46">
        <v>23.678147516007172</v>
      </c>
      <c r="AA9" s="46">
        <v>25.534301847008532</v>
      </c>
      <c r="AB9" s="46">
        <v>28.207938808699176</v>
      </c>
      <c r="AC9" s="46">
        <v>30.513690490088926</v>
      </c>
      <c r="AD9" s="46">
        <v>50.212238644494555</v>
      </c>
      <c r="AE9" s="92"/>
      <c r="AF9" s="99">
        <f t="shared" si="2"/>
        <v>0.64556426436860737</v>
      </c>
    </row>
    <row r="10" spans="1:32" x14ac:dyDescent="0.25">
      <c r="A10" s="45" t="s">
        <v>15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92"/>
      <c r="AF10" s="99"/>
    </row>
    <row r="11" spans="1:32" x14ac:dyDescent="0.25">
      <c r="A11" s="45" t="s">
        <v>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>
        <f>SUM(Q12:Q16)</f>
        <v>5.1159999999999997</v>
      </c>
      <c r="R11" s="46">
        <f t="shared" ref="R11:AB11" si="3">SUM(R12:R16)</f>
        <v>4.2716099999999999</v>
      </c>
      <c r="S11" s="46">
        <f t="shared" si="3"/>
        <v>3.101728291205335</v>
      </c>
      <c r="T11" s="46">
        <f t="shared" si="3"/>
        <v>2.9315081871496815</v>
      </c>
      <c r="U11" s="46">
        <f t="shared" si="3"/>
        <v>3.0324879905525566</v>
      </c>
      <c r="V11" s="46">
        <f t="shared" si="3"/>
        <v>4.9326153469153704</v>
      </c>
      <c r="W11" s="46">
        <f t="shared" si="3"/>
        <v>8.5287417366405105</v>
      </c>
      <c r="X11" s="46">
        <f t="shared" si="3"/>
        <v>9.7080553508898877</v>
      </c>
      <c r="Y11" s="46">
        <f t="shared" si="3"/>
        <v>23.355149846903487</v>
      </c>
      <c r="Z11" s="46">
        <f t="shared" si="3"/>
        <v>21.100217646433656</v>
      </c>
      <c r="AA11" s="46">
        <f t="shared" si="3"/>
        <v>24.620993914885332</v>
      </c>
      <c r="AB11" s="46">
        <f t="shared" si="3"/>
        <v>28.173689400289533</v>
      </c>
      <c r="AC11" s="46">
        <f t="shared" ref="AC11:AD11" si="4">SUM(AC12:AC16)</f>
        <v>30.131382697696509</v>
      </c>
      <c r="AD11" s="46">
        <f t="shared" si="4"/>
        <v>31.523720865776411</v>
      </c>
      <c r="AE11" s="92"/>
      <c r="AF11" s="99">
        <f t="shared" si="2"/>
        <v>4.6208903920839463E-2</v>
      </c>
    </row>
    <row r="12" spans="1:32" outlineLevel="1" x14ac:dyDescent="0.25">
      <c r="A12" s="43" t="s">
        <v>16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>
        <f>'NEW Summary 1990-2018 CO2'!Y12</f>
        <v>15.238729474748023</v>
      </c>
      <c r="Z12" s="44">
        <f>'NEW Summary 1990-2018 CO2'!Z12</f>
        <v>14.564613180007548</v>
      </c>
      <c r="AA12" s="44">
        <f>'NEW Summary 1990-2018 CO2'!AA12</f>
        <v>15.416883824620033</v>
      </c>
      <c r="AB12" s="44">
        <f>'NEW Summary 1990-2018 CO2'!AB12</f>
        <v>16.639384778754494</v>
      </c>
      <c r="AC12" s="44">
        <f>'NEW Summary 1990-2018 CO2'!AC12</f>
        <v>17.30249170662993</v>
      </c>
      <c r="AD12" s="44">
        <f>'NEW Summary 1990-2018 CO2'!AD12</f>
        <v>16.630671601039797</v>
      </c>
      <c r="AE12" s="92"/>
      <c r="AF12" s="34">
        <f t="shared" si="2"/>
        <v>-3.8827939754636956E-2</v>
      </c>
    </row>
    <row r="13" spans="1:32" outlineLevel="1" x14ac:dyDescent="0.25">
      <c r="A13" s="43" t="s">
        <v>17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92"/>
      <c r="AF13" s="34"/>
    </row>
    <row r="14" spans="1:32" outlineLevel="1" x14ac:dyDescent="0.25">
      <c r="A14" s="43" t="s">
        <v>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92"/>
      <c r="AF14" s="34"/>
    </row>
    <row r="15" spans="1:32" outlineLevel="1" x14ac:dyDescent="0.25">
      <c r="A15" s="43" t="s">
        <v>18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92"/>
      <c r="AF15" s="34"/>
    </row>
    <row r="16" spans="1:32" outlineLevel="1" x14ac:dyDescent="0.25">
      <c r="A16" s="43" t="s">
        <v>19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>
        <v>5.1159999999999997</v>
      </c>
      <c r="R16" s="44">
        <v>4.2716099999999999</v>
      </c>
      <c r="S16" s="44">
        <v>3.101728291205335</v>
      </c>
      <c r="T16" s="44">
        <v>2.9315081871496815</v>
      </c>
      <c r="U16" s="44">
        <v>3.0324879905525566</v>
      </c>
      <c r="V16" s="44">
        <v>4.9326153469153704</v>
      </c>
      <c r="W16" s="44">
        <v>8.5287417366405105</v>
      </c>
      <c r="X16" s="44">
        <v>9.7080553508898877</v>
      </c>
      <c r="Y16" s="44">
        <v>8.1164203721554617</v>
      </c>
      <c r="Z16" s="44">
        <v>6.5356044664261059</v>
      </c>
      <c r="AA16" s="44">
        <v>9.2041100902652992</v>
      </c>
      <c r="AB16" s="44">
        <v>11.534304621535041</v>
      </c>
      <c r="AC16" s="44">
        <v>12.828890991066579</v>
      </c>
      <c r="AD16" s="44">
        <v>14.893049264736613</v>
      </c>
      <c r="AE16" s="92"/>
      <c r="AF16" s="34">
        <f t="shared" si="2"/>
        <v>0.16089919815418288</v>
      </c>
    </row>
    <row r="17" spans="1:32" x14ac:dyDescent="0.25">
      <c r="A17" s="45" t="s">
        <v>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>
        <f t="shared" ref="Q17:AA17" si="5">SUM(Q18:Q22)</f>
        <v>2554.6837901100002</v>
      </c>
      <c r="R17" s="46">
        <f t="shared" si="5"/>
        <v>2538.7627910778574</v>
      </c>
      <c r="S17" s="46">
        <f t="shared" si="5"/>
        <v>2580.4341213620519</v>
      </c>
      <c r="T17" s="46">
        <f t="shared" si="5"/>
        <v>2302.2359797601521</v>
      </c>
      <c r="U17" s="46">
        <f t="shared" si="5"/>
        <v>1485.3521500814029</v>
      </c>
      <c r="V17" s="46">
        <f t="shared" si="5"/>
        <v>1299.0484147465625</v>
      </c>
      <c r="W17" s="46">
        <f t="shared" si="5"/>
        <v>1167.2705389694759</v>
      </c>
      <c r="X17" s="46">
        <f t="shared" si="5"/>
        <v>1391.9677990924167</v>
      </c>
      <c r="Y17" s="46">
        <f t="shared" si="5"/>
        <v>1301.6950015306572</v>
      </c>
      <c r="Z17" s="46">
        <f t="shared" si="5"/>
        <v>1650.4531530457709</v>
      </c>
      <c r="AA17" s="46">
        <f t="shared" si="5"/>
        <v>1830.3635214124333</v>
      </c>
      <c r="AB17" s="46">
        <f>SUM(AB18:AB22)</f>
        <v>1968.401352033223</v>
      </c>
      <c r="AC17" s="46">
        <f>SUM(AC18:AC22)</f>
        <v>2039.8562560230889</v>
      </c>
      <c r="AD17" s="46">
        <f>SUM(AD18:AD22)</f>
        <v>2094.5489797619252</v>
      </c>
      <c r="AE17" s="92"/>
      <c r="AF17" s="99">
        <f t="shared" si="2"/>
        <v>2.6812047945704492E-2</v>
      </c>
    </row>
    <row r="18" spans="1:32" outlineLevel="1" x14ac:dyDescent="0.25">
      <c r="A18" s="43" t="s">
        <v>20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>
        <v>2554.6837901100002</v>
      </c>
      <c r="R18" s="44">
        <v>2538.7627910778574</v>
      </c>
      <c r="S18" s="44">
        <v>2580.4341213620519</v>
      </c>
      <c r="T18" s="44">
        <v>2302.2359797601521</v>
      </c>
      <c r="U18" s="44">
        <v>1485.3521500814029</v>
      </c>
      <c r="V18" s="44">
        <v>1299.0484147465625</v>
      </c>
      <c r="W18" s="44">
        <v>1167.2705389694759</v>
      </c>
      <c r="X18" s="44">
        <v>1391.9677990924167</v>
      </c>
      <c r="Y18" s="44">
        <v>1301.6950015306572</v>
      </c>
      <c r="Z18" s="44">
        <v>1650.4531530457709</v>
      </c>
      <c r="AA18" s="44">
        <v>1830.3635214124333</v>
      </c>
      <c r="AB18" s="44">
        <v>1968.401352033223</v>
      </c>
      <c r="AC18" s="44">
        <v>2039.8562560230889</v>
      </c>
      <c r="AD18" s="44">
        <v>2094.5489797619252</v>
      </c>
      <c r="AE18" s="92"/>
      <c r="AF18" s="34">
        <f t="shared" si="2"/>
        <v>2.6812047945704492E-2</v>
      </c>
    </row>
    <row r="19" spans="1:32" outlineLevel="1" x14ac:dyDescent="0.25">
      <c r="A19" s="43" t="s">
        <v>36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92"/>
      <c r="AF19" s="34"/>
    </row>
    <row r="20" spans="1:32" outlineLevel="1" x14ac:dyDescent="0.25">
      <c r="A20" s="43" t="s">
        <v>21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92"/>
      <c r="AF20" s="34"/>
    </row>
    <row r="21" spans="1:32" outlineLevel="1" x14ac:dyDescent="0.25">
      <c r="A21" s="43" t="s">
        <v>37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92"/>
      <c r="AF21" s="34"/>
    </row>
    <row r="22" spans="1:32" outlineLevel="1" x14ac:dyDescent="0.25">
      <c r="A22" s="43" t="s">
        <v>22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92"/>
      <c r="AF22" s="34"/>
    </row>
    <row r="23" spans="1:32" x14ac:dyDescent="0.25">
      <c r="A23" s="45" t="s">
        <v>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92"/>
      <c r="AF23" s="99"/>
    </row>
    <row r="24" spans="1:32" x14ac:dyDescent="0.25">
      <c r="A24" s="45" t="s">
        <v>1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92"/>
      <c r="AF24" s="99"/>
    </row>
    <row r="25" spans="1:32" outlineLevel="1" x14ac:dyDescent="0.25">
      <c r="A25" s="43" t="s">
        <v>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92"/>
      <c r="AF25" s="34"/>
    </row>
    <row r="26" spans="1:32" outlineLevel="1" x14ac:dyDescent="0.25">
      <c r="A26" s="43" t="s">
        <v>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92"/>
      <c r="AF26" s="34"/>
    </row>
    <row r="27" spans="1:32" outlineLevel="1" x14ac:dyDescent="0.25">
      <c r="A27" s="43" t="s">
        <v>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92"/>
      <c r="AF27" s="34"/>
    </row>
    <row r="28" spans="1:32" outlineLevel="1" x14ac:dyDescent="0.25">
      <c r="A28" s="43" t="s">
        <v>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92"/>
      <c r="AF28" s="34"/>
    </row>
    <row r="29" spans="1:32" outlineLevel="1" x14ac:dyDescent="0.25">
      <c r="A29" s="43" t="s">
        <v>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92"/>
      <c r="AF29" s="34"/>
    </row>
    <row r="30" spans="1:32" outlineLevel="1" x14ac:dyDescent="0.25">
      <c r="A30" s="43" t="s">
        <v>40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92"/>
      <c r="AF30" s="34"/>
    </row>
    <row r="31" spans="1:32" outlineLevel="1" x14ac:dyDescent="0.25">
      <c r="A31" s="43" t="s">
        <v>11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92"/>
      <c r="AF31" s="34"/>
    </row>
    <row r="32" spans="1:32" x14ac:dyDescent="0.25">
      <c r="A32" s="45" t="s">
        <v>2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92"/>
      <c r="AF32" s="99"/>
    </row>
    <row r="33" spans="1:32" outlineLevel="1" x14ac:dyDescent="0.25">
      <c r="A33" s="43" t="s">
        <v>28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92"/>
      <c r="AF33" s="34"/>
    </row>
    <row r="34" spans="1:32" outlineLevel="1" x14ac:dyDescent="0.25">
      <c r="A34" s="43" t="s">
        <v>29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92"/>
      <c r="AF34" s="34"/>
    </row>
    <row r="35" spans="1:32" outlineLevel="1" x14ac:dyDescent="0.25">
      <c r="A35" s="43" t="s">
        <v>30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92"/>
      <c r="AF35" s="34"/>
    </row>
    <row r="36" spans="1:32" outlineLevel="1" x14ac:dyDescent="0.25">
      <c r="A36" s="43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92"/>
      <c r="AF36" s="34"/>
    </row>
    <row r="37" spans="1:32" x14ac:dyDescent="0.25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93"/>
      <c r="AF37" s="97"/>
    </row>
    <row r="38" spans="1:32" x14ac:dyDescent="0.25">
      <c r="A38" s="48" t="s">
        <v>42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>
        <f t="shared" ref="Q38:AB38" si="6">SUM(Q32,Q24,Q23,Q17,Q11,Q10,Q9,Q8,Q7,Q2)</f>
        <v>22398.097998155252</v>
      </c>
      <c r="R38" s="49">
        <f t="shared" si="6"/>
        <v>21703.134346398474</v>
      </c>
      <c r="S38" s="49">
        <f t="shared" si="6"/>
        <v>21245.813328092547</v>
      </c>
      <c r="T38" s="49">
        <f t="shared" si="6"/>
        <v>20384.445915845805</v>
      </c>
      <c r="U38" s="49">
        <f t="shared" si="6"/>
        <v>17215.572546427295</v>
      </c>
      <c r="V38" s="49">
        <f t="shared" si="6"/>
        <v>17353.815373277059</v>
      </c>
      <c r="W38" s="49">
        <f t="shared" si="6"/>
        <v>15757.365868277528</v>
      </c>
      <c r="X38" s="49">
        <f t="shared" si="6"/>
        <v>16852.400529105707</v>
      </c>
      <c r="Y38" s="49">
        <f t="shared" si="6"/>
        <v>15696.734158879797</v>
      </c>
      <c r="Z38" s="49">
        <f t="shared" si="6"/>
        <v>15968.529789073222</v>
      </c>
      <c r="AA38" s="49">
        <f t="shared" si="6"/>
        <v>16848.405511291734</v>
      </c>
      <c r="AB38" s="49">
        <f t="shared" si="6"/>
        <v>17752.650446667853</v>
      </c>
      <c r="AC38" s="49">
        <f t="shared" ref="AC38:AD38" si="7">SUM(AC32,AC24,AC23,AC17,AC11,AC10,AC9,AC8,AC7,AC2)</f>
        <v>16913.361624335586</v>
      </c>
      <c r="AD38" s="49">
        <f t="shared" si="7"/>
        <v>15531.60506794582</v>
      </c>
      <c r="AE38" s="94"/>
      <c r="AF38" s="35">
        <f>(AD38-AC38)/AC38</f>
        <v>-8.1696151662815644E-2</v>
      </c>
    </row>
    <row r="39" spans="1:32" x14ac:dyDescent="0.25"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71" spans="1:32" x14ac:dyDescent="0.25">
      <c r="A71" s="37" t="s">
        <v>43</v>
      </c>
      <c r="B71" s="38">
        <v>1990</v>
      </c>
      <c r="C71" s="38">
        <v>1991</v>
      </c>
      <c r="D71" s="38">
        <v>1992</v>
      </c>
      <c r="E71" s="38">
        <v>1993</v>
      </c>
      <c r="F71" s="38">
        <v>1994</v>
      </c>
      <c r="G71" s="38">
        <v>1995</v>
      </c>
      <c r="H71" s="38">
        <v>1996</v>
      </c>
      <c r="I71" s="38">
        <v>1997</v>
      </c>
      <c r="J71" s="38">
        <v>1998</v>
      </c>
      <c r="K71" s="38">
        <v>1999</v>
      </c>
      <c r="L71" s="38">
        <v>2000</v>
      </c>
      <c r="M71" s="38">
        <v>2001</v>
      </c>
      <c r="N71" s="38">
        <v>2002</v>
      </c>
      <c r="O71" s="38">
        <v>2003</v>
      </c>
      <c r="P71" s="38">
        <v>2004</v>
      </c>
      <c r="Q71" s="38">
        <v>2005</v>
      </c>
      <c r="R71" s="38">
        <v>2006</v>
      </c>
      <c r="S71" s="38">
        <v>2007</v>
      </c>
      <c r="T71" s="38">
        <v>2008</v>
      </c>
      <c r="U71" s="38">
        <v>2009</v>
      </c>
      <c r="V71" s="38">
        <v>2010</v>
      </c>
      <c r="W71" s="38">
        <v>2011</v>
      </c>
      <c r="X71" s="38">
        <v>2012</v>
      </c>
      <c r="Y71" s="38">
        <v>2013</v>
      </c>
      <c r="Z71" s="38">
        <v>2014</v>
      </c>
      <c r="AA71" s="38">
        <v>2015</v>
      </c>
      <c r="AB71" s="38">
        <v>2016</v>
      </c>
      <c r="AC71" s="38">
        <v>2017</v>
      </c>
      <c r="AD71" s="38">
        <v>2018</v>
      </c>
      <c r="AE71" s="90"/>
      <c r="AF71" s="35"/>
    </row>
    <row r="72" spans="1:32" x14ac:dyDescent="0.25">
      <c r="A72" s="40" t="s">
        <v>12</v>
      </c>
      <c r="B72" s="42">
        <f t="shared" ref="B72:AB72" si="8">SUM(B73:B76)</f>
        <v>11327.546540311007</v>
      </c>
      <c r="C72" s="42">
        <f t="shared" si="8"/>
        <v>11779.22305283435</v>
      </c>
      <c r="D72" s="42">
        <f t="shared" si="8"/>
        <v>12435.922562745302</v>
      </c>
      <c r="E72" s="42">
        <f t="shared" si="8"/>
        <v>12455.369425358711</v>
      </c>
      <c r="F72" s="42">
        <f t="shared" si="8"/>
        <v>12791.470266601416</v>
      </c>
      <c r="G72" s="42">
        <f t="shared" si="8"/>
        <v>13476.497529026939</v>
      </c>
      <c r="H72" s="42">
        <f t="shared" si="8"/>
        <v>14196.591523457793</v>
      </c>
      <c r="I72" s="42">
        <f t="shared" si="8"/>
        <v>14851.745601479161</v>
      </c>
      <c r="J72" s="42">
        <f t="shared" si="8"/>
        <v>15218.88996931773</v>
      </c>
      <c r="K72" s="42">
        <f t="shared" si="8"/>
        <v>15916.636048754694</v>
      </c>
      <c r="L72" s="42">
        <f t="shared" si="8"/>
        <v>16196.993340283552</v>
      </c>
      <c r="M72" s="42">
        <f t="shared" si="8"/>
        <v>17484.215893372642</v>
      </c>
      <c r="N72" s="42">
        <f t="shared" si="8"/>
        <v>16491.830139899859</v>
      </c>
      <c r="O72" s="42">
        <f t="shared" si="8"/>
        <v>16465.034214902615</v>
      </c>
      <c r="P72" s="42">
        <f t="shared" si="8"/>
        <v>15415.087098159778</v>
      </c>
      <c r="Q72" s="42">
        <f t="shared" si="8"/>
        <v>180.42007867237027</v>
      </c>
      <c r="R72" s="42">
        <f t="shared" si="8"/>
        <v>199.88512808205877</v>
      </c>
      <c r="S72" s="42">
        <f t="shared" si="8"/>
        <v>214.73220125443646</v>
      </c>
      <c r="T72" s="42">
        <f t="shared" si="8"/>
        <v>240.40418484635293</v>
      </c>
      <c r="U72" s="42">
        <f t="shared" si="8"/>
        <v>227.53701388685022</v>
      </c>
      <c r="V72" s="42">
        <f t="shared" si="8"/>
        <v>239.26300853782976</v>
      </c>
      <c r="W72" s="42">
        <f t="shared" si="8"/>
        <v>235.21003303034345</v>
      </c>
      <c r="X72" s="42">
        <f t="shared" si="8"/>
        <v>294.21494184693341</v>
      </c>
      <c r="Y72" s="42">
        <f t="shared" si="8"/>
        <v>318.71566307546641</v>
      </c>
      <c r="Z72" s="42">
        <f t="shared" si="8"/>
        <v>357.8709754934149</v>
      </c>
      <c r="AA72" s="42">
        <f t="shared" si="8"/>
        <v>361.71042740478015</v>
      </c>
      <c r="AB72" s="42">
        <f t="shared" si="8"/>
        <v>339.86409452022161</v>
      </c>
      <c r="AC72" s="42">
        <f t="shared" ref="AC72:AD72" si="9">SUM(AC73:AC76)</f>
        <v>547.92426565729352</v>
      </c>
      <c r="AD72" s="42">
        <f t="shared" si="9"/>
        <v>800.28354902195474</v>
      </c>
      <c r="AE72" s="91"/>
      <c r="AF72" s="98">
        <f t="shared" ref="AF72:AF106" si="10">(AD72-AC72)/AC72</f>
        <v>0.46057329302970251</v>
      </c>
    </row>
    <row r="73" spans="1:32" outlineLevel="1" x14ac:dyDescent="0.25">
      <c r="A73" s="43" t="s">
        <v>33</v>
      </c>
      <c r="B73" s="51">
        <f>'NEW Summary 1990-2018 GHG'!B3-'NON-ETS &amp; ETS'!B3</f>
        <v>10953.919869683112</v>
      </c>
      <c r="C73" s="51">
        <f>'NEW Summary 1990-2018 GHG'!C3-'NON-ETS &amp; ETS'!C3</f>
        <v>11440.957619988107</v>
      </c>
      <c r="D73" s="51">
        <f>'NEW Summary 1990-2018 GHG'!D3-'NON-ETS &amp; ETS'!D3</f>
        <v>12108.543399367891</v>
      </c>
      <c r="E73" s="51">
        <f>'NEW Summary 1990-2018 GHG'!E3-'NON-ETS &amp; ETS'!E3</f>
        <v>12126.246549362788</v>
      </c>
      <c r="F73" s="51">
        <f>'NEW Summary 1990-2018 GHG'!F3-'NON-ETS &amp; ETS'!F3</f>
        <v>12448.543664406883</v>
      </c>
      <c r="G73" s="51">
        <f>'NEW Summary 1990-2018 GHG'!G3-'NON-ETS &amp; ETS'!G3</f>
        <v>13132.912896120479</v>
      </c>
      <c r="H73" s="51">
        <f>'NEW Summary 1990-2018 GHG'!H3-'NON-ETS &amp; ETS'!H3</f>
        <v>13851.997148121833</v>
      </c>
      <c r="I73" s="51">
        <f>'NEW Summary 1990-2018 GHG'!I3-'NON-ETS &amp; ETS'!I3</f>
        <v>14490.618968714625</v>
      </c>
      <c r="J73" s="51">
        <f>'NEW Summary 1990-2018 GHG'!J3-'NON-ETS &amp; ETS'!J3</f>
        <v>14813.762420797844</v>
      </c>
      <c r="K73" s="51">
        <f>'NEW Summary 1990-2018 GHG'!K3-'NON-ETS &amp; ETS'!K3</f>
        <v>15498.257583697967</v>
      </c>
      <c r="L73" s="51">
        <f>'NEW Summary 1990-2018 GHG'!L3-'NON-ETS &amp; ETS'!L3</f>
        <v>15754.35326580209</v>
      </c>
      <c r="M73" s="51">
        <f>'NEW Summary 1990-2018 GHG'!M3-'NON-ETS &amp; ETS'!M3</f>
        <v>16893.896631009309</v>
      </c>
      <c r="N73" s="51">
        <f>'NEW Summary 1990-2018 GHG'!N3-'NON-ETS &amp; ETS'!N3</f>
        <v>15934.480447026663</v>
      </c>
      <c r="O73" s="51">
        <f>'NEW Summary 1990-2018 GHG'!O3-'NON-ETS &amp; ETS'!O3</f>
        <v>15222.09160194351</v>
      </c>
      <c r="P73" s="51">
        <f>'NEW Summary 1990-2018 GHG'!P3-'NON-ETS &amp; ETS'!P3</f>
        <v>14836.215338976092</v>
      </c>
      <c r="Q73" s="51">
        <f>'NEW Summary 1990-2018 GHG'!Q3-'NON-ETS &amp; ETS'!Q3</f>
        <v>108.30301041347229</v>
      </c>
      <c r="R73" s="51">
        <f>'NEW Summary 1990-2018 GHG'!R3-'NON-ETS &amp; ETS'!R3</f>
        <v>116.26377173265428</v>
      </c>
      <c r="S73" s="51">
        <f>'NEW Summary 1990-2018 GHG'!S3-'NON-ETS &amp; ETS'!S3</f>
        <v>122.94553607856687</v>
      </c>
      <c r="T73" s="51">
        <f>'NEW Summary 1990-2018 GHG'!T3-'NON-ETS &amp; ETS'!T3</f>
        <v>150.13007469928198</v>
      </c>
      <c r="U73" s="51">
        <f>'NEW Summary 1990-2018 GHG'!U3-'NON-ETS &amp; ETS'!U3</f>
        <v>144.30974401990534</v>
      </c>
      <c r="V73" s="51">
        <f>'NEW Summary 1990-2018 GHG'!V3-'NON-ETS &amp; ETS'!V3</f>
        <v>149.96441979372867</v>
      </c>
      <c r="W73" s="51">
        <f>'NEW Summary 1990-2018 GHG'!W3-'NON-ETS &amp; ETS'!W3</f>
        <v>153.22972813504202</v>
      </c>
      <c r="X73" s="51">
        <f>'NEW Summary 1990-2018 GHG'!X3-'NON-ETS &amp; ETS'!X3</f>
        <v>214.512645705674</v>
      </c>
      <c r="Y73" s="51">
        <f>'NEW Summary 1990-2018 GHG'!Y3-'NON-ETS &amp; ETS'!Y3</f>
        <v>240.84029281932999</v>
      </c>
      <c r="Z73" s="51">
        <f>'NEW Summary 1990-2018 GHG'!Z3-'NON-ETS &amp; ETS'!Z3</f>
        <v>284.05636221063833</v>
      </c>
      <c r="AA73" s="51">
        <f>'NEW Summary 1990-2018 GHG'!AA3-'NON-ETS &amp; ETS'!AA3</f>
        <v>287.47117429176797</v>
      </c>
      <c r="AB73" s="51">
        <f>'NEW Summary 1990-2018 GHG'!AB3-'NON-ETS &amp; ETS'!AB3</f>
        <v>305.39820745171346</v>
      </c>
      <c r="AC73" s="51">
        <f>'NEW Summary 1990-2018 GHG'!AC3-'NON-ETS &amp; ETS'!AC3</f>
        <v>511.66792084251028</v>
      </c>
      <c r="AD73" s="51">
        <f>'NEW Summary 1990-2018 GHG'!AD3-'NON-ETS &amp; ETS'!AD3</f>
        <v>756.24676806606476</v>
      </c>
      <c r="AE73" s="91"/>
      <c r="AF73" s="34">
        <f t="shared" si="10"/>
        <v>0.47800309001360092</v>
      </c>
    </row>
    <row r="74" spans="1:32" outlineLevel="1" x14ac:dyDescent="0.25">
      <c r="A74" s="43" t="s">
        <v>34</v>
      </c>
      <c r="B74" s="51">
        <f>'NEW Summary 1990-2018 GHG'!B4-'NON-ETS &amp; ETS'!B4</f>
        <v>168.67007475966938</v>
      </c>
      <c r="C74" s="51">
        <f>'NEW Summary 1990-2018 GHG'!C4-'NON-ETS &amp; ETS'!C4</f>
        <v>166.7086346603628</v>
      </c>
      <c r="D74" s="51">
        <f>'NEW Summary 1990-2018 GHG'!D4-'NON-ETS &amp; ETS'!D4</f>
        <v>171.81510003498963</v>
      </c>
      <c r="E74" s="51">
        <f>'NEW Summary 1990-2018 GHG'!E4-'NON-ETS &amp; ETS'!E4</f>
        <v>172.65167482911988</v>
      </c>
      <c r="F74" s="51">
        <f>'NEW Summary 1990-2018 GHG'!F4-'NON-ETS &amp; ETS'!F4</f>
        <v>178.26827632214111</v>
      </c>
      <c r="G74" s="51">
        <f>'NEW Summary 1990-2018 GHG'!G4-'NON-ETS &amp; ETS'!G4</f>
        <v>181.27469310609743</v>
      </c>
      <c r="H74" s="51">
        <f>'NEW Summary 1990-2018 GHG'!H4-'NON-ETS &amp; ETS'!H4</f>
        <v>179.40716809897683</v>
      </c>
      <c r="I74" s="51">
        <f>'NEW Summary 1990-2018 GHG'!I4-'NON-ETS &amp; ETS'!I4</f>
        <v>218.74674770939885</v>
      </c>
      <c r="J74" s="51">
        <f>'NEW Summary 1990-2018 GHG'!J4-'NON-ETS &amp; ETS'!J4</f>
        <v>247.81659474314813</v>
      </c>
      <c r="K74" s="51">
        <f>'NEW Summary 1990-2018 GHG'!K4-'NON-ETS &amp; ETS'!K4</f>
        <v>223.85552667956068</v>
      </c>
      <c r="L74" s="51">
        <f>'NEW Summary 1990-2018 GHG'!L4-'NON-ETS &amp; ETS'!L4</f>
        <v>274.79746671454512</v>
      </c>
      <c r="M74" s="51">
        <f>'NEW Summary 1990-2018 GHG'!M4-'NON-ETS &amp; ETS'!M4</f>
        <v>321.48320368155123</v>
      </c>
      <c r="N74" s="51">
        <f>'NEW Summary 1990-2018 GHG'!N4-'NON-ETS &amp; ETS'!N4</f>
        <v>340.25546502005244</v>
      </c>
      <c r="O74" s="51">
        <f>'NEW Summary 1990-2018 GHG'!O4-'NON-ETS &amp; ETS'!O4</f>
        <v>337.89503473139956</v>
      </c>
      <c r="P74" s="51">
        <f>'NEW Summary 1990-2018 GHG'!P4-'NON-ETS &amp; ETS'!P4</f>
        <v>336.97266543006049</v>
      </c>
      <c r="Q74" s="51">
        <f>'NEW Summary 1990-2018 GHG'!Q4-'NON-ETS &amp; ETS'!Q4</f>
        <v>0.64769315427264473</v>
      </c>
      <c r="R74" s="51">
        <f>'NEW Summary 1990-2018 GHG'!R4-'NON-ETS &amp; ETS'!R4</f>
        <v>0.61295968605156759</v>
      </c>
      <c r="S74" s="51">
        <f>'NEW Summary 1990-2018 GHG'!S4-'NON-ETS &amp; ETS'!S4</f>
        <v>0.60214961536144074</v>
      </c>
      <c r="T74" s="51">
        <f>'NEW Summary 1990-2018 GHG'!T4-'NON-ETS &amp; ETS'!T4</f>
        <v>0.59293728426251846</v>
      </c>
      <c r="U74" s="51">
        <f>'NEW Summary 1990-2018 GHG'!U4-'NON-ETS &amp; ETS'!U4</f>
        <v>0.48505976130212503</v>
      </c>
      <c r="V74" s="51">
        <f>'NEW Summary 1990-2018 GHG'!V4-'NON-ETS &amp; ETS'!V4</f>
        <v>0.36166662278071726</v>
      </c>
      <c r="W74" s="51">
        <f>'NEW Summary 1990-2018 GHG'!W4-'NON-ETS &amp; ETS'!W4</f>
        <v>0.24726252127925363</v>
      </c>
      <c r="X74" s="51">
        <f>'NEW Summary 1990-2018 GHG'!X4-'NON-ETS &amp; ETS'!X4</f>
        <v>0.25150220620173513</v>
      </c>
      <c r="Y74" s="51">
        <f>'NEW Summary 1990-2018 GHG'!Y4-'NON-ETS &amp; ETS'!Y4</f>
        <v>0.2896876133971773</v>
      </c>
      <c r="Z74" s="51">
        <f>'NEW Summary 1990-2018 GHG'!Z4-'NON-ETS &amp; ETS'!Z4</f>
        <v>0.31040053628106534</v>
      </c>
      <c r="AA74" s="51">
        <f>'NEW Summary 1990-2018 GHG'!AA4-'NON-ETS &amp; ETS'!AA4</f>
        <v>0.34813560732982296</v>
      </c>
      <c r="AB74" s="51">
        <f>'NEW Summary 1990-2018 GHG'!AB4-'NON-ETS &amp; ETS'!AB4</f>
        <v>0.33828527062723879</v>
      </c>
      <c r="AC74" s="51">
        <f>'NEW Summary 1990-2018 GHG'!AC4-'NON-ETS &amp; ETS'!AC4</f>
        <v>0.32697983287607713</v>
      </c>
      <c r="AD74" s="51">
        <f>'NEW Summary 1990-2018 GHG'!AD4-'NON-ETS &amp; ETS'!AD4</f>
        <v>0.33328831036237716</v>
      </c>
      <c r="AE74" s="91"/>
      <c r="AF74" s="34">
        <f t="shared" si="10"/>
        <v>1.9293169951221118E-2</v>
      </c>
    </row>
    <row r="75" spans="1:32" outlineLevel="1" x14ac:dyDescent="0.25">
      <c r="A75" s="43" t="s">
        <v>13</v>
      </c>
      <c r="B75" s="51">
        <f>'NEW Summary 1990-2018 GHG'!B5-'NON-ETS &amp; ETS'!B5</f>
        <v>100.53678355437907</v>
      </c>
      <c r="C75" s="51">
        <f>'NEW Summary 1990-2018 GHG'!C5-'NON-ETS &amp; ETS'!C5</f>
        <v>76.54991489954142</v>
      </c>
      <c r="D75" s="51">
        <f>'NEW Summary 1990-2018 GHG'!D5-'NON-ETS &amp; ETS'!D5</f>
        <v>65.273087005793954</v>
      </c>
      <c r="E75" s="51">
        <f>'NEW Summary 1990-2018 GHG'!E5-'NON-ETS &amp; ETS'!E5</f>
        <v>62.605311784631738</v>
      </c>
      <c r="F75" s="51">
        <f>'NEW Summary 1990-2018 GHG'!F5-'NON-ETS &amp; ETS'!F5</f>
        <v>72.152664440590968</v>
      </c>
      <c r="G75" s="51">
        <f>'NEW Summary 1990-2018 GHG'!G5-'NON-ETS &amp; ETS'!G5</f>
        <v>69.441462401639171</v>
      </c>
      <c r="H75" s="51">
        <f>'NEW Summary 1990-2018 GHG'!H5-'NON-ETS &amp; ETS'!H5</f>
        <v>72.218389713792263</v>
      </c>
      <c r="I75" s="51">
        <f>'NEW Summary 1990-2018 GHG'!I5-'NON-ETS &amp; ETS'!I5</f>
        <v>51.648672818497268</v>
      </c>
      <c r="J75" s="51">
        <f>'NEW Summary 1990-2018 GHG'!J5-'NON-ETS &amp; ETS'!J5</f>
        <v>79.956189002831252</v>
      </c>
      <c r="K75" s="51">
        <f>'NEW Summary 1990-2018 GHG'!K5-'NON-ETS &amp; ETS'!K5</f>
        <v>77.939136899148238</v>
      </c>
      <c r="L75" s="51">
        <f>'NEW Summary 1990-2018 GHG'!L5-'NON-ETS &amp; ETS'!L5</f>
        <v>87.150476539279381</v>
      </c>
      <c r="M75" s="51">
        <f>'NEW Summary 1990-2018 GHG'!M5-'NON-ETS &amp; ETS'!M5</f>
        <v>118.84269779976697</v>
      </c>
      <c r="N75" s="51">
        <f>'NEW Summary 1990-2018 GHG'!N5-'NON-ETS &amp; ETS'!N5</f>
        <v>145.60131936255476</v>
      </c>
      <c r="O75" s="51">
        <f>'NEW Summary 1990-2018 GHG'!O5-'NON-ETS &amp; ETS'!O5</f>
        <v>166.03053044546459</v>
      </c>
      <c r="P75" s="51">
        <f>'NEW Summary 1990-2018 GHG'!P5-'NON-ETS &amp; ETS'!P5</f>
        <v>162.23941951242472</v>
      </c>
      <c r="Q75" s="51">
        <f>'NEW Summary 1990-2018 GHG'!Q5-'NON-ETS &amp; ETS'!Q5</f>
        <v>0.53825837507199026</v>
      </c>
      <c r="R75" s="51">
        <f>'NEW Summary 1990-2018 GHG'!R5-'NON-ETS &amp; ETS'!R5</f>
        <v>0.5956260278804848</v>
      </c>
      <c r="S75" s="51">
        <f>'NEW Summary 1990-2018 GHG'!S5-'NON-ETS &amp; ETS'!S5</f>
        <v>0.56254724825868152</v>
      </c>
      <c r="T75" s="51">
        <f>'NEW Summary 1990-2018 GHG'!T5-'NON-ETS &amp; ETS'!T5</f>
        <v>4.6055221049503245</v>
      </c>
      <c r="U75" s="51">
        <f>'NEW Summary 1990-2018 GHG'!U5-'NON-ETS &amp; ETS'!U5</f>
        <v>2.283459750588122</v>
      </c>
      <c r="V75" s="51">
        <f>'NEW Summary 1990-2018 GHG'!V5-'NON-ETS &amp; ETS'!V5</f>
        <v>1.9733636099061869</v>
      </c>
      <c r="W75" s="51">
        <f>'NEW Summary 1990-2018 GHG'!W5-'NON-ETS &amp; ETS'!W5</f>
        <v>2.1344773304557236</v>
      </c>
      <c r="X75" s="51">
        <f>'NEW Summary 1990-2018 GHG'!X5-'NON-ETS &amp; ETS'!X5</f>
        <v>1.3946788078230838</v>
      </c>
      <c r="Y75" s="51">
        <f>'NEW Summary 1990-2018 GHG'!Y5-'NON-ETS &amp; ETS'!Y5</f>
        <v>1.4103730937601142</v>
      </c>
      <c r="Z75" s="51">
        <f>'NEW Summary 1990-2018 GHG'!Z5-'NON-ETS &amp; ETS'!Z5</f>
        <v>1.6624447501576469</v>
      </c>
      <c r="AA75" s="51">
        <f>'NEW Summary 1990-2018 GHG'!AA5-'NON-ETS &amp; ETS'!AA5</f>
        <v>1.2403331500628809</v>
      </c>
      <c r="AB75" s="51">
        <f>'NEW Summary 1990-2018 GHG'!AB5-'NON-ETS &amp; ETS'!AB5</f>
        <v>-39.359611145280951</v>
      </c>
      <c r="AC75" s="51">
        <f>'NEW Summary 1990-2018 GHG'!AC5-'NON-ETS &amp; ETS'!AC5</f>
        <v>-43.036014541144596</v>
      </c>
      <c r="AD75" s="51">
        <f>'NEW Summary 1990-2018 GHG'!AD5-'NON-ETS &amp; ETS'!AD5</f>
        <v>-36.703335548924997</v>
      </c>
      <c r="AE75" s="91"/>
      <c r="AF75" s="34">
        <f t="shared" si="10"/>
        <v>-0.14714836073320031</v>
      </c>
    </row>
    <row r="76" spans="1:32" outlineLevel="1" x14ac:dyDescent="0.25">
      <c r="A76" s="43" t="s">
        <v>39</v>
      </c>
      <c r="B76" s="51">
        <f>'NEW Summary 1990-2018 GHG'!B6-'NON-ETS &amp; ETS'!B6</f>
        <v>104.41981231384665</v>
      </c>
      <c r="C76" s="51">
        <f>'NEW Summary 1990-2018 GHG'!C6-'NON-ETS &amp; ETS'!C6</f>
        <v>95.006883286337228</v>
      </c>
      <c r="D76" s="51">
        <f>'NEW Summary 1990-2018 GHG'!D6-'NON-ETS &amp; ETS'!D6</f>
        <v>90.290976336628447</v>
      </c>
      <c r="E76" s="51">
        <f>'NEW Summary 1990-2018 GHG'!E6-'NON-ETS &amp; ETS'!E6</f>
        <v>93.865889382172767</v>
      </c>
      <c r="F76" s="51">
        <f>'NEW Summary 1990-2018 GHG'!F6-'NON-ETS &amp; ETS'!F6</f>
        <v>92.505661431799183</v>
      </c>
      <c r="G76" s="51">
        <f>'NEW Summary 1990-2018 GHG'!G6-'NON-ETS &amp; ETS'!G6</f>
        <v>92.868477398724778</v>
      </c>
      <c r="H76" s="51">
        <f>'NEW Summary 1990-2018 GHG'!H6-'NON-ETS &amp; ETS'!H6</f>
        <v>92.968817523191902</v>
      </c>
      <c r="I76" s="51">
        <f>'NEW Summary 1990-2018 GHG'!I6-'NON-ETS &amp; ETS'!I6</f>
        <v>90.731212236638811</v>
      </c>
      <c r="J76" s="51">
        <f>'NEW Summary 1990-2018 GHG'!J6-'NON-ETS &amp; ETS'!J6</f>
        <v>77.354764773907633</v>
      </c>
      <c r="K76" s="51">
        <f>'NEW Summary 1990-2018 GHG'!K6-'NON-ETS &amp; ETS'!K6</f>
        <v>116.58380147801816</v>
      </c>
      <c r="L76" s="51">
        <f>'NEW Summary 1990-2018 GHG'!L6-'NON-ETS &amp; ETS'!L6</f>
        <v>80.692131227636651</v>
      </c>
      <c r="M76" s="51">
        <f>'NEW Summary 1990-2018 GHG'!M6-'NON-ETS &amp; ETS'!M6</f>
        <v>149.99336088201849</v>
      </c>
      <c r="N76" s="51">
        <f>'NEW Summary 1990-2018 GHG'!N6-'NON-ETS &amp; ETS'!N6</f>
        <v>71.492908490589869</v>
      </c>
      <c r="O76" s="51">
        <f>'NEW Summary 1990-2018 GHG'!O6-'NON-ETS &amp; ETS'!O6</f>
        <v>739.01704778224064</v>
      </c>
      <c r="P76" s="51">
        <f>'NEW Summary 1990-2018 GHG'!P6-'NON-ETS &amp; ETS'!P6</f>
        <v>79.659674241199454</v>
      </c>
      <c r="Q76" s="51">
        <f>'NEW Summary 1990-2018 GHG'!Q6-'NON-ETS &amp; ETS'!Q6</f>
        <v>70.931116729553352</v>
      </c>
      <c r="R76" s="51">
        <f>'NEW Summary 1990-2018 GHG'!R6-'NON-ETS &amp; ETS'!R6</f>
        <v>82.412770635472427</v>
      </c>
      <c r="S76" s="51">
        <f>'NEW Summary 1990-2018 GHG'!S6-'NON-ETS &amp; ETS'!S6</f>
        <v>90.621968312249479</v>
      </c>
      <c r="T76" s="51">
        <f>'NEW Summary 1990-2018 GHG'!T6-'NON-ETS &amp; ETS'!T6</f>
        <v>85.075650757858114</v>
      </c>
      <c r="U76" s="51">
        <f>'NEW Summary 1990-2018 GHG'!U6-'NON-ETS &amp; ETS'!U6</f>
        <v>80.458750355054633</v>
      </c>
      <c r="V76" s="51">
        <f>'NEW Summary 1990-2018 GHG'!V6-'NON-ETS &amp; ETS'!V6</f>
        <v>86.963558511414206</v>
      </c>
      <c r="W76" s="51">
        <f>'NEW Summary 1990-2018 GHG'!W6-'NON-ETS &amp; ETS'!W6</f>
        <v>79.598565043566452</v>
      </c>
      <c r="X76" s="51">
        <f>'NEW Summary 1990-2018 GHG'!X6-'NON-ETS &amp; ETS'!X6</f>
        <v>78.056115127234577</v>
      </c>
      <c r="Y76" s="51">
        <f>'NEW Summary 1990-2018 GHG'!Y6-'NON-ETS &amp; ETS'!Y6</f>
        <v>76.175309548979158</v>
      </c>
      <c r="Z76" s="51">
        <f>'NEW Summary 1990-2018 GHG'!Z6-'NON-ETS &amp; ETS'!Z6</f>
        <v>71.841767996337879</v>
      </c>
      <c r="AA76" s="51">
        <f>'NEW Summary 1990-2018 GHG'!AA6-'NON-ETS &amp; ETS'!AA6</f>
        <v>72.650784355619479</v>
      </c>
      <c r="AB76" s="51">
        <f>'NEW Summary 1990-2018 GHG'!AB6-'NON-ETS &amp; ETS'!AB6</f>
        <v>73.48721294316185</v>
      </c>
      <c r="AC76" s="51">
        <f>'NEW Summary 1990-2018 GHG'!AC6-'NON-ETS &amp; ETS'!AC6</f>
        <v>78.965379523051752</v>
      </c>
      <c r="AD76" s="51">
        <f>'NEW Summary 1990-2018 GHG'!AD6-'NON-ETS &amp; ETS'!AD6</f>
        <v>80.406828194452615</v>
      </c>
      <c r="AE76" s="91"/>
      <c r="AF76" s="34">
        <f t="shared" si="10"/>
        <v>1.8254185316491416E-2</v>
      </c>
    </row>
    <row r="77" spans="1:32" x14ac:dyDescent="0.25">
      <c r="A77" s="45" t="s">
        <v>0</v>
      </c>
      <c r="B77" s="42">
        <f>'NEW Summary 1990-2018 GHG'!B7-'NON-ETS &amp; ETS'!B7</f>
        <v>7523.6648356256719</v>
      </c>
      <c r="C77" s="42">
        <f>'NEW Summary 1990-2018 GHG'!C7-'NON-ETS &amp; ETS'!C7</f>
        <v>7565.9321257083066</v>
      </c>
      <c r="D77" s="42">
        <f>'NEW Summary 1990-2018 GHG'!D7-'NON-ETS &amp; ETS'!D7</f>
        <v>6717.8016581294623</v>
      </c>
      <c r="E77" s="42">
        <f>'NEW Summary 1990-2018 GHG'!E7-'NON-ETS &amp; ETS'!E7</f>
        <v>6667.0106159097604</v>
      </c>
      <c r="F77" s="42">
        <f>'NEW Summary 1990-2018 GHG'!F7-'NON-ETS &amp; ETS'!F7</f>
        <v>6496.5767882634982</v>
      </c>
      <c r="G77" s="42">
        <f>'NEW Summary 1990-2018 GHG'!G7-'NON-ETS &amp; ETS'!G7</f>
        <v>6452.0465782317078</v>
      </c>
      <c r="H77" s="42">
        <f>'NEW Summary 1990-2018 GHG'!H7-'NON-ETS &amp; ETS'!H7</f>
        <v>6576.3213779944026</v>
      </c>
      <c r="I77" s="42">
        <f>'NEW Summary 1990-2018 GHG'!I7-'NON-ETS &amp; ETS'!I7</f>
        <v>6235.9154976268956</v>
      </c>
      <c r="J77" s="42">
        <f>'NEW Summary 1990-2018 GHG'!J7-'NON-ETS &amp; ETS'!J7</f>
        <v>6744.7458716510537</v>
      </c>
      <c r="K77" s="42">
        <f>'NEW Summary 1990-2018 GHG'!K7-'NON-ETS &amp; ETS'!K7</f>
        <v>6377.8773312741932</v>
      </c>
      <c r="L77" s="42">
        <f>'NEW Summary 1990-2018 GHG'!L7-'NON-ETS &amp; ETS'!L7</f>
        <v>6462.6033188676402</v>
      </c>
      <c r="M77" s="42">
        <f>'NEW Summary 1990-2018 GHG'!M7-'NON-ETS &amp; ETS'!M7</f>
        <v>6732.2923557237582</v>
      </c>
      <c r="N77" s="42">
        <f>'NEW Summary 1990-2018 GHG'!N7-'NON-ETS &amp; ETS'!N7</f>
        <v>6658.6245970827331</v>
      </c>
      <c r="O77" s="42">
        <f>'NEW Summary 1990-2018 GHG'!O7-'NON-ETS &amp; ETS'!O7</f>
        <v>6812.5798281567086</v>
      </c>
      <c r="P77" s="42">
        <f>'NEW Summary 1990-2018 GHG'!P7-'NON-ETS &amp; ETS'!P7</f>
        <v>6992.5072618934601</v>
      </c>
      <c r="Q77" s="42">
        <f>'NEW Summary 1990-2018 GHG'!Q7-'NON-ETS &amp; ETS'!Q7</f>
        <v>7259.3331503611416</v>
      </c>
      <c r="R77" s="42">
        <f>'NEW Summary 1990-2018 GHG'!R7-'NON-ETS &amp; ETS'!R7</f>
        <v>7144.1296973537846</v>
      </c>
      <c r="S77" s="42">
        <f>'NEW Summary 1990-2018 GHG'!S7-'NON-ETS &amp; ETS'!S7</f>
        <v>6918.040273026083</v>
      </c>
      <c r="T77" s="42">
        <f>'NEW Summary 1990-2018 GHG'!T7-'NON-ETS &amp; ETS'!T7</f>
        <v>7513.185479644033</v>
      </c>
      <c r="U77" s="42">
        <f>'NEW Summary 1990-2018 GHG'!U7-'NON-ETS &amp; ETS'!U7</f>
        <v>7460.1342689644571</v>
      </c>
      <c r="V77" s="42">
        <f>'NEW Summary 1990-2018 GHG'!V7-'NON-ETS &amp; ETS'!V7</f>
        <v>7797.2324968705179</v>
      </c>
      <c r="W77" s="42">
        <f>'NEW Summary 1990-2018 GHG'!W7-'NON-ETS &amp; ETS'!W7</f>
        <v>6609.7078517571563</v>
      </c>
      <c r="X77" s="42">
        <f>'NEW Summary 1990-2018 GHG'!X7-'NON-ETS &amp; ETS'!X7</f>
        <v>6232.2915009637172</v>
      </c>
      <c r="Y77" s="42">
        <f>'NEW Summary 1990-2018 GHG'!Y7-'NON-ETS &amp; ETS'!Y7</f>
        <v>6395.3767620249009</v>
      </c>
      <c r="Z77" s="42">
        <f>'NEW Summary 1990-2018 GHG'!Z7-'NON-ETS &amp; ETS'!Z7</f>
        <v>5745.5821113099892</v>
      </c>
      <c r="AA77" s="42">
        <f>'NEW Summary 1990-2018 GHG'!AA7-'NON-ETS &amp; ETS'!AA7</f>
        <v>6041.3094552769026</v>
      </c>
      <c r="AB77" s="42">
        <f>'NEW Summary 1990-2018 GHG'!AB7-'NON-ETS &amp; ETS'!AB7</f>
        <v>6046.4814867219093</v>
      </c>
      <c r="AC77" s="42">
        <f>'NEW Summary 1990-2018 GHG'!AC7-'NON-ETS &amp; ETS'!AC7</f>
        <v>5740.9068130334808</v>
      </c>
      <c r="AD77" s="42">
        <f>'NEW Summary 1990-2018 GHG'!AD7-'NON-ETS &amp; ETS'!AD7</f>
        <v>6197.1811918194844</v>
      </c>
      <c r="AE77" s="91"/>
      <c r="AF77" s="99">
        <f t="shared" si="10"/>
        <v>7.9477753889007879E-2</v>
      </c>
    </row>
    <row r="78" spans="1:32" x14ac:dyDescent="0.25">
      <c r="A78" s="45" t="s">
        <v>14</v>
      </c>
      <c r="B78" s="42">
        <f>'NEW Summary 1990-2018 GHG'!B8-'NON-ETS &amp; ETS'!B8</f>
        <v>3961.7501968617189</v>
      </c>
      <c r="C78" s="42">
        <f>'NEW Summary 1990-2018 GHG'!C8-'NON-ETS &amp; ETS'!C8</f>
        <v>4074.4548385498292</v>
      </c>
      <c r="D78" s="42">
        <f>'NEW Summary 1990-2018 GHG'!D8-'NON-ETS &amp; ETS'!D8</f>
        <v>3768.7411502027744</v>
      </c>
      <c r="E78" s="42">
        <f>'NEW Summary 1990-2018 GHG'!E8-'NON-ETS &amp; ETS'!E8</f>
        <v>3986.7186366590836</v>
      </c>
      <c r="F78" s="42">
        <f>'NEW Summary 1990-2018 GHG'!F8-'NON-ETS &amp; ETS'!F8</f>
        <v>4242.6262261403081</v>
      </c>
      <c r="G78" s="42">
        <f>'NEW Summary 1990-2018 GHG'!G8-'NON-ETS &amp; ETS'!G8</f>
        <v>4347.622852378212</v>
      </c>
      <c r="H78" s="42">
        <f>'NEW Summary 1990-2018 GHG'!H8-'NON-ETS &amp; ETS'!H8</f>
        <v>4182.7351599223548</v>
      </c>
      <c r="I78" s="42">
        <f>'NEW Summary 1990-2018 GHG'!I8-'NON-ETS &amp; ETS'!I8</f>
        <v>4550.5507019358802</v>
      </c>
      <c r="J78" s="42">
        <f>'NEW Summary 1990-2018 GHG'!J8-'NON-ETS &amp; ETS'!J8</f>
        <v>4589.6182499874149</v>
      </c>
      <c r="K78" s="42">
        <f>'NEW Summary 1990-2018 GHG'!K8-'NON-ETS &amp; ETS'!K8</f>
        <v>4810.4753948929083</v>
      </c>
      <c r="L78" s="42">
        <f>'NEW Summary 1990-2018 GHG'!L8-'NON-ETS &amp; ETS'!L8</f>
        <v>5642.368991872987</v>
      </c>
      <c r="M78" s="42">
        <f>'NEW Summary 1990-2018 GHG'!M8-'NON-ETS &amp; ETS'!M8</f>
        <v>5599.3853934023145</v>
      </c>
      <c r="N78" s="42">
        <f>'NEW Summary 1990-2018 GHG'!N8-'NON-ETS &amp; ETS'!N8</f>
        <v>5323.0545108400129</v>
      </c>
      <c r="O78" s="42">
        <f>'NEW Summary 1990-2018 GHG'!O8-'NON-ETS &amp; ETS'!O8</f>
        <v>5513.8189089738653</v>
      </c>
      <c r="P78" s="42">
        <f>'NEW Summary 1990-2018 GHG'!P8-'NON-ETS &amp; ETS'!P8</f>
        <v>5694.093389318622</v>
      </c>
      <c r="Q78" s="42">
        <f>'NEW Summary 1990-2018 GHG'!Q8-'NON-ETS &amp; ETS'!Q8</f>
        <v>1828.3442018832457</v>
      </c>
      <c r="R78" s="42">
        <f>'NEW Summary 1990-2018 GHG'!R8-'NON-ETS &amp; ETS'!R8</f>
        <v>1628.4161569720873</v>
      </c>
      <c r="S78" s="42">
        <f>'NEW Summary 1990-2018 GHG'!S8-'NON-ETS &amp; ETS'!S8</f>
        <v>1666.7238650719964</v>
      </c>
      <c r="T78" s="42">
        <f>'NEW Summary 1990-2018 GHG'!T8-'NON-ETS &amp; ETS'!T8</f>
        <v>2146.9411361782441</v>
      </c>
      <c r="U78" s="42">
        <f>'NEW Summary 1990-2018 GHG'!U8-'NON-ETS &amp; ETS'!U8</f>
        <v>1770.4079919516344</v>
      </c>
      <c r="V78" s="42">
        <f>'NEW Summary 1990-2018 GHG'!V8-'NON-ETS &amp; ETS'!V8</f>
        <v>1689.8818522759598</v>
      </c>
      <c r="W78" s="42">
        <f>'NEW Summary 1990-2018 GHG'!W8-'NON-ETS &amp; ETS'!W8</f>
        <v>1413.3626411004111</v>
      </c>
      <c r="X78" s="42">
        <f>'NEW Summary 1990-2018 GHG'!X8-'NON-ETS &amp; ETS'!X8</f>
        <v>1350.3384205415832</v>
      </c>
      <c r="Y78" s="42">
        <f>'NEW Summary 1990-2018 GHG'!Y8-'NON-ETS &amp; ETS'!Y8</f>
        <v>1087.6870566392422</v>
      </c>
      <c r="Z78" s="42">
        <f>'NEW Summary 1990-2018 GHG'!Z8-'NON-ETS &amp; ETS'!Z8</f>
        <v>1015.7292077543193</v>
      </c>
      <c r="AA78" s="42">
        <f>'NEW Summary 1990-2018 GHG'!AA8-'NON-ETS &amp; ETS'!AA8</f>
        <v>1088.0803662069875</v>
      </c>
      <c r="AB78" s="42">
        <f>'NEW Summary 1990-2018 GHG'!AB8-'NON-ETS &amp; ETS'!AB8</f>
        <v>1121.2729742526421</v>
      </c>
      <c r="AC78" s="42">
        <f>'NEW Summary 1990-2018 GHG'!AC8-'NON-ETS &amp; ETS'!AC8</f>
        <v>1102.7483424644674</v>
      </c>
      <c r="AD78" s="42">
        <f>'NEW Summary 1990-2018 GHG'!AD8-'NON-ETS &amp; ETS'!AD8</f>
        <v>1216.5929740126658</v>
      </c>
      <c r="AE78" s="91"/>
      <c r="AF78" s="99">
        <f t="shared" si="10"/>
        <v>0.10323718219677723</v>
      </c>
    </row>
    <row r="79" spans="1:32" x14ac:dyDescent="0.25">
      <c r="A79" s="45" t="s">
        <v>7</v>
      </c>
      <c r="B79" s="42">
        <f>'NEW Summary 1990-2018 GHG'!B9-'NON-ETS &amp; ETS'!B9</f>
        <v>1083.4878236245095</v>
      </c>
      <c r="C79" s="42">
        <f>'NEW Summary 1990-2018 GHG'!C9-'NON-ETS &amp; ETS'!C9</f>
        <v>1129.6376483176955</v>
      </c>
      <c r="D79" s="42">
        <f>'NEW Summary 1990-2018 GHG'!D9-'NON-ETS &amp; ETS'!D9</f>
        <v>1153.5350608597694</v>
      </c>
      <c r="E79" s="42">
        <f>'NEW Summary 1990-2018 GHG'!E9-'NON-ETS &amp; ETS'!E9</f>
        <v>1168.7095712440639</v>
      </c>
      <c r="F79" s="42">
        <f>'NEW Summary 1990-2018 GHG'!F9-'NON-ETS &amp; ETS'!F9</f>
        <v>1321.2488699890087</v>
      </c>
      <c r="G79" s="42">
        <f>'NEW Summary 1990-2018 GHG'!G9-'NON-ETS &amp; ETS'!G9</f>
        <v>1165.5673725686975</v>
      </c>
      <c r="H79" s="42">
        <f>'NEW Summary 1990-2018 GHG'!H9-'NON-ETS &amp; ETS'!H9</f>
        <v>1224.7163820180565</v>
      </c>
      <c r="I79" s="42">
        <f>'NEW Summary 1990-2018 GHG'!I9-'NON-ETS &amp; ETS'!I9</f>
        <v>1285.306088900295</v>
      </c>
      <c r="J79" s="42">
        <f>'NEW Summary 1990-2018 GHG'!J9-'NON-ETS &amp; ETS'!J9</f>
        <v>1279.1428187245428</v>
      </c>
      <c r="K79" s="42">
        <f>'NEW Summary 1990-2018 GHG'!K9-'NON-ETS &amp; ETS'!K9</f>
        <v>1368.1989122651721</v>
      </c>
      <c r="L79" s="42">
        <f>'NEW Summary 1990-2018 GHG'!L9-'NON-ETS &amp; ETS'!L9</f>
        <v>1374.7076596018314</v>
      </c>
      <c r="M79" s="42">
        <f>'NEW Summary 1990-2018 GHG'!M9-'NON-ETS &amp; ETS'!M9</f>
        <v>1402.5463549894228</v>
      </c>
      <c r="N79" s="42">
        <f>'NEW Summary 1990-2018 GHG'!N9-'NON-ETS &amp; ETS'!N9</f>
        <v>1382.5902617085703</v>
      </c>
      <c r="O79" s="42">
        <f>'NEW Summary 1990-2018 GHG'!O9-'NON-ETS &amp; ETS'!O9</f>
        <v>1468.7733456269132</v>
      </c>
      <c r="P79" s="42">
        <f>'NEW Summary 1990-2018 GHG'!P9-'NON-ETS &amp; ETS'!P9</f>
        <v>1349.2594847920457</v>
      </c>
      <c r="Q79" s="42">
        <f>'NEW Summary 1990-2018 GHG'!Q9-'NON-ETS &amp; ETS'!Q9</f>
        <v>1410.6862184996533</v>
      </c>
      <c r="R79" s="42">
        <f>'NEW Summary 1990-2018 GHG'!R9-'NON-ETS &amp; ETS'!R9</f>
        <v>1316.1534502878144</v>
      </c>
      <c r="S79" s="42">
        <f>'NEW Summary 1990-2018 GHG'!S9-'NON-ETS &amp; ETS'!S9</f>
        <v>1343.8391174573344</v>
      </c>
      <c r="T79" s="42">
        <f>'NEW Summary 1990-2018 GHG'!T9-'NON-ETS &amp; ETS'!T9</f>
        <v>1514.4515164187671</v>
      </c>
      <c r="U79" s="42">
        <f>'NEW Summary 1990-2018 GHG'!U9-'NON-ETS &amp; ETS'!U9</f>
        <v>1263.1157133772406</v>
      </c>
      <c r="V79" s="42">
        <f>'NEW Summary 1990-2018 GHG'!V9-'NON-ETS &amp; ETS'!V9</f>
        <v>1261.981837771425</v>
      </c>
      <c r="W79" s="42">
        <f>'NEW Summary 1990-2018 GHG'!W9-'NON-ETS &amp; ETS'!W9</f>
        <v>1163.7996536012593</v>
      </c>
      <c r="X79" s="42">
        <f>'NEW Summary 1990-2018 GHG'!X9-'NON-ETS &amp; ETS'!X9</f>
        <v>1151.0109377958368</v>
      </c>
      <c r="Y79" s="42">
        <f>'NEW Summary 1990-2018 GHG'!Y9-'NON-ETS &amp; ETS'!Y9</f>
        <v>1034.870168689836</v>
      </c>
      <c r="Z79" s="42">
        <f>'NEW Summary 1990-2018 GHG'!Z9-'NON-ETS &amp; ETS'!Z9</f>
        <v>930.37590204681226</v>
      </c>
      <c r="AA79" s="42">
        <f>'NEW Summary 1990-2018 GHG'!AA9-'NON-ETS &amp; ETS'!AA9</f>
        <v>941.83122325319528</v>
      </c>
      <c r="AB79" s="42">
        <f>'NEW Summary 1990-2018 GHG'!AB9-'NON-ETS &amp; ETS'!AB9</f>
        <v>976.45979167041162</v>
      </c>
      <c r="AC79" s="42">
        <f>'NEW Summary 1990-2018 GHG'!AC9-'NON-ETS &amp; ETS'!AC9</f>
        <v>1041.5957187776792</v>
      </c>
      <c r="AD79" s="42">
        <f>'NEW Summary 1990-2018 GHG'!AD9-'NON-ETS &amp; ETS'!AD9</f>
        <v>1078.3115639347852</v>
      </c>
      <c r="AE79" s="91"/>
      <c r="AF79" s="99">
        <f t="shared" si="10"/>
        <v>3.5249612200972176E-2</v>
      </c>
    </row>
    <row r="80" spans="1:32" x14ac:dyDescent="0.25">
      <c r="A80" s="45" t="s">
        <v>15</v>
      </c>
      <c r="B80" s="42">
        <f>'NEW Summary 1990-2018 GHG'!B10-'NON-ETS &amp; ETS'!B10</f>
        <v>1160.6547857137414</v>
      </c>
      <c r="C80" s="42">
        <f>'NEW Summary 1990-2018 GHG'!C10-'NON-ETS &amp; ETS'!C10</f>
        <v>1144.5789777818236</v>
      </c>
      <c r="D80" s="42">
        <f>'NEW Summary 1990-2018 GHG'!D10-'NON-ETS &amp; ETS'!D10</f>
        <v>1062.5422076599893</v>
      </c>
      <c r="E80" s="42">
        <f>'NEW Summary 1990-2018 GHG'!E10-'NON-ETS &amp; ETS'!E10</f>
        <v>1046.8758121630408</v>
      </c>
      <c r="F80" s="42">
        <f>'NEW Summary 1990-2018 GHG'!F10-'NON-ETS &amp; ETS'!F10</f>
        <v>1079.2784230682903</v>
      </c>
      <c r="G80" s="42">
        <f>'NEW Summary 1990-2018 GHG'!G10-'NON-ETS &amp; ETS'!G10</f>
        <v>936.34092293666049</v>
      </c>
      <c r="H80" s="42">
        <f>'NEW Summary 1990-2018 GHG'!H10-'NON-ETS &amp; ETS'!H10</f>
        <v>979.84104089544371</v>
      </c>
      <c r="I80" s="42">
        <f>'NEW Summary 1990-2018 GHG'!I10-'NON-ETS &amp; ETS'!I10</f>
        <v>955.36699614717122</v>
      </c>
      <c r="J80" s="42">
        <f>'NEW Summary 1990-2018 GHG'!J10-'NON-ETS &amp; ETS'!J10</f>
        <v>906.14326535572923</v>
      </c>
      <c r="K80" s="42">
        <f>'NEW Summary 1990-2018 GHG'!K10-'NON-ETS &amp; ETS'!K10</f>
        <v>954.75329655360281</v>
      </c>
      <c r="L80" s="42">
        <f>'NEW Summary 1990-2018 GHG'!L10-'NON-ETS &amp; ETS'!L10</f>
        <v>989.427223372458</v>
      </c>
      <c r="M80" s="42">
        <f>'NEW Summary 1990-2018 GHG'!M10-'NON-ETS &amp; ETS'!M10</f>
        <v>1019.4580026905459</v>
      </c>
      <c r="N80" s="42">
        <f>'NEW Summary 1990-2018 GHG'!N10-'NON-ETS &amp; ETS'!N10</f>
        <v>981.60799944633709</v>
      </c>
      <c r="O80" s="42">
        <f>'NEW Summary 1990-2018 GHG'!O10-'NON-ETS &amp; ETS'!O10</f>
        <v>963.3118300806326</v>
      </c>
      <c r="P80" s="42">
        <f>'NEW Summary 1990-2018 GHG'!P10-'NON-ETS &amp; ETS'!P10</f>
        <v>871.434542346748</v>
      </c>
      <c r="Q80" s="42">
        <f>'NEW Summary 1990-2018 GHG'!Q10-'NON-ETS &amp; ETS'!Q10</f>
        <v>952.45286359454235</v>
      </c>
      <c r="R80" s="42">
        <f>'NEW Summary 1990-2018 GHG'!R10-'NON-ETS &amp; ETS'!R10</f>
        <v>912.69361406196231</v>
      </c>
      <c r="S80" s="42">
        <f>'NEW Summary 1990-2018 GHG'!S10-'NON-ETS &amp; ETS'!S10</f>
        <v>958.76601481229181</v>
      </c>
      <c r="T80" s="42">
        <f>'NEW Summary 1990-2018 GHG'!T10-'NON-ETS &amp; ETS'!T10</f>
        <v>1053.0409520904309</v>
      </c>
      <c r="U80" s="42">
        <f>'NEW Summary 1990-2018 GHG'!U10-'NON-ETS &amp; ETS'!U10</f>
        <v>995.66583977659468</v>
      </c>
      <c r="V80" s="42">
        <f>'NEW Summary 1990-2018 GHG'!V10-'NON-ETS &amp; ETS'!V10</f>
        <v>1014.3882244984379</v>
      </c>
      <c r="W80" s="42">
        <f>'NEW Summary 1990-2018 GHG'!W10-'NON-ETS &amp; ETS'!W10</f>
        <v>902.84760078626243</v>
      </c>
      <c r="X80" s="42">
        <f>'NEW Summary 1990-2018 GHG'!X10-'NON-ETS &amp; ETS'!X10</f>
        <v>916.67907366193924</v>
      </c>
      <c r="Y80" s="42">
        <f>'NEW Summary 1990-2018 GHG'!Y10-'NON-ETS &amp; ETS'!Y10</f>
        <v>855.65951854518823</v>
      </c>
      <c r="Z80" s="42">
        <f>'NEW Summary 1990-2018 GHG'!Z10-'NON-ETS &amp; ETS'!Z10</f>
        <v>798.18731125161253</v>
      </c>
      <c r="AA80" s="42">
        <f>'NEW Summary 1990-2018 GHG'!AA10-'NON-ETS &amp; ETS'!AA10</f>
        <v>832.18443322864766</v>
      </c>
      <c r="AB80" s="42">
        <f>'NEW Summary 1990-2018 GHG'!AB10-'NON-ETS &amp; ETS'!AB10</f>
        <v>849.3884389695196</v>
      </c>
      <c r="AC80" s="42">
        <f>'NEW Summary 1990-2018 GHG'!AC10-'NON-ETS &amp; ETS'!AC10</f>
        <v>905.82510884575333</v>
      </c>
      <c r="AD80" s="42">
        <f>'NEW Summary 1990-2018 GHG'!AD10-'NON-ETS &amp; ETS'!AD10</f>
        <v>979.88251958381511</v>
      </c>
      <c r="AE80" s="91"/>
      <c r="AF80" s="99">
        <f t="shared" si="10"/>
        <v>8.1756853519361322E-2</v>
      </c>
    </row>
    <row r="81" spans="1:32" x14ac:dyDescent="0.25">
      <c r="A81" s="45" t="s">
        <v>3</v>
      </c>
      <c r="B81" s="42">
        <f t="shared" ref="B81:AB81" si="11">SUM(B82:B86)</f>
        <v>5146.5335160969971</v>
      </c>
      <c r="C81" s="42">
        <f t="shared" si="11"/>
        <v>5325.592334987663</v>
      </c>
      <c r="D81" s="42">
        <f t="shared" si="11"/>
        <v>5755.6966103135346</v>
      </c>
      <c r="E81" s="42">
        <f t="shared" si="11"/>
        <v>5732.58887628295</v>
      </c>
      <c r="F81" s="42">
        <f t="shared" si="11"/>
        <v>5985.101213192117</v>
      </c>
      <c r="G81" s="42">
        <f t="shared" si="11"/>
        <v>6280.1811055945836</v>
      </c>
      <c r="H81" s="42">
        <f t="shared" si="11"/>
        <v>7332.5259196566367</v>
      </c>
      <c r="I81" s="42">
        <f t="shared" si="11"/>
        <v>7712.8098031865593</v>
      </c>
      <c r="J81" s="42">
        <f t="shared" si="11"/>
        <v>9060.7396891949156</v>
      </c>
      <c r="K81" s="42">
        <f t="shared" si="11"/>
        <v>9754.9605344547927</v>
      </c>
      <c r="L81" s="42">
        <f t="shared" si="11"/>
        <v>10796.669546540576</v>
      </c>
      <c r="M81" s="42">
        <f t="shared" si="11"/>
        <v>11320.328906168208</v>
      </c>
      <c r="N81" s="42">
        <f t="shared" si="11"/>
        <v>11514.788401933201</v>
      </c>
      <c r="O81" s="42">
        <f t="shared" si="11"/>
        <v>11715.782792202277</v>
      </c>
      <c r="P81" s="42">
        <f t="shared" si="11"/>
        <v>12435.224656450946</v>
      </c>
      <c r="Q81" s="42">
        <f t="shared" si="11"/>
        <v>13138.512597617862</v>
      </c>
      <c r="R81" s="42">
        <f t="shared" si="11"/>
        <v>13818.365076680382</v>
      </c>
      <c r="S81" s="42">
        <f t="shared" si="11"/>
        <v>14406.216442301085</v>
      </c>
      <c r="T81" s="42">
        <f t="shared" si="11"/>
        <v>13677.544006900824</v>
      </c>
      <c r="U81" s="42">
        <f t="shared" si="11"/>
        <v>12457.728785103482</v>
      </c>
      <c r="V81" s="42">
        <f t="shared" si="11"/>
        <v>11540.7469425371</v>
      </c>
      <c r="W81" s="42">
        <f t="shared" si="11"/>
        <v>11225.830474678241</v>
      </c>
      <c r="X81" s="42">
        <f t="shared" si="11"/>
        <v>10836.104579205841</v>
      </c>
      <c r="Y81" s="42">
        <f t="shared" si="11"/>
        <v>11055.161572498266</v>
      </c>
      <c r="Z81" s="42">
        <f t="shared" si="11"/>
        <v>11340.317794825403</v>
      </c>
      <c r="AA81" s="42">
        <f t="shared" si="11"/>
        <v>11802.695928702677</v>
      </c>
      <c r="AB81" s="42">
        <f t="shared" si="11"/>
        <v>12279.875588997818</v>
      </c>
      <c r="AC81" s="42">
        <f t="shared" ref="AC81:AD81" si="12">SUM(AC82:AC86)</f>
        <v>11996.363385202751</v>
      </c>
      <c r="AD81" s="42">
        <f t="shared" si="12"/>
        <v>12193.210287464233</v>
      </c>
      <c r="AE81" s="91"/>
      <c r="AF81" s="99">
        <f t="shared" si="10"/>
        <v>1.6408881253487953E-2</v>
      </c>
    </row>
    <row r="82" spans="1:32" outlineLevel="1" x14ac:dyDescent="0.25">
      <c r="A82" s="43" t="s">
        <v>16</v>
      </c>
      <c r="B82" s="51">
        <f>'NEW Summary 1990-2018 GHG'!B12-'NON-ETS &amp; ETS'!B12</f>
        <v>48.400106486222576</v>
      </c>
      <c r="C82" s="51">
        <f>'NEW Summary 1990-2018 GHG'!C12-'NON-ETS &amp; ETS'!C12</f>
        <v>43.890462728732835</v>
      </c>
      <c r="D82" s="51">
        <f>'NEW Summary 1990-2018 GHG'!D12-'NON-ETS &amp; ETS'!D12</f>
        <v>43.505353402501697</v>
      </c>
      <c r="E82" s="51">
        <f>'NEW Summary 1990-2018 GHG'!E12-'NON-ETS &amp; ETS'!E12</f>
        <v>37.422091319771468</v>
      </c>
      <c r="F82" s="51">
        <f>'NEW Summary 1990-2018 GHG'!F12-'NON-ETS &amp; ETS'!F12</f>
        <v>38.894043702560808</v>
      </c>
      <c r="G82" s="51">
        <f>'NEW Summary 1990-2018 GHG'!G12-'NON-ETS &amp; ETS'!G12</f>
        <v>45.734268208919957</v>
      </c>
      <c r="H82" s="51">
        <f>'NEW Summary 1990-2018 GHG'!H12-'NON-ETS &amp; ETS'!H12</f>
        <v>48.936446679882778</v>
      </c>
      <c r="I82" s="51">
        <f>'NEW Summary 1990-2018 GHG'!I12-'NON-ETS &amp; ETS'!I12</f>
        <v>51.411187016316838</v>
      </c>
      <c r="J82" s="51">
        <f>'NEW Summary 1990-2018 GHG'!J12-'NON-ETS &amp; ETS'!J12</f>
        <v>56.835196392367649</v>
      </c>
      <c r="K82" s="51">
        <f>'NEW Summary 1990-2018 GHG'!K12-'NON-ETS &amp; ETS'!K12</f>
        <v>64.36525303110119</v>
      </c>
      <c r="L82" s="51">
        <f>'NEW Summary 1990-2018 GHG'!L12-'NON-ETS &amp; ETS'!L12</f>
        <v>69.643484311968763</v>
      </c>
      <c r="M82" s="51">
        <f>'NEW Summary 1990-2018 GHG'!M12-'NON-ETS &amp; ETS'!M12</f>
        <v>69.19228723427733</v>
      </c>
      <c r="N82" s="51">
        <f>'NEW Summary 1990-2018 GHG'!N12-'NON-ETS &amp; ETS'!N12</f>
        <v>68.575781212525385</v>
      </c>
      <c r="O82" s="51">
        <f>'NEW Summary 1990-2018 GHG'!O12-'NON-ETS &amp; ETS'!O12</f>
        <v>71.175231401416426</v>
      </c>
      <c r="P82" s="51">
        <f>'NEW Summary 1990-2018 GHG'!P12-'NON-ETS &amp; ETS'!P12</f>
        <v>67.929569362526678</v>
      </c>
      <c r="Q82" s="51">
        <f>'NEW Summary 1990-2018 GHG'!Q12-'NON-ETS &amp; ETS'!Q12</f>
        <v>80.207235907855747</v>
      </c>
      <c r="R82" s="51">
        <f>'NEW Summary 1990-2018 GHG'!R12-'NON-ETS &amp; ETS'!R12</f>
        <v>92.038297872635994</v>
      </c>
      <c r="S82" s="51">
        <f>'NEW Summary 1990-2018 GHG'!S12-'NON-ETS &amp; ETS'!S12</f>
        <v>85.020551063372494</v>
      </c>
      <c r="T82" s="51">
        <f>'NEW Summary 1990-2018 GHG'!T12-'NON-ETS &amp; ETS'!T12</f>
        <v>80.52753322756412</v>
      </c>
      <c r="U82" s="51">
        <f>'NEW Summary 1990-2018 GHG'!U12-'NON-ETS &amp; ETS'!U12</f>
        <v>65.618694926951818</v>
      </c>
      <c r="V82" s="51">
        <f>'NEW Summary 1990-2018 GHG'!V12-'NON-ETS &amp; ETS'!V12</f>
        <v>49.510807676865383</v>
      </c>
      <c r="W82" s="51">
        <f>'NEW Summary 1990-2018 GHG'!W12-'NON-ETS &amp; ETS'!W12</f>
        <v>24.652442584170675</v>
      </c>
      <c r="X82" s="51">
        <f>'NEW Summary 1990-2018 GHG'!X12-'NON-ETS &amp; ETS'!X12</f>
        <v>14.990550534278892</v>
      </c>
      <c r="Y82" s="51">
        <f>'NEW Summary 1990-2018 GHG'!Y12-'NON-ETS &amp; ETS'!Y12</f>
        <v>0.13228368386309342</v>
      </c>
      <c r="Z82" s="51">
        <f>'NEW Summary 1990-2018 GHG'!Z12-'NON-ETS &amp; ETS'!Z12</f>
        <v>0.12637443266592996</v>
      </c>
      <c r="AA82" s="51">
        <f>'NEW Summary 1990-2018 GHG'!AA12-'NON-ETS &amp; ETS'!AA12</f>
        <v>0.13370565429494441</v>
      </c>
      <c r="AB82" s="51">
        <f>'NEW Summary 1990-2018 GHG'!AB12-'NON-ETS &amp; ETS'!AB12</f>
        <v>0.14430656589189539</v>
      </c>
      <c r="AC82" s="51">
        <f>'NEW Summary 1990-2018 GHG'!AC12-'NON-ETS &amp; ETS'!AC12</f>
        <v>0.14964747674548917</v>
      </c>
      <c r="AD82" s="51">
        <f>'NEW Summary 1990-2018 GHG'!AD12-'NON-ETS &amp; ETS'!AD12</f>
        <v>0.14443255737118932</v>
      </c>
      <c r="AE82" s="91"/>
      <c r="AF82" s="34">
        <f t="shared" si="10"/>
        <v>-3.4848027428949262E-2</v>
      </c>
    </row>
    <row r="83" spans="1:32" outlineLevel="1" x14ac:dyDescent="0.25">
      <c r="A83" s="43" t="s">
        <v>17</v>
      </c>
      <c r="B83" s="51">
        <f>'NEW Summary 1990-2018 GHG'!B13-'NON-ETS &amp; ETS'!B13</f>
        <v>4789.3801468327483</v>
      </c>
      <c r="C83" s="51">
        <f>'NEW Summary 1990-2018 GHG'!C13-'NON-ETS &amp; ETS'!C13</f>
        <v>4979.6851958572797</v>
      </c>
      <c r="D83" s="51">
        <f>'NEW Summary 1990-2018 GHG'!D13-'NON-ETS &amp; ETS'!D13</f>
        <v>5415.5621643484274</v>
      </c>
      <c r="E83" s="51">
        <f>'NEW Summary 1990-2018 GHG'!E13-'NON-ETS &amp; ETS'!E13</f>
        <v>5408.1833204558952</v>
      </c>
      <c r="F83" s="51">
        <f>'NEW Summary 1990-2018 GHG'!F13-'NON-ETS &amp; ETS'!F13</f>
        <v>5662.1151645062364</v>
      </c>
      <c r="G83" s="51">
        <f>'NEW Summary 1990-2018 GHG'!G13-'NON-ETS &amp; ETS'!G13</f>
        <v>5892.0333494588494</v>
      </c>
      <c r="H83" s="51">
        <f>'NEW Summary 1990-2018 GHG'!H13-'NON-ETS &amp; ETS'!H13</f>
        <v>6896.8226473549394</v>
      </c>
      <c r="I83" s="51">
        <f>'NEW Summary 1990-2018 GHG'!I13-'NON-ETS &amp; ETS'!I13</f>
        <v>7305.8626962687467</v>
      </c>
      <c r="J83" s="51">
        <f>'NEW Summary 1990-2018 GHG'!J13-'NON-ETS &amp; ETS'!J13</f>
        <v>8670.3093833839139</v>
      </c>
      <c r="K83" s="51">
        <f>'NEW Summary 1990-2018 GHG'!K13-'NON-ETS &amp; ETS'!K13</f>
        <v>9322.4249333980024</v>
      </c>
      <c r="L83" s="51">
        <f>'NEW Summary 1990-2018 GHG'!L13-'NON-ETS &amp; ETS'!L13</f>
        <v>10374.071054574983</v>
      </c>
      <c r="M83" s="51">
        <f>'NEW Summary 1990-2018 GHG'!M13-'NON-ETS &amp; ETS'!M13</f>
        <v>10840.626336529649</v>
      </c>
      <c r="N83" s="51">
        <f>'NEW Summary 1990-2018 GHG'!N13-'NON-ETS &amp; ETS'!N13</f>
        <v>11044.283083267343</v>
      </c>
      <c r="O83" s="51">
        <f>'NEW Summary 1990-2018 GHG'!O13-'NON-ETS &amp; ETS'!O13</f>
        <v>11213.922780015919</v>
      </c>
      <c r="P83" s="51">
        <f>'NEW Summary 1990-2018 GHG'!P13-'NON-ETS &amp; ETS'!P13</f>
        <v>11865.632851657636</v>
      </c>
      <c r="Q83" s="51">
        <f>'NEW Summary 1990-2018 GHG'!Q13-'NON-ETS &amp; ETS'!Q13</f>
        <v>12562.049534622245</v>
      </c>
      <c r="R83" s="51">
        <f>'NEW Summary 1990-2018 GHG'!R13-'NON-ETS &amp; ETS'!R13</f>
        <v>13191.229061074762</v>
      </c>
      <c r="S83" s="51">
        <f>'NEW Summary 1990-2018 GHG'!S13-'NON-ETS &amp; ETS'!S13</f>
        <v>13847.839876508633</v>
      </c>
      <c r="T83" s="51">
        <f>'NEW Summary 1990-2018 GHG'!T13-'NON-ETS &amp; ETS'!T13</f>
        <v>13093.114767574445</v>
      </c>
      <c r="U83" s="51">
        <f>'NEW Summary 1990-2018 GHG'!U13-'NON-ETS &amp; ETS'!U13</f>
        <v>11907.909663271486</v>
      </c>
      <c r="V83" s="51">
        <f>'NEW Summary 1990-2018 GHG'!V13-'NON-ETS &amp; ETS'!V13</f>
        <v>10996.33902282553</v>
      </c>
      <c r="W83" s="51">
        <f>'NEW Summary 1990-2018 GHG'!W13-'NON-ETS &amp; ETS'!W13</f>
        <v>10747.577129386462</v>
      </c>
      <c r="X83" s="51">
        <f>'NEW Summary 1990-2018 GHG'!X13-'NON-ETS &amp; ETS'!X13</f>
        <v>10375.77508201722</v>
      </c>
      <c r="Y83" s="51">
        <f>'NEW Summary 1990-2018 GHG'!Y13-'NON-ETS &amp; ETS'!Y13</f>
        <v>10606.567292045209</v>
      </c>
      <c r="Z83" s="51">
        <f>'NEW Summary 1990-2018 GHG'!Z13-'NON-ETS &amp; ETS'!Z13</f>
        <v>10855.5948758583</v>
      </c>
      <c r="AA83" s="51">
        <f>'NEW Summary 1990-2018 GHG'!AA13-'NON-ETS &amp; ETS'!AA13</f>
        <v>11330.050871605132</v>
      </c>
      <c r="AB83" s="51">
        <f>'NEW Summary 1990-2018 GHG'!AB13-'NON-ETS &amp; ETS'!AB13</f>
        <v>11764.576136919693</v>
      </c>
      <c r="AC83" s="51">
        <f>'NEW Summary 1990-2018 GHG'!AC13-'NON-ETS &amp; ETS'!AC13</f>
        <v>11517.856728373366</v>
      </c>
      <c r="AD83" s="51">
        <f>'NEW Summary 1990-2018 GHG'!AD13-'NON-ETS &amp; ETS'!AD13</f>
        <v>11677.518001439419</v>
      </c>
      <c r="AE83" s="91"/>
      <c r="AF83" s="34">
        <f t="shared" si="10"/>
        <v>1.3862064516980771E-2</v>
      </c>
    </row>
    <row r="84" spans="1:32" outlineLevel="1" x14ac:dyDescent="0.25">
      <c r="A84" s="43" t="s">
        <v>5</v>
      </c>
      <c r="B84" s="51">
        <f>'NEW Summary 1990-2018 GHG'!B14-'NON-ETS &amp; ETS'!B14</f>
        <v>148.86637452036004</v>
      </c>
      <c r="C84" s="51">
        <f>'NEW Summary 1990-2018 GHG'!C14-'NON-ETS &amp; ETS'!C14</f>
        <v>144.57874852610999</v>
      </c>
      <c r="D84" s="51">
        <f>'NEW Summary 1990-2018 GHG'!D14-'NON-ETS &amp; ETS'!D14</f>
        <v>129.65781006611999</v>
      </c>
      <c r="E84" s="51">
        <f>'NEW Summary 1990-2018 GHG'!E14-'NON-ETS &amp; ETS'!E14</f>
        <v>142.34918300909999</v>
      </c>
      <c r="F84" s="51">
        <f>'NEW Summary 1990-2018 GHG'!F14-'NON-ETS &amp; ETS'!F14</f>
        <v>134.11694110014</v>
      </c>
      <c r="G84" s="51">
        <f>'NEW Summary 1990-2018 GHG'!G14-'NON-ETS &amp; ETS'!G14</f>
        <v>124.51265887301999</v>
      </c>
      <c r="H84" s="51">
        <f>'NEW Summary 1990-2018 GHG'!H14-'NON-ETS &amp; ETS'!H14</f>
        <v>145.09326364542</v>
      </c>
      <c r="I84" s="51">
        <f>'NEW Summary 1990-2018 GHG'!I14-'NON-ETS &amp; ETS'!I14</f>
        <v>139.94811245232</v>
      </c>
      <c r="J84" s="51">
        <f>'NEW Summary 1990-2018 GHG'!J14-'NON-ETS &amp; ETS'!J14</f>
        <v>144.06423340680001</v>
      </c>
      <c r="K84" s="51">
        <f>'NEW Summary 1990-2018 GHG'!K14-'NON-ETS &amp; ETS'!K14</f>
        <v>138.57607213415997</v>
      </c>
      <c r="L84" s="51">
        <f>'NEW Summary 1990-2018 GHG'!L14-'NON-ETS &amp; ETS'!L14</f>
        <v>137.64994491940203</v>
      </c>
      <c r="M84" s="51">
        <f>'NEW Summary 1990-2018 GHG'!M14-'NON-ETS &amp; ETS'!M14</f>
        <v>150.23841483851999</v>
      </c>
      <c r="N84" s="51">
        <f>'NEW Summary 1990-2018 GHG'!N14-'NON-ETS &amp; ETS'!N14</f>
        <v>131.37286046381999</v>
      </c>
      <c r="O84" s="51">
        <f>'NEW Summary 1990-2018 GHG'!O14-'NON-ETS &amp; ETS'!O14</f>
        <v>145.09326364542</v>
      </c>
      <c r="P84" s="51">
        <f>'NEW Summary 1990-2018 GHG'!P14-'NON-ETS &amp; ETS'!P14</f>
        <v>152.98249547483999</v>
      </c>
      <c r="Q84" s="51">
        <f>'NEW Summary 1990-2018 GHG'!Q14-'NON-ETS &amp; ETS'!Q14</f>
        <v>136.58069370191211</v>
      </c>
      <c r="R84" s="51">
        <f>'NEW Summary 1990-2018 GHG'!R14-'NON-ETS &amp; ETS'!R14</f>
        <v>136.58069370191211</v>
      </c>
      <c r="S84" s="51">
        <f>'NEW Summary 1990-2018 GHG'!S14-'NON-ETS &amp; ETS'!S14</f>
        <v>147.70526624826999</v>
      </c>
      <c r="T84" s="51">
        <f>'NEW Summary 1990-2018 GHG'!T14-'NON-ETS &amp; ETS'!T14</f>
        <v>156.53706619388771</v>
      </c>
      <c r="U84" s="51">
        <f>'NEW Summary 1990-2018 GHG'!U14-'NON-ETS &amp; ETS'!U14</f>
        <v>137.35688328510679</v>
      </c>
      <c r="V84" s="51">
        <f>'NEW Summary 1990-2018 GHG'!V14-'NON-ETS &amp; ETS'!V14</f>
        <v>136.30730117794968</v>
      </c>
      <c r="W84" s="51">
        <f>'NEW Summary 1990-2018 GHG'!W14-'NON-ETS &amp; ETS'!W14</f>
        <v>136.52350642814636</v>
      </c>
      <c r="X84" s="51">
        <f>'NEW Summary 1990-2018 GHG'!X14-'NON-ETS &amp; ETS'!X14</f>
        <v>131.92994006401719</v>
      </c>
      <c r="Y84" s="51">
        <f>'NEW Summary 1990-2018 GHG'!Y14-'NON-ETS &amp; ETS'!Y14</f>
        <v>131.38444200807905</v>
      </c>
      <c r="Z84" s="51">
        <f>'NEW Summary 1990-2018 GHG'!Z14-'NON-ETS &amp; ETS'!Z14</f>
        <v>120.52732143027721</v>
      </c>
      <c r="AA84" s="51">
        <f>'NEW Summary 1990-2018 GHG'!AA14-'NON-ETS &amp; ETS'!AA14</f>
        <v>122.83311312101043</v>
      </c>
      <c r="AB84" s="51">
        <f>'NEW Summary 1990-2018 GHG'!AB14-'NON-ETS &amp; ETS'!AB14</f>
        <v>125.09843312030688</v>
      </c>
      <c r="AC84" s="51">
        <f>'NEW Summary 1990-2018 GHG'!AC14-'NON-ETS &amp; ETS'!AC14</f>
        <v>129.13778925403994</v>
      </c>
      <c r="AD84" s="51">
        <f>'NEW Summary 1990-2018 GHG'!AD14-'NON-ETS &amp; ETS'!AD14</f>
        <v>130.49208530066824</v>
      </c>
      <c r="AE84" s="91"/>
      <c r="AF84" s="34">
        <f t="shared" si="10"/>
        <v>1.0487217215435832E-2</v>
      </c>
    </row>
    <row r="85" spans="1:32" outlineLevel="1" x14ac:dyDescent="0.25">
      <c r="A85" s="43" t="s">
        <v>18</v>
      </c>
      <c r="B85" s="51">
        <f>'NEW Summary 1990-2018 GHG'!B15-'NON-ETS &amp; ETS'!B15</f>
        <v>85.769464065566396</v>
      </c>
      <c r="C85" s="51">
        <f>'NEW Summary 1990-2018 GHG'!C15-'NON-ETS &amp; ETS'!C15</f>
        <v>82.603750985809199</v>
      </c>
      <c r="D85" s="51">
        <f>'NEW Summary 1990-2018 GHG'!D15-'NON-ETS &amp; ETS'!D15</f>
        <v>92.143063212526812</v>
      </c>
      <c r="E85" s="51">
        <f>'NEW Summary 1990-2018 GHG'!E15-'NON-ETS &amp; ETS'!E15</f>
        <v>92.143063212526812</v>
      </c>
      <c r="F85" s="51">
        <f>'NEW Summary 1990-2018 GHG'!F15-'NON-ETS &amp; ETS'!F15</f>
        <v>104.8059155315556</v>
      </c>
      <c r="G85" s="51">
        <f>'NEW Summary 1990-2018 GHG'!G15-'NON-ETS &amp; ETS'!G15</f>
        <v>92.100890225080789</v>
      </c>
      <c r="H85" s="51">
        <f>'NEW Summary 1990-2018 GHG'!H15-'NON-ETS &amp; ETS'!H15</f>
        <v>104.97460748133962</v>
      </c>
      <c r="I85" s="51">
        <f>'NEW Summary 1990-2018 GHG'!I15-'NON-ETS &amp; ETS'!I15</f>
        <v>108.14032056109679</v>
      </c>
      <c r="J85" s="51">
        <f>'NEW Summary 1990-2018 GHG'!J15-'NON-ETS &amp; ETS'!J15</f>
        <v>117.7639787627064</v>
      </c>
      <c r="K85" s="51">
        <f>'NEW Summary 1990-2018 GHG'!K15-'NON-ETS &amp; ETS'!K15</f>
        <v>130.5533500440732</v>
      </c>
      <c r="L85" s="51">
        <f>'NEW Summary 1990-2018 GHG'!L15-'NON-ETS &amp; ETS'!L15</f>
        <v>152.65299152182217</v>
      </c>
      <c r="M85" s="51">
        <f>'NEW Summary 1990-2018 GHG'!M15-'NON-ETS &amp; ETS'!M15</f>
        <v>152.59264144127079</v>
      </c>
      <c r="N85" s="51">
        <f>'NEW Summary 1990-2018 GHG'!N15-'NON-ETS &amp; ETS'!N15</f>
        <v>162.02943059999097</v>
      </c>
      <c r="O85" s="51">
        <f>'NEW Summary 1990-2018 GHG'!O15-'NON-ETS &amp; ETS'!O15</f>
        <v>174.63193283846834</v>
      </c>
      <c r="P85" s="51">
        <f>'NEW Summary 1990-2018 GHG'!P15-'NON-ETS &amp; ETS'!P15</f>
        <v>227.11502081976138</v>
      </c>
      <c r="Q85" s="51">
        <f>'NEW Summary 1990-2018 GHG'!Q15-'NON-ETS &amp; ETS'!Q15</f>
        <v>211.19096114772944</v>
      </c>
      <c r="R85" s="51">
        <f>'NEW Summary 1990-2018 GHG'!R15-'NON-ETS &amp; ETS'!R15</f>
        <v>250.12938149372886</v>
      </c>
      <c r="S85" s="51">
        <f>'NEW Summary 1990-2018 GHG'!S15-'NON-ETS &amp; ETS'!S15</f>
        <v>197.52859629053373</v>
      </c>
      <c r="T85" s="51">
        <f>'NEW Summary 1990-2018 GHG'!T15-'NON-ETS &amp; ETS'!T15</f>
        <v>204.73483947416227</v>
      </c>
      <c r="U85" s="51">
        <f>'NEW Summary 1990-2018 GHG'!U15-'NON-ETS &amp; ETS'!U15</f>
        <v>199.52148308613846</v>
      </c>
      <c r="V85" s="51">
        <f>'NEW Summary 1990-2018 GHG'!V15-'NON-ETS &amp; ETS'!V15</f>
        <v>200.1179461732057</v>
      </c>
      <c r="W85" s="51">
        <f>'NEW Summary 1990-2018 GHG'!W15-'NON-ETS &amp; ETS'!W15</f>
        <v>173.7293136834902</v>
      </c>
      <c r="X85" s="51">
        <f>'NEW Summary 1990-2018 GHG'!X15-'NON-ETS &amp; ETS'!X15</f>
        <v>183.59719763026533</v>
      </c>
      <c r="Y85" s="51">
        <f>'NEW Summary 1990-2018 GHG'!Y15-'NON-ETS &amp; ETS'!Y15</f>
        <v>179.58536753529575</v>
      </c>
      <c r="Z85" s="51">
        <f>'NEW Summary 1990-2018 GHG'!Z15-'NON-ETS &amp; ETS'!Z15</f>
        <v>224.81245213777882</v>
      </c>
      <c r="AA85" s="51">
        <f>'NEW Summary 1990-2018 GHG'!AA15-'NON-ETS &amp; ETS'!AA15</f>
        <v>221.73465518067172</v>
      </c>
      <c r="AB85" s="51">
        <f>'NEW Summary 1990-2018 GHG'!AB15-'NON-ETS &amp; ETS'!AB15</f>
        <v>266.45871798797521</v>
      </c>
      <c r="AC85" s="51">
        <f>'NEW Summary 1990-2018 GHG'!AC15-'NON-ETS &amp; ETS'!AC15</f>
        <v>235.2825977256233</v>
      </c>
      <c r="AD85" s="51">
        <f>'NEW Summary 1990-2018 GHG'!AD15-'NON-ETS &amp; ETS'!AD15</f>
        <v>260.2336301322706</v>
      </c>
      <c r="AE85" s="91"/>
      <c r="AF85" s="34">
        <f t="shared" si="10"/>
        <v>0.10604707975786695</v>
      </c>
    </row>
    <row r="86" spans="1:32" outlineLevel="1" x14ac:dyDescent="0.25">
      <c r="A86" s="43" t="s">
        <v>19</v>
      </c>
      <c r="B86" s="51">
        <f>'NEW Summary 1990-2018 GHG'!B16-'NON-ETS &amp; ETS'!B16</f>
        <v>74.117424192099747</v>
      </c>
      <c r="C86" s="51">
        <f>'NEW Summary 1990-2018 GHG'!C16-'NON-ETS &amp; ETS'!C16</f>
        <v>74.834176889731324</v>
      </c>
      <c r="D86" s="51">
        <f>'NEW Summary 1990-2018 GHG'!D16-'NON-ETS &amp; ETS'!D16</f>
        <v>74.828219283958873</v>
      </c>
      <c r="E86" s="51">
        <f>'NEW Summary 1990-2018 GHG'!E16-'NON-ETS &amp; ETS'!E16</f>
        <v>52.491218285657382</v>
      </c>
      <c r="F86" s="51">
        <f>'NEW Summary 1990-2018 GHG'!F16-'NON-ETS &amp; ETS'!F16</f>
        <v>45.169148351623086</v>
      </c>
      <c r="G86" s="51">
        <f>'NEW Summary 1990-2018 GHG'!G16-'NON-ETS &amp; ETS'!G16</f>
        <v>125.79993882871393</v>
      </c>
      <c r="H86" s="51">
        <f>'NEW Summary 1990-2018 GHG'!H16-'NON-ETS &amp; ETS'!H16</f>
        <v>136.6989544950554</v>
      </c>
      <c r="I86" s="51">
        <f>'NEW Summary 1990-2018 GHG'!I16-'NON-ETS &amp; ETS'!I16</f>
        <v>107.44748688807842</v>
      </c>
      <c r="J86" s="51">
        <f>'NEW Summary 1990-2018 GHG'!J16-'NON-ETS &amp; ETS'!J16</f>
        <v>71.76689724912778</v>
      </c>
      <c r="K86" s="51">
        <f>'NEW Summary 1990-2018 GHG'!K16-'NON-ETS &amp; ETS'!K16</f>
        <v>99.040925847457274</v>
      </c>
      <c r="L86" s="51">
        <f>'NEW Summary 1990-2018 GHG'!L16-'NON-ETS &amp; ETS'!L16</f>
        <v>62.652071212400642</v>
      </c>
      <c r="M86" s="51">
        <f>'NEW Summary 1990-2018 GHG'!M16-'NON-ETS &amp; ETS'!M16</f>
        <v>107.67922612449065</v>
      </c>
      <c r="N86" s="51">
        <f>'NEW Summary 1990-2018 GHG'!N16-'NON-ETS &amp; ETS'!N16</f>
        <v>108.52724638952344</v>
      </c>
      <c r="O86" s="51">
        <f>'NEW Summary 1990-2018 GHG'!O16-'NON-ETS &amp; ETS'!O16</f>
        <v>110.95958430105297</v>
      </c>
      <c r="P86" s="51">
        <f>'NEW Summary 1990-2018 GHG'!P16-'NON-ETS &amp; ETS'!P16</f>
        <v>121.56471913618135</v>
      </c>
      <c r="Q86" s="51">
        <f>'NEW Summary 1990-2018 GHG'!Q16-'NON-ETS &amp; ETS'!Q16</f>
        <v>148.48417223812135</v>
      </c>
      <c r="R86" s="51">
        <f>'NEW Summary 1990-2018 GHG'!R16-'NON-ETS &amp; ETS'!R16</f>
        <v>148.38764253734448</v>
      </c>
      <c r="S86" s="51">
        <f>'NEW Summary 1990-2018 GHG'!S16-'NON-ETS &amp; ETS'!S16</f>
        <v>128.12215219027442</v>
      </c>
      <c r="T86" s="51">
        <f>'NEW Summary 1990-2018 GHG'!T16-'NON-ETS &amp; ETS'!T16</f>
        <v>142.62980043076666</v>
      </c>
      <c r="U86" s="51">
        <f>'NEW Summary 1990-2018 GHG'!U16-'NON-ETS &amp; ETS'!U16</f>
        <v>147.32206053379744</v>
      </c>
      <c r="V86" s="51">
        <f>'NEW Summary 1990-2018 GHG'!V16-'NON-ETS &amp; ETS'!V16</f>
        <v>158.47186468355076</v>
      </c>
      <c r="W86" s="51">
        <f>'NEW Summary 1990-2018 GHG'!W16-'NON-ETS &amp; ETS'!W16</f>
        <v>143.34808259597247</v>
      </c>
      <c r="X86" s="51">
        <f>'NEW Summary 1990-2018 GHG'!X16-'NON-ETS &amp; ETS'!X16</f>
        <v>129.81180896005947</v>
      </c>
      <c r="Y86" s="51">
        <f>'NEW Summary 1990-2018 GHG'!Y16-'NON-ETS &amp; ETS'!Y16</f>
        <v>137.49218722582003</v>
      </c>
      <c r="Z86" s="51">
        <f>'NEW Summary 1990-2018 GHG'!Z16-'NON-ETS &amp; ETS'!Z16</f>
        <v>139.25677096638077</v>
      </c>
      <c r="AA86" s="51">
        <f>'NEW Summary 1990-2018 GHG'!AA16-'NON-ETS &amp; ETS'!AA16</f>
        <v>127.943583141568</v>
      </c>
      <c r="AB86" s="51">
        <f>'NEW Summary 1990-2018 GHG'!AB16-'NON-ETS &amp; ETS'!AB16</f>
        <v>123.59799440395192</v>
      </c>
      <c r="AC86" s="51">
        <f>'NEW Summary 1990-2018 GHG'!AC16-'NON-ETS &amp; ETS'!AC16</f>
        <v>113.93662237297377</v>
      </c>
      <c r="AD86" s="51">
        <f>'NEW Summary 1990-2018 GHG'!AD16-'NON-ETS &amp; ETS'!AD16</f>
        <v>124.82213803450344</v>
      </c>
      <c r="AE86" s="91"/>
      <c r="AF86" s="34">
        <f t="shared" si="10"/>
        <v>9.5540094438605672E-2</v>
      </c>
    </row>
    <row r="87" spans="1:32" x14ac:dyDescent="0.25">
      <c r="A87" s="45" t="s">
        <v>4</v>
      </c>
      <c r="B87" s="42">
        <f t="shared" ref="B87:AB87" si="13">SUM(B88:B92)</f>
        <v>3274.5701902448959</v>
      </c>
      <c r="C87" s="42">
        <f t="shared" si="13"/>
        <v>2961.9136633712956</v>
      </c>
      <c r="D87" s="42">
        <f t="shared" si="13"/>
        <v>2873.5340583859729</v>
      </c>
      <c r="E87" s="42">
        <f t="shared" si="13"/>
        <v>2838.991702207074</v>
      </c>
      <c r="F87" s="42">
        <f t="shared" si="13"/>
        <v>3077.3126217103299</v>
      </c>
      <c r="G87" s="42">
        <f t="shared" si="13"/>
        <v>2990.9468673509941</v>
      </c>
      <c r="H87" s="42">
        <f t="shared" si="13"/>
        <v>3073.1092293630454</v>
      </c>
      <c r="I87" s="42">
        <f t="shared" si="13"/>
        <v>3402.7069580668403</v>
      </c>
      <c r="J87" s="42">
        <f t="shared" si="13"/>
        <v>3292.6865253819628</v>
      </c>
      <c r="K87" s="42">
        <f t="shared" si="13"/>
        <v>3242.2337041272081</v>
      </c>
      <c r="L87" s="42">
        <f t="shared" si="13"/>
        <v>3789.5008896930567</v>
      </c>
      <c r="M87" s="42">
        <f t="shared" si="13"/>
        <v>3821.7860490602825</v>
      </c>
      <c r="N87" s="42">
        <f t="shared" si="13"/>
        <v>3303.4710366702934</v>
      </c>
      <c r="O87" s="42">
        <f t="shared" si="13"/>
        <v>2496.6623685794507</v>
      </c>
      <c r="P87" s="42">
        <f t="shared" si="13"/>
        <v>2668.2458739727804</v>
      </c>
      <c r="Q87" s="42">
        <f t="shared" si="13"/>
        <v>210.00860333820202</v>
      </c>
      <c r="R87" s="42">
        <f t="shared" si="13"/>
        <v>172.22791065462894</v>
      </c>
      <c r="S87" s="42">
        <f t="shared" si="13"/>
        <v>186.9213519093058</v>
      </c>
      <c r="T87" s="42">
        <f t="shared" si="13"/>
        <v>170.00928257470383</v>
      </c>
      <c r="U87" s="42">
        <f t="shared" si="13"/>
        <v>172.09433993592455</v>
      </c>
      <c r="V87" s="42">
        <f t="shared" si="13"/>
        <v>164.84561969682846</v>
      </c>
      <c r="W87" s="42">
        <f t="shared" si="13"/>
        <v>166.53358073523191</v>
      </c>
      <c r="X87" s="42">
        <f t="shared" si="13"/>
        <v>168.2762588607452</v>
      </c>
      <c r="Y87" s="42">
        <f t="shared" si="13"/>
        <v>176.72467514153868</v>
      </c>
      <c r="Z87" s="42">
        <f t="shared" si="13"/>
        <v>169.88075700621411</v>
      </c>
      <c r="AA87" s="42">
        <f t="shared" si="13"/>
        <v>176.8949182050454</v>
      </c>
      <c r="AB87" s="42">
        <f t="shared" si="13"/>
        <v>181.70379944070726</v>
      </c>
      <c r="AC87" s="42">
        <f t="shared" ref="AC87:AD87" si="14">SUM(AC88:AC92)</f>
        <v>230.11654412986775</v>
      </c>
      <c r="AD87" s="42">
        <f t="shared" si="14"/>
        <v>221.48790003085696</v>
      </c>
      <c r="AE87" s="91"/>
      <c r="AF87" s="99">
        <f t="shared" si="10"/>
        <v>-3.7496843747753986E-2</v>
      </c>
    </row>
    <row r="88" spans="1:32" outlineLevel="1" x14ac:dyDescent="0.25">
      <c r="A88" s="43" t="s">
        <v>20</v>
      </c>
      <c r="B88" s="51">
        <f>'NEW Summary 1990-2018 GHG'!B18-'NON-ETS &amp; ETS'!B18</f>
        <v>1116.7254085014333</v>
      </c>
      <c r="C88" s="51">
        <f>'NEW Summary 1990-2018 GHG'!C18-'NON-ETS &amp; ETS'!C18</f>
        <v>992.38939661731536</v>
      </c>
      <c r="D88" s="51">
        <f>'NEW Summary 1990-2018 GHG'!D18-'NON-ETS &amp; ETS'!D18</f>
        <v>932.96808506651939</v>
      </c>
      <c r="E88" s="51">
        <f>'NEW Summary 1990-2018 GHG'!E18-'NON-ETS &amp; ETS'!E18</f>
        <v>951.12593750870883</v>
      </c>
      <c r="F88" s="51">
        <f>'NEW Summary 1990-2018 GHG'!F18-'NON-ETS &amp; ETS'!F18</f>
        <v>1081.7022655246876</v>
      </c>
      <c r="G88" s="51">
        <f>'NEW Summary 1990-2018 GHG'!G18-'NON-ETS &amp; ETS'!G18</f>
        <v>1084.1810327260134</v>
      </c>
      <c r="H88" s="51">
        <f>'NEW Summary 1990-2018 GHG'!H18-'NON-ETS &amp; ETS'!H18</f>
        <v>1198.3870831754853</v>
      </c>
      <c r="I88" s="51">
        <f>'NEW Summary 1990-2018 GHG'!I18-'NON-ETS &amp; ETS'!I18</f>
        <v>1384.9248481927566</v>
      </c>
      <c r="J88" s="51">
        <f>'NEW Summary 1990-2018 GHG'!J18-'NON-ETS &amp; ETS'!J18</f>
        <v>1288.1260716317763</v>
      </c>
      <c r="K88" s="51">
        <f>'NEW Summary 1990-2018 GHG'!K18-'NON-ETS &amp; ETS'!K18</f>
        <v>1353.709634567598</v>
      </c>
      <c r="L88" s="51">
        <f>'NEW Summary 1990-2018 GHG'!L18-'NON-ETS &amp; ETS'!L18</f>
        <v>1908.7841314126661</v>
      </c>
      <c r="M88" s="51">
        <f>'NEW Summary 1990-2018 GHG'!M18-'NON-ETS &amp; ETS'!M18</f>
        <v>2061.4371933464076</v>
      </c>
      <c r="N88" s="51">
        <f>'NEW Summary 1990-2018 GHG'!N18-'NON-ETS &amp; ETS'!N18</f>
        <v>2063.3791229426015</v>
      </c>
      <c r="O88" s="51">
        <f>'NEW Summary 1990-2018 GHG'!O18-'NON-ETS &amp; ETS'!O18</f>
        <v>2342.3181160836975</v>
      </c>
      <c r="P88" s="51">
        <f>'NEW Summary 1990-2018 GHG'!P18-'NON-ETS &amp; ETS'!P18</f>
        <v>2507.0626593013171</v>
      </c>
      <c r="Q88" s="51">
        <f>'NEW Summary 1990-2018 GHG'!Q18-'NON-ETS &amp; ETS'!Q18</f>
        <v>-1.8884436408129659</v>
      </c>
      <c r="R88" s="51">
        <f>'NEW Summary 1990-2018 GHG'!R18-'NON-ETS &amp; ETS'!R18</f>
        <v>-1.9380486849968293E-2</v>
      </c>
      <c r="S88" s="51">
        <f>'NEW Summary 1990-2018 GHG'!S18-'NON-ETS &amp; ETS'!S18</f>
        <v>0</v>
      </c>
      <c r="T88" s="51">
        <f>'NEW Summary 1990-2018 GHG'!T18-'NON-ETS &amp; ETS'!T18</f>
        <v>-0.65223437260010542</v>
      </c>
      <c r="U88" s="51">
        <f>'NEW Summary 1990-2018 GHG'!U18-'NON-ETS &amp; ETS'!U18</f>
        <v>-2.9480599999942569E-2</v>
      </c>
      <c r="V88" s="51">
        <f>'NEW Summary 1990-2018 GHG'!V18-'NON-ETS &amp; ETS'!V18</f>
        <v>0</v>
      </c>
      <c r="W88" s="51">
        <f>'NEW Summary 1990-2018 GHG'!W18-'NON-ETS &amp; ETS'!W18</f>
        <v>0</v>
      </c>
      <c r="X88" s="51">
        <f>'NEW Summary 1990-2018 GHG'!X18-'NON-ETS &amp; ETS'!X18</f>
        <v>0</v>
      </c>
      <c r="Y88" s="51">
        <f>'NEW Summary 1990-2018 GHG'!Y18-'NON-ETS &amp; ETS'!Y18</f>
        <v>0</v>
      </c>
      <c r="Z88" s="51">
        <f>'NEW Summary 1990-2018 GHG'!Z18-'NON-ETS &amp; ETS'!Z18</f>
        <v>0</v>
      </c>
      <c r="AA88" s="51">
        <f>'NEW Summary 1990-2018 GHG'!AA18-'NON-ETS &amp; ETS'!AA18</f>
        <v>0</v>
      </c>
      <c r="AB88" s="51">
        <f>'NEW Summary 1990-2018 GHG'!AB18-'NON-ETS &amp; ETS'!AB18</f>
        <v>0</v>
      </c>
      <c r="AC88" s="51">
        <f>'NEW Summary 1990-2018 GHG'!AC18-'NON-ETS &amp; ETS'!AC18</f>
        <v>0</v>
      </c>
      <c r="AD88" s="51">
        <f>'NEW Summary 1990-2018 GHG'!AD18-'NON-ETS &amp; ETS'!AD18</f>
        <v>0</v>
      </c>
      <c r="AE88" s="91"/>
      <c r="AF88" s="34"/>
    </row>
    <row r="89" spans="1:32" outlineLevel="1" x14ac:dyDescent="0.25">
      <c r="A89" s="43" t="s">
        <v>36</v>
      </c>
      <c r="B89" s="51">
        <f>'NEW Summary 1990-2018 GHG'!B19-'NON-ETS &amp; ETS'!B19</f>
        <v>1985.5534978391947</v>
      </c>
      <c r="C89" s="51">
        <f>'NEW Summary 1990-2018 GHG'!C19-'NON-ETS &amp; ETS'!C19</f>
        <v>1811.3149009289532</v>
      </c>
      <c r="D89" s="51">
        <f>'NEW Summary 1990-2018 GHG'!D19-'NON-ETS &amp; ETS'!D19</f>
        <v>1784.5598679642192</v>
      </c>
      <c r="E89" s="51">
        <f>'NEW Summary 1990-2018 GHG'!E19-'NON-ETS &amp; ETS'!E19</f>
        <v>1727.1851861620685</v>
      </c>
      <c r="F89" s="51">
        <f>'NEW Summary 1990-2018 GHG'!F19-'NON-ETS &amp; ETS'!F19</f>
        <v>1837.6240166776079</v>
      </c>
      <c r="G89" s="51">
        <f>'NEW Summary 1990-2018 GHG'!G19-'NON-ETS &amp; ETS'!G19</f>
        <v>1754.435682700223</v>
      </c>
      <c r="H89" s="51">
        <f>'NEW Summary 1990-2018 GHG'!H19-'NON-ETS &amp; ETS'!H19</f>
        <v>1703.8488518539398</v>
      </c>
      <c r="I89" s="51">
        <f>'NEW Summary 1990-2018 GHG'!I19-'NON-ETS &amp; ETS'!I19</f>
        <v>1854.1229536725268</v>
      </c>
      <c r="J89" s="51">
        <f>'NEW Summary 1990-2018 GHG'!J19-'NON-ETS &amp; ETS'!J19</f>
        <v>1839.8040564006601</v>
      </c>
      <c r="K89" s="51">
        <f>'NEW Summary 1990-2018 GHG'!K19-'NON-ETS &amp; ETS'!K19</f>
        <v>1723.8160338628056</v>
      </c>
      <c r="L89" s="51">
        <f>'NEW Summary 1990-2018 GHG'!L19-'NON-ETS &amp; ETS'!L19</f>
        <v>1663.2983634614227</v>
      </c>
      <c r="M89" s="51">
        <f>'NEW Summary 1990-2018 GHG'!M19-'NON-ETS &amp; ETS'!M19</f>
        <v>1602.9141868890472</v>
      </c>
      <c r="N89" s="51">
        <f>'NEW Summary 1990-2018 GHG'!N19-'NON-ETS &amp; ETS'!N19</f>
        <v>1091.7655638550139</v>
      </c>
      <c r="O89" s="51">
        <f>'NEW Summary 1990-2018 GHG'!O19-'NON-ETS &amp; ETS'!O19</f>
        <v>0.29746752765364803</v>
      </c>
      <c r="P89" s="51" t="s">
        <v>6</v>
      </c>
      <c r="Q89" s="51" t="s">
        <v>6</v>
      </c>
      <c r="R89" s="51" t="s">
        <v>6</v>
      </c>
      <c r="S89" s="51" t="s">
        <v>6</v>
      </c>
      <c r="T89" s="51" t="s">
        <v>6</v>
      </c>
      <c r="U89" s="51" t="s">
        <v>6</v>
      </c>
      <c r="V89" s="51" t="s">
        <v>6</v>
      </c>
      <c r="W89" s="51" t="s">
        <v>6</v>
      </c>
      <c r="X89" s="51" t="s">
        <v>6</v>
      </c>
      <c r="Y89" s="51" t="s">
        <v>6</v>
      </c>
      <c r="Z89" s="51" t="s">
        <v>6</v>
      </c>
      <c r="AA89" s="51" t="s">
        <v>6</v>
      </c>
      <c r="AB89" s="51" t="s">
        <v>6</v>
      </c>
      <c r="AC89" s="51" t="s">
        <v>6</v>
      </c>
      <c r="AD89" s="51" t="s">
        <v>6</v>
      </c>
      <c r="AE89" s="91"/>
      <c r="AF89" s="34"/>
    </row>
    <row r="90" spans="1:32" outlineLevel="1" x14ac:dyDescent="0.25">
      <c r="A90" s="43" t="s">
        <v>21</v>
      </c>
      <c r="B90" s="51">
        <f>'NEW Summary 1990-2018 GHG'!B20-'NON-ETS &amp; ETS'!B20</f>
        <v>26.080000000000002</v>
      </c>
      <c r="C90" s="51">
        <f>'NEW Summary 1990-2018 GHG'!C20-'NON-ETS &amp; ETS'!C20</f>
        <v>23.44</v>
      </c>
      <c r="D90" s="51">
        <f>'NEW Summary 1990-2018 GHG'!D20-'NON-ETS &amp; ETS'!D20</f>
        <v>20.56</v>
      </c>
      <c r="E90" s="51">
        <f>'NEW Summary 1990-2018 GHG'!E20-'NON-ETS &amp; ETS'!E20</f>
        <v>26.080000000000002</v>
      </c>
      <c r="F90" s="51">
        <f>'NEW Summary 1990-2018 GHG'!F20-'NON-ETS &amp; ETS'!F20</f>
        <v>21.28</v>
      </c>
      <c r="G90" s="51">
        <f>'NEW Summary 1990-2018 GHG'!G20-'NON-ETS &amp; ETS'!G20</f>
        <v>24.8</v>
      </c>
      <c r="H90" s="51">
        <f>'NEW Summary 1990-2018 GHG'!H20-'NON-ETS &amp; ETS'!H20</f>
        <v>27.28</v>
      </c>
      <c r="I90" s="51">
        <f>'NEW Summary 1990-2018 GHG'!I20-'NON-ETS &amp; ETS'!I20</f>
        <v>26.96</v>
      </c>
      <c r="J90" s="51">
        <f>'NEW Summary 1990-2018 GHG'!J20-'NON-ETS &amp; ETS'!J20</f>
        <v>28.64</v>
      </c>
      <c r="K90" s="51">
        <f>'NEW Summary 1990-2018 GHG'!K20-'NON-ETS &amp; ETS'!K20</f>
        <v>26.8</v>
      </c>
      <c r="L90" s="51">
        <f>'NEW Summary 1990-2018 GHG'!L20-'NON-ETS &amp; ETS'!L20</f>
        <v>28.8</v>
      </c>
      <c r="M90" s="51">
        <f>'NEW Summary 1990-2018 GHG'!M20-'NON-ETS &amp; ETS'!M20</f>
        <v>12</v>
      </c>
      <c r="N90" s="51" t="s">
        <v>6</v>
      </c>
      <c r="O90" s="51" t="s">
        <v>6</v>
      </c>
      <c r="P90" s="51" t="s">
        <v>6</v>
      </c>
      <c r="Q90" s="51" t="s">
        <v>6</v>
      </c>
      <c r="R90" s="51" t="s">
        <v>6</v>
      </c>
      <c r="S90" s="51" t="s">
        <v>6</v>
      </c>
      <c r="T90" s="51" t="s">
        <v>6</v>
      </c>
      <c r="U90" s="51" t="s">
        <v>6</v>
      </c>
      <c r="V90" s="51" t="s">
        <v>6</v>
      </c>
      <c r="W90" s="51" t="s">
        <v>6</v>
      </c>
      <c r="X90" s="51" t="s">
        <v>6</v>
      </c>
      <c r="Y90" s="51" t="s">
        <v>6</v>
      </c>
      <c r="Z90" s="51" t="s">
        <v>6</v>
      </c>
      <c r="AA90" s="51" t="s">
        <v>6</v>
      </c>
      <c r="AB90" s="51" t="s">
        <v>6</v>
      </c>
      <c r="AC90" s="51" t="s">
        <v>6</v>
      </c>
      <c r="AD90" s="51" t="s">
        <v>6</v>
      </c>
      <c r="AE90" s="91"/>
      <c r="AF90" s="34"/>
    </row>
    <row r="91" spans="1:32" outlineLevel="1" x14ac:dyDescent="0.25">
      <c r="A91" s="43" t="s">
        <v>37</v>
      </c>
      <c r="B91" s="51">
        <f>'NEW Summary 1990-2018 GHG'!B21-'NON-ETS &amp; ETS'!B21</f>
        <v>114.86943190426791</v>
      </c>
      <c r="C91" s="51">
        <f>'NEW Summary 1990-2018 GHG'!C21-'NON-ETS &amp; ETS'!C21</f>
        <v>103.24960782502697</v>
      </c>
      <c r="D91" s="51">
        <f>'NEW Summary 1990-2018 GHG'!D21-'NON-ETS &amp; ETS'!D21</f>
        <v>103.66887535523421</v>
      </c>
      <c r="E91" s="51">
        <f>'NEW Summary 1990-2018 GHG'!E21-'NON-ETS &amp; ETS'!E21</f>
        <v>102.64812453629652</v>
      </c>
      <c r="F91" s="51">
        <f>'NEW Summary 1990-2018 GHG'!F21-'NON-ETS &amp; ETS'!F21</f>
        <v>104.64839350803463</v>
      </c>
      <c r="G91" s="51">
        <f>'NEW Summary 1990-2018 GHG'!G21-'NON-ETS &amp; ETS'!G21</f>
        <v>95.334529924757277</v>
      </c>
      <c r="H91" s="51">
        <f>'NEW Summary 1990-2018 GHG'!H21-'NON-ETS &amp; ETS'!H21</f>
        <v>111.17596033361986</v>
      </c>
      <c r="I91" s="51">
        <f>'NEW Summary 1990-2018 GHG'!I21-'NON-ETS &amp; ETS'!I21</f>
        <v>103.94031420155687</v>
      </c>
      <c r="J91" s="51">
        <f>'NEW Summary 1990-2018 GHG'!J21-'NON-ETS &amp; ETS'!J21</f>
        <v>103.01068334952704</v>
      </c>
      <c r="K91" s="51">
        <f>'NEW Summary 1990-2018 GHG'!K21-'NON-ETS &amp; ETS'!K21</f>
        <v>104.45813169680426</v>
      </c>
      <c r="L91" s="51">
        <f>'NEW Summary 1990-2018 GHG'!L21-'NON-ETS &amp; ETS'!L21</f>
        <v>154.74026481896794</v>
      </c>
      <c r="M91" s="51">
        <f>'NEW Summary 1990-2018 GHG'!M21-'NON-ETS &amp; ETS'!M21</f>
        <v>111.04070082482809</v>
      </c>
      <c r="N91" s="51">
        <f>'NEW Summary 1990-2018 GHG'!N21-'NON-ETS &amp; ETS'!N21</f>
        <v>113.30658187267753</v>
      </c>
      <c r="O91" s="51">
        <f>'NEW Summary 1990-2018 GHG'!O21-'NON-ETS &amp; ETS'!O21</f>
        <v>118.46647896809952</v>
      </c>
      <c r="P91" s="51">
        <f>'NEW Summary 1990-2018 GHG'!P21-'NON-ETS &amp; ETS'!P21</f>
        <v>125.01912667146323</v>
      </c>
      <c r="Q91" s="51">
        <f>'NEW Summary 1990-2018 GHG'!Q21-'NON-ETS &amp; ETS'!Q21</f>
        <v>174.94087497901498</v>
      </c>
      <c r="R91" s="51">
        <f>'NEW Summary 1990-2018 GHG'!R21-'NON-ETS &amp; ETS'!R21</f>
        <v>134.4051651414789</v>
      </c>
      <c r="S91" s="51">
        <f>'NEW Summary 1990-2018 GHG'!S21-'NON-ETS &amp; ETS'!S21</f>
        <v>147.8016999093058</v>
      </c>
      <c r="T91" s="51">
        <f>'NEW Summary 1990-2018 GHG'!T21-'NON-ETS &amp; ETS'!T21</f>
        <v>130.56472294730392</v>
      </c>
      <c r="U91" s="51">
        <f>'NEW Summary 1990-2018 GHG'!U21-'NON-ETS &amp; ETS'!U21</f>
        <v>131.5952245359245</v>
      </c>
      <c r="V91" s="51">
        <f>'NEW Summary 1990-2018 GHG'!V21-'NON-ETS &amp; ETS'!V21</f>
        <v>124.12570769682847</v>
      </c>
      <c r="W91" s="51">
        <f>'NEW Summary 1990-2018 GHG'!W21-'NON-ETS &amp; ETS'!W21</f>
        <v>125.63397473523193</v>
      </c>
      <c r="X91" s="51">
        <f>'NEW Summary 1990-2018 GHG'!X21-'NON-ETS &amp; ETS'!X21</f>
        <v>127.28278286074521</v>
      </c>
      <c r="Y91" s="51">
        <f>'NEW Summary 1990-2018 GHG'!Y21-'NON-ETS &amp; ETS'!Y21</f>
        <v>135.66236114153867</v>
      </c>
      <c r="Z91" s="51">
        <f>'NEW Summary 1990-2018 GHG'!Z21-'NON-ETS &amp; ETS'!Z21</f>
        <v>128.67093300621411</v>
      </c>
      <c r="AA91" s="51">
        <f>'NEW Summary 1990-2018 GHG'!AA21-'NON-ETS &amp; ETS'!AA21</f>
        <v>135.45444220504541</v>
      </c>
      <c r="AB91" s="51">
        <f>'NEW Summary 1990-2018 GHG'!AB21-'NON-ETS &amp; ETS'!AB21</f>
        <v>139.13272634070728</v>
      </c>
      <c r="AC91" s="51">
        <f>'NEW Summary 1990-2018 GHG'!AC21-'NON-ETS &amp; ETS'!AC21</f>
        <v>187.34247044986773</v>
      </c>
      <c r="AD91" s="51">
        <f>'NEW Summary 1990-2018 GHG'!AD21-'NON-ETS &amp; ETS'!AD21</f>
        <v>178.51082577085697</v>
      </c>
      <c r="AE91" s="91"/>
      <c r="AF91" s="34">
        <f t="shared" si="10"/>
        <v>-4.7141711421885439E-2</v>
      </c>
    </row>
    <row r="92" spans="1:32" outlineLevel="1" x14ac:dyDescent="0.25">
      <c r="A92" s="43" t="s">
        <v>22</v>
      </c>
      <c r="B92" s="51">
        <f>'NEW Summary 1990-2018 GHG'!B22-'NON-ETS &amp; ETS'!B22</f>
        <v>31.341851999999999</v>
      </c>
      <c r="C92" s="51">
        <f>'NEW Summary 1990-2018 GHG'!C22-'NON-ETS &amp; ETS'!C22</f>
        <v>31.519757999999996</v>
      </c>
      <c r="D92" s="51">
        <f>'NEW Summary 1990-2018 GHG'!D22-'NON-ETS &amp; ETS'!D22</f>
        <v>31.777229999999999</v>
      </c>
      <c r="E92" s="51">
        <f>'NEW Summary 1990-2018 GHG'!E22-'NON-ETS &amp; ETS'!E22</f>
        <v>31.952453999999999</v>
      </c>
      <c r="F92" s="51">
        <f>'NEW Summary 1990-2018 GHG'!F22-'NON-ETS &amp; ETS'!F22</f>
        <v>32.057946000000001</v>
      </c>
      <c r="G92" s="51">
        <f>'NEW Summary 1990-2018 GHG'!G22-'NON-ETS &amp; ETS'!G22</f>
        <v>32.195622</v>
      </c>
      <c r="H92" s="51">
        <f>'NEW Summary 1990-2018 GHG'!H22-'NON-ETS &amp; ETS'!H22</f>
        <v>32.417333999999997</v>
      </c>
      <c r="I92" s="51">
        <f>'NEW Summary 1990-2018 GHG'!I22-'NON-ETS &amp; ETS'!I22</f>
        <v>32.758842000000001</v>
      </c>
      <c r="J92" s="51">
        <f>'NEW Summary 1990-2018 GHG'!J22-'NON-ETS &amp; ETS'!J22</f>
        <v>33.105713999999992</v>
      </c>
      <c r="K92" s="51">
        <f>'NEW Summary 1990-2018 GHG'!K22-'NON-ETS &amp; ETS'!K22</f>
        <v>33.449903999999997</v>
      </c>
      <c r="L92" s="51">
        <f>'NEW Summary 1990-2018 GHG'!L22-'NON-ETS &amp; ETS'!L22</f>
        <v>33.878130000000006</v>
      </c>
      <c r="M92" s="51">
        <f>'NEW Summary 1990-2018 GHG'!M22-'NON-ETS &amp; ETS'!M22</f>
        <v>34.393967999999994</v>
      </c>
      <c r="N92" s="51">
        <f>'NEW Summary 1990-2018 GHG'!N22-'NON-ETS &amp; ETS'!N22</f>
        <v>35.019767999999999</v>
      </c>
      <c r="O92" s="51">
        <f>'NEW Summary 1990-2018 GHG'!O22-'NON-ETS &amp; ETS'!O22</f>
        <v>35.580306</v>
      </c>
      <c r="P92" s="51">
        <f>'NEW Summary 1990-2018 GHG'!P22-'NON-ETS &amp; ETS'!P22</f>
        <v>36.164088</v>
      </c>
      <c r="Q92" s="51">
        <f>'NEW Summary 1990-2018 GHG'!Q22-'NON-ETS &amp; ETS'!Q22</f>
        <v>36.956172000000002</v>
      </c>
      <c r="R92" s="51">
        <f>'NEW Summary 1990-2018 GHG'!R22-'NON-ETS &amp; ETS'!R22</f>
        <v>37.842125999999993</v>
      </c>
      <c r="S92" s="51">
        <f>'NEW Summary 1990-2018 GHG'!S22-'NON-ETS &amp; ETS'!S22</f>
        <v>39.119652000000002</v>
      </c>
      <c r="T92" s="51">
        <f>'NEW Summary 1990-2018 GHG'!T22-'NON-ETS &amp; ETS'!T22</f>
        <v>40.096794000000003</v>
      </c>
      <c r="U92" s="51">
        <f>'NEW Summary 1990-2018 GHG'!U22-'NON-ETS &amp; ETS'!U22</f>
        <v>40.528595999999993</v>
      </c>
      <c r="V92" s="51">
        <f>'NEW Summary 1990-2018 GHG'!V22-'NON-ETS &amp; ETS'!V22</f>
        <v>40.719912000000008</v>
      </c>
      <c r="W92" s="51">
        <f>'NEW Summary 1990-2018 GHG'!W22-'NON-ETS &amp; ETS'!W22</f>
        <v>40.899605999999991</v>
      </c>
      <c r="X92" s="51">
        <f>'NEW Summary 1990-2018 GHG'!X22-'NON-ETS &amp; ETS'!X22</f>
        <v>40.993475999999994</v>
      </c>
      <c r="Y92" s="51">
        <f>'NEW Summary 1990-2018 GHG'!Y22-'NON-ETS &amp; ETS'!Y22</f>
        <v>41.062314000000001</v>
      </c>
      <c r="Z92" s="51">
        <f>'NEW Summary 1990-2018 GHG'!Z22-'NON-ETS &amp; ETS'!Z22</f>
        <v>41.209824000000005</v>
      </c>
      <c r="AA92" s="51">
        <f>'NEW Summary 1990-2018 GHG'!AA22-'NON-ETS &amp; ETS'!AA22</f>
        <v>41.440475999999997</v>
      </c>
      <c r="AB92" s="51">
        <f>'NEW Summary 1990-2018 GHG'!AB22-'NON-ETS &amp; ETS'!AB22</f>
        <v>42.571073099999992</v>
      </c>
      <c r="AC92" s="51">
        <f>'NEW Summary 1990-2018 GHG'!AC22-'NON-ETS &amp; ETS'!AC22</f>
        <v>42.774073680000001</v>
      </c>
      <c r="AD92" s="51">
        <f>'NEW Summary 1990-2018 GHG'!AD22-'NON-ETS &amp; ETS'!AD22</f>
        <v>42.977074260000002</v>
      </c>
      <c r="AE92" s="91"/>
      <c r="AF92" s="34">
        <f t="shared" si="10"/>
        <v>4.7458790462344665E-3</v>
      </c>
    </row>
    <row r="93" spans="1:32" x14ac:dyDescent="0.25">
      <c r="A93" s="45" t="s">
        <v>9</v>
      </c>
      <c r="B93" s="42">
        <f>'NEW Summary 1990-2018 GHG'!B23-'NON-ETS &amp; ETS'!B23</f>
        <v>34.591111871073778</v>
      </c>
      <c r="C93" s="42">
        <f>'NEW Summary 1990-2018 GHG'!C23-'NON-ETS &amp; ETS'!C23</f>
        <v>49.500497452363035</v>
      </c>
      <c r="D93" s="42">
        <f>'NEW Summary 1990-2018 GHG'!D23-'NON-ETS &amp; ETS'!D23</f>
        <v>64.409697447839392</v>
      </c>
      <c r="E93" s="42">
        <f>'NEW Summary 1990-2018 GHG'!E23-'NON-ETS &amp; ETS'!E23</f>
        <v>106.43423634497699</v>
      </c>
      <c r="F93" s="42">
        <f>'NEW Summary 1990-2018 GHG'!F23-'NON-ETS &amp; ETS'!F23</f>
        <v>149.57942473915489</v>
      </c>
      <c r="G93" s="42">
        <f>'NEW Summary 1990-2018 GHG'!G23-'NON-ETS &amp; ETS'!G23</f>
        <v>226.38910029594777</v>
      </c>
      <c r="H93" s="42">
        <f>'NEW Summary 1990-2018 GHG'!H23-'NON-ETS &amp; ETS'!H23</f>
        <v>326.29827077106137</v>
      </c>
      <c r="I93" s="42">
        <f>'NEW Summary 1990-2018 GHG'!I23-'NON-ETS &amp; ETS'!I23</f>
        <v>459.92607446861075</v>
      </c>
      <c r="J93" s="42">
        <f>'NEW Summary 1990-2018 GHG'!J23-'NON-ETS &amp; ETS'!J23</f>
        <v>373.61370525171378</v>
      </c>
      <c r="K93" s="42">
        <f>'NEW Summary 1990-2018 GHG'!K23-'NON-ETS &amp; ETS'!K23</f>
        <v>532.34867676313524</v>
      </c>
      <c r="L93" s="42">
        <f>'NEW Summary 1990-2018 GHG'!L23-'NON-ETS &amp; ETS'!L23</f>
        <v>769.02387216482532</v>
      </c>
      <c r="M93" s="42">
        <f>'NEW Summary 1990-2018 GHG'!M23-'NON-ETS &amp; ETS'!M23</f>
        <v>781.96256994851524</v>
      </c>
      <c r="N93" s="42">
        <f>'NEW Summary 1990-2018 GHG'!N23-'NON-ETS &amp; ETS'!N23</f>
        <v>773.3647484891876</v>
      </c>
      <c r="O93" s="42">
        <f>'NEW Summary 1990-2018 GHG'!O23-'NON-ETS &amp; ETS'!O23</f>
        <v>988.32818155592611</v>
      </c>
      <c r="P93" s="42">
        <f>'NEW Summary 1990-2018 GHG'!P23-'NON-ETS &amp; ETS'!P23</f>
        <v>1002.8901931947623</v>
      </c>
      <c r="Q93" s="42">
        <f>'NEW Summary 1990-2018 GHG'!Q23-'NON-ETS &amp; ETS'!Q23</f>
        <v>1202.6823583682783</v>
      </c>
      <c r="R93" s="42">
        <f>'NEW Summary 1990-2018 GHG'!R23-'NON-ETS &amp; ETS'!R23</f>
        <v>1179.4718836358795</v>
      </c>
      <c r="S93" s="42">
        <f>'NEW Summary 1990-2018 GHG'!S23-'NON-ETS &amp; ETS'!S23</f>
        <v>1174.4939943234103</v>
      </c>
      <c r="T93" s="42">
        <f>'NEW Summary 1990-2018 GHG'!T23-'NON-ETS &amp; ETS'!T23</f>
        <v>1182.2532386523114</v>
      </c>
      <c r="U93" s="42">
        <f>'NEW Summary 1990-2018 GHG'!U23-'NON-ETS &amp; ETS'!U23</f>
        <v>1141.8289807366398</v>
      </c>
      <c r="V93" s="42">
        <f>'NEW Summary 1990-2018 GHG'!V23-'NON-ETS &amp; ETS'!V23</f>
        <v>1113.9069037193201</v>
      </c>
      <c r="W93" s="42">
        <f>'NEW Summary 1990-2018 GHG'!W23-'NON-ETS &amp; ETS'!W23</f>
        <v>1128.4030322741796</v>
      </c>
      <c r="X93" s="42">
        <f>'NEW Summary 1990-2018 GHG'!X23-'NON-ETS &amp; ETS'!X23</f>
        <v>1108.2828480792509</v>
      </c>
      <c r="Y93" s="42">
        <f>'NEW Summary 1990-2018 GHG'!Y23-'NON-ETS &amp; ETS'!Y23</f>
        <v>1144.7456442496714</v>
      </c>
      <c r="Z93" s="42">
        <f>'NEW Summary 1990-2018 GHG'!Z23-'NON-ETS &amp; ETS'!Z23</f>
        <v>1216.8299465470413</v>
      </c>
      <c r="AA93" s="42">
        <f>'NEW Summary 1990-2018 GHG'!AA23-'NON-ETS &amp; ETS'!AA23</f>
        <v>1225.4573981051874</v>
      </c>
      <c r="AB93" s="42">
        <f>'NEW Summary 1990-2018 GHG'!AB23-'NON-ETS &amp; ETS'!AB23</f>
        <v>1316.9602544591041</v>
      </c>
      <c r="AC93" s="42">
        <f>'NEW Summary 1990-2018 GHG'!AC23-'NON-ETS &amp; ETS'!AC23</f>
        <v>1353.8114478103316</v>
      </c>
      <c r="AD93" s="42">
        <f>'NEW Summary 1990-2018 GHG'!AD23-'NON-ETS &amp; ETS'!AD23</f>
        <v>1192.4626196209144</v>
      </c>
      <c r="AE93" s="91"/>
      <c r="AF93" s="99">
        <f t="shared" si="10"/>
        <v>-0.11918116695673125</v>
      </c>
    </row>
    <row r="94" spans="1:32" x14ac:dyDescent="0.25">
      <c r="A94" s="45" t="s">
        <v>1</v>
      </c>
      <c r="B94" s="42">
        <f t="shared" ref="B94:AB94" si="15">SUM(B95:B101)</f>
        <v>20403.443577920363</v>
      </c>
      <c r="C94" s="42">
        <f t="shared" si="15"/>
        <v>20483.276059470241</v>
      </c>
      <c r="D94" s="42">
        <f t="shared" si="15"/>
        <v>20482.951015715447</v>
      </c>
      <c r="E94" s="42">
        <f t="shared" si="15"/>
        <v>20665.326873842598</v>
      </c>
      <c r="F94" s="42">
        <f t="shared" si="15"/>
        <v>20824.77963028631</v>
      </c>
      <c r="G94" s="42">
        <f t="shared" si="15"/>
        <v>21459.48281123273</v>
      </c>
      <c r="H94" s="42">
        <f t="shared" si="15"/>
        <v>21633.531194292511</v>
      </c>
      <c r="I94" s="42">
        <f t="shared" si="15"/>
        <v>21678.201179926251</v>
      </c>
      <c r="J94" s="42">
        <f t="shared" si="15"/>
        <v>22090.328186579161</v>
      </c>
      <c r="K94" s="42">
        <f t="shared" si="15"/>
        <v>21736.35286645493</v>
      </c>
      <c r="L94" s="42">
        <f t="shared" si="15"/>
        <v>20800.211089383898</v>
      </c>
      <c r="M94" s="42">
        <f t="shared" si="15"/>
        <v>20453.890148770864</v>
      </c>
      <c r="N94" s="42">
        <f t="shared" si="15"/>
        <v>20104.652889645389</v>
      </c>
      <c r="O94" s="42">
        <f t="shared" si="15"/>
        <v>20360.257637920789</v>
      </c>
      <c r="P94" s="42">
        <f t="shared" si="15"/>
        <v>20076.360941719297</v>
      </c>
      <c r="Q94" s="42">
        <f t="shared" si="15"/>
        <v>19829.60062981378</v>
      </c>
      <c r="R94" s="42">
        <f t="shared" si="15"/>
        <v>19422.932559722471</v>
      </c>
      <c r="S94" s="42">
        <f t="shared" si="15"/>
        <v>19077.651090293239</v>
      </c>
      <c r="T94" s="42">
        <f t="shared" si="15"/>
        <v>18914.556293700709</v>
      </c>
      <c r="U94" s="42">
        <f t="shared" si="15"/>
        <v>18510.698015052545</v>
      </c>
      <c r="V94" s="42">
        <f t="shared" si="15"/>
        <v>18595.292365938745</v>
      </c>
      <c r="W94" s="42">
        <f t="shared" si="15"/>
        <v>17961.367124137221</v>
      </c>
      <c r="X94" s="42">
        <f t="shared" si="15"/>
        <v>18325.808477538289</v>
      </c>
      <c r="Y94" s="42">
        <f t="shared" si="15"/>
        <v>19151.43790767499</v>
      </c>
      <c r="Z94" s="42">
        <f t="shared" si="15"/>
        <v>18927.001568699012</v>
      </c>
      <c r="AA94" s="42">
        <f t="shared" si="15"/>
        <v>19161.054893928533</v>
      </c>
      <c r="AB94" s="42">
        <f t="shared" si="15"/>
        <v>19685.169107674978</v>
      </c>
      <c r="AC94" s="42">
        <f t="shared" ref="AC94:AD94" si="16">SUM(AC95:AC101)</f>
        <v>20253.062390335646</v>
      </c>
      <c r="AD94" s="42">
        <f t="shared" si="16"/>
        <v>20633.419306052685</v>
      </c>
      <c r="AE94" s="91"/>
      <c r="AF94" s="99">
        <f t="shared" si="10"/>
        <v>1.8780217449907096E-2</v>
      </c>
    </row>
    <row r="95" spans="1:32" outlineLevel="1" x14ac:dyDescent="0.25">
      <c r="A95" s="43" t="s">
        <v>23</v>
      </c>
      <c r="B95" s="51">
        <f>'NEW Summary 1990-2018 GHG'!B25-'NON-ETS &amp; ETS'!B25</f>
        <v>11356.972954755622</v>
      </c>
      <c r="C95" s="51">
        <f>'NEW Summary 1990-2018 GHG'!C25-'NON-ETS &amp; ETS'!C25</f>
        <v>11453.886888791223</v>
      </c>
      <c r="D95" s="51">
        <f>'NEW Summary 1990-2018 GHG'!D25-'NON-ETS &amp; ETS'!D25</f>
        <v>11556.067299735332</v>
      </c>
      <c r="E95" s="51">
        <f>'NEW Summary 1990-2018 GHG'!E25-'NON-ETS &amp; ETS'!E25</f>
        <v>11530.790865891857</v>
      </c>
      <c r="F95" s="51">
        <f>'NEW Summary 1990-2018 GHG'!F25-'NON-ETS &amp; ETS'!F25</f>
        <v>11464.941184620753</v>
      </c>
      <c r="G95" s="51">
        <f>'NEW Summary 1990-2018 GHG'!G25-'NON-ETS &amp; ETS'!G25</f>
        <v>11480.101238342018</v>
      </c>
      <c r="H95" s="51">
        <f>'NEW Summary 1990-2018 GHG'!H25-'NON-ETS &amp; ETS'!H25</f>
        <v>11789.699162181967</v>
      </c>
      <c r="I95" s="51">
        <f>'NEW Summary 1990-2018 GHG'!I25-'NON-ETS &amp; ETS'!I25</f>
        <v>12034.874759846447</v>
      </c>
      <c r="J95" s="51">
        <f>'NEW Summary 1990-2018 GHG'!J25-'NON-ETS &amp; ETS'!J25</f>
        <v>12179.564912683076</v>
      </c>
      <c r="K95" s="51">
        <f>'NEW Summary 1990-2018 GHG'!K25-'NON-ETS &amp; ETS'!K25</f>
        <v>11795.822210853648</v>
      </c>
      <c r="L95" s="51">
        <f>'NEW Summary 1990-2018 GHG'!L25-'NON-ETS &amp; ETS'!L25</f>
        <v>11260.822304284771</v>
      </c>
      <c r="M95" s="51">
        <f>'NEW Summary 1990-2018 GHG'!M25-'NON-ETS &amp; ETS'!M25</f>
        <v>11179.760739049214</v>
      </c>
      <c r="N95" s="51">
        <f>'NEW Summary 1990-2018 GHG'!N25-'NON-ETS &amp; ETS'!N25</f>
        <v>11048.4362232598</v>
      </c>
      <c r="O95" s="51">
        <f>'NEW Summary 1990-2018 GHG'!O25-'NON-ETS &amp; ETS'!O25</f>
        <v>11008.08752683795</v>
      </c>
      <c r="P95" s="51">
        <f>'NEW Summary 1990-2018 GHG'!P25-'NON-ETS &amp; ETS'!P25</f>
        <v>10988.367103378709</v>
      </c>
      <c r="Q95" s="51">
        <f>'NEW Summary 1990-2018 GHG'!Q25-'NON-ETS &amp; ETS'!Q25</f>
        <v>10843.141319828761</v>
      </c>
      <c r="R95" s="51">
        <f>'NEW Summary 1990-2018 GHG'!R25-'NON-ETS &amp; ETS'!R25</f>
        <v>10789.482068670179</v>
      </c>
      <c r="S95" s="51">
        <f>'NEW Summary 1990-2018 GHG'!S25-'NON-ETS &amp; ETS'!S25</f>
        <v>10586.985228687616</v>
      </c>
      <c r="T95" s="51">
        <f>'NEW Summary 1990-2018 GHG'!T25-'NON-ETS &amp; ETS'!T25</f>
        <v>10539.091165131482</v>
      </c>
      <c r="U95" s="51">
        <f>'NEW Summary 1990-2018 GHG'!U25-'NON-ETS &amp; ETS'!U25</f>
        <v>10376.704760257648</v>
      </c>
      <c r="V95" s="51">
        <f>'NEW Summary 1990-2018 GHG'!V25-'NON-ETS &amp; ETS'!V25</f>
        <v>10155.389518675511</v>
      </c>
      <c r="W95" s="51">
        <f>'NEW Summary 1990-2018 GHG'!W25-'NON-ETS &amp; ETS'!W25</f>
        <v>10045.178595153233</v>
      </c>
      <c r="X95" s="51">
        <f>'NEW Summary 1990-2018 GHG'!X25-'NON-ETS &amp; ETS'!X25</f>
        <v>10379.267466077301</v>
      </c>
      <c r="Y95" s="51">
        <f>'NEW Summary 1990-2018 GHG'!Y25-'NON-ETS &amp; ETS'!Y25</f>
        <v>10532.736873213647</v>
      </c>
      <c r="Z95" s="51">
        <f>'NEW Summary 1990-2018 GHG'!Z25-'NON-ETS &amp; ETS'!Z25</f>
        <v>10655.911894613246</v>
      </c>
      <c r="AA95" s="51">
        <f>'NEW Summary 1990-2018 GHG'!AA25-'NON-ETS &amp; ETS'!AA25</f>
        <v>10880.287332770522</v>
      </c>
      <c r="AB95" s="51">
        <f>'NEW Summary 1990-2018 GHG'!AB25-'NON-ETS &amp; ETS'!AB25</f>
        <v>11212.113273769561</v>
      </c>
      <c r="AC95" s="51">
        <f>'NEW Summary 1990-2018 GHG'!AC25-'NON-ETS &amp; ETS'!AC25</f>
        <v>11537.814901739041</v>
      </c>
      <c r="AD95" s="51">
        <f>'NEW Summary 1990-2018 GHG'!AD25-'NON-ETS &amp; ETS'!AD25</f>
        <v>11543.207082197761</v>
      </c>
      <c r="AE95" s="91"/>
      <c r="AF95" s="34">
        <f t="shared" si="10"/>
        <v>4.6734849749652518E-4</v>
      </c>
    </row>
    <row r="96" spans="1:32" outlineLevel="1" x14ac:dyDescent="0.25">
      <c r="A96" s="43" t="s">
        <v>24</v>
      </c>
      <c r="B96" s="51">
        <f>'NEW Summary 1990-2018 GHG'!B26-'NON-ETS &amp; ETS'!B26</f>
        <v>1904.5280585953326</v>
      </c>
      <c r="C96" s="51">
        <f>'NEW Summary 1990-2018 GHG'!C26-'NON-ETS &amp; ETS'!C26</f>
        <v>1934.8556201407014</v>
      </c>
      <c r="D96" s="51">
        <f>'NEW Summary 1990-2018 GHG'!D26-'NON-ETS &amp; ETS'!D26</f>
        <v>1955.1833431473672</v>
      </c>
      <c r="E96" s="51">
        <f>'NEW Summary 1990-2018 GHG'!E26-'NON-ETS &amp; ETS'!E26</f>
        <v>1957.5179811723808</v>
      </c>
      <c r="F96" s="51">
        <f>'NEW Summary 1990-2018 GHG'!F26-'NON-ETS &amp; ETS'!F26</f>
        <v>1942.3058944708753</v>
      </c>
      <c r="G96" s="51">
        <f>'NEW Summary 1990-2018 GHG'!G26-'NON-ETS &amp; ETS'!G26</f>
        <v>1937.1225277216236</v>
      </c>
      <c r="H96" s="51">
        <f>'NEW Summary 1990-2018 GHG'!H26-'NON-ETS &amp; ETS'!H26</f>
        <v>2007.0280217553725</v>
      </c>
      <c r="I96" s="51">
        <f>'NEW Summary 1990-2018 GHG'!I26-'NON-ETS &amp; ETS'!I26</f>
        <v>2051.2208646295344</v>
      </c>
      <c r="J96" s="51">
        <f>'NEW Summary 1990-2018 GHG'!J26-'NON-ETS &amp; ETS'!J26</f>
        <v>2085.0784235204496</v>
      </c>
      <c r="K96" s="51">
        <f>'NEW Summary 1990-2018 GHG'!K26-'NON-ETS &amp; ETS'!K26</f>
        <v>2009.7910790966475</v>
      </c>
      <c r="L96" s="51">
        <f>'NEW Summary 1990-2018 GHG'!L26-'NON-ETS &amp; ETS'!L26</f>
        <v>1916.2206132769807</v>
      </c>
      <c r="M96" s="51">
        <f>'NEW Summary 1990-2018 GHG'!M26-'NON-ETS &amp; ETS'!M26</f>
        <v>1922.6341266797417</v>
      </c>
      <c r="N96" s="51">
        <f>'NEW Summary 1990-2018 GHG'!N26-'NON-ETS &amp; ETS'!N26</f>
        <v>1905.9582870193749</v>
      </c>
      <c r="O96" s="51">
        <f>'NEW Summary 1990-2018 GHG'!O26-'NON-ETS &amp; ETS'!O26</f>
        <v>1880.261842731697</v>
      </c>
      <c r="P96" s="51">
        <f>'NEW Summary 1990-2018 GHG'!P26-'NON-ETS &amp; ETS'!P26</f>
        <v>1873.2631582841027</v>
      </c>
      <c r="Q96" s="51">
        <f>'NEW Summary 1990-2018 GHG'!Q26-'NON-ETS &amp; ETS'!Q26</f>
        <v>1881.7645280083568</v>
      </c>
      <c r="R96" s="51">
        <f>'NEW Summary 1990-2018 GHG'!R26-'NON-ETS &amp; ETS'!R26</f>
        <v>1845.9255983222827</v>
      </c>
      <c r="S96" s="51">
        <f>'NEW Summary 1990-2018 GHG'!S26-'NON-ETS &amp; ETS'!S26</f>
        <v>1809.5062264035005</v>
      </c>
      <c r="T96" s="51">
        <f>'NEW Summary 1990-2018 GHG'!T26-'NON-ETS &amp; ETS'!T26</f>
        <v>1797.3893087120805</v>
      </c>
      <c r="U96" s="51">
        <f>'NEW Summary 1990-2018 GHG'!U26-'NON-ETS &amp; ETS'!U26</f>
        <v>1775.2104943296663</v>
      </c>
      <c r="V96" s="51">
        <f>'NEW Summary 1990-2018 GHG'!V26-'NON-ETS &amp; ETS'!V26</f>
        <v>1739.5404187181896</v>
      </c>
      <c r="W96" s="51">
        <f>'NEW Summary 1990-2018 GHG'!W26-'NON-ETS &amp; ETS'!W26</f>
        <v>1736.1910016791589</v>
      </c>
      <c r="X96" s="51">
        <f>'NEW Summary 1990-2018 GHG'!X26-'NON-ETS &amp; ETS'!X26</f>
        <v>1812.7883026602942</v>
      </c>
      <c r="Y96" s="51">
        <f>'NEW Summary 1990-2018 GHG'!Y26-'NON-ETS &amp; ETS'!Y26</f>
        <v>1832.2080706407564</v>
      </c>
      <c r="Z96" s="51">
        <f>'NEW Summary 1990-2018 GHG'!Z26-'NON-ETS &amp; ETS'!Z26</f>
        <v>1840.1987049095549</v>
      </c>
      <c r="AA96" s="51">
        <f>'NEW Summary 1990-2018 GHG'!AA26-'NON-ETS &amp; ETS'!AA26</f>
        <v>1872.4097990381374</v>
      </c>
      <c r="AB96" s="51">
        <f>'NEW Summary 1990-2018 GHG'!AB26-'NON-ETS &amp; ETS'!AB26</f>
        <v>1936.8174887474431</v>
      </c>
      <c r="AC96" s="51">
        <f>'NEW Summary 1990-2018 GHG'!AC26-'NON-ETS &amp; ETS'!AC26</f>
        <v>1972.421928045635</v>
      </c>
      <c r="AD96" s="51">
        <f>'NEW Summary 1990-2018 GHG'!AD26-'NON-ETS &amp; ETS'!AD26</f>
        <v>1969.7332073996872</v>
      </c>
      <c r="AE96" s="91"/>
      <c r="AF96" s="34">
        <f t="shared" si="10"/>
        <v>-1.3631569431049181E-3</v>
      </c>
    </row>
    <row r="97" spans="1:34" outlineLevel="1" x14ac:dyDescent="0.25">
      <c r="A97" s="43" t="s">
        <v>25</v>
      </c>
      <c r="B97" s="51">
        <f>'NEW Summary 1990-2018 GHG'!B27-'NON-ETS &amp; ETS'!B27</f>
        <v>5871.763834129576</v>
      </c>
      <c r="C97" s="51">
        <f>'NEW Summary 1990-2018 GHG'!C27-'NON-ETS &amp; ETS'!C27</f>
        <v>5826.1085548033261</v>
      </c>
      <c r="D97" s="51">
        <f>'NEW Summary 1990-2018 GHG'!D27-'NON-ETS &amp; ETS'!D27</f>
        <v>5727.6528663403906</v>
      </c>
      <c r="E97" s="51">
        <f>'NEW Summary 1990-2018 GHG'!E27-'NON-ETS &amp; ETS'!E27</f>
        <v>5833.9245975971553</v>
      </c>
      <c r="F97" s="51">
        <f>'NEW Summary 1990-2018 GHG'!F27-'NON-ETS &amp; ETS'!F27</f>
        <v>6053.1016746087344</v>
      </c>
      <c r="G97" s="51">
        <f>'NEW Summary 1990-2018 GHG'!G27-'NON-ETS &amp; ETS'!G27</f>
        <v>6294.7279793349835</v>
      </c>
      <c r="H97" s="51">
        <f>'NEW Summary 1990-2018 GHG'!H27-'NON-ETS &amp; ETS'!H27</f>
        <v>6318.8803819284267</v>
      </c>
      <c r="I97" s="51">
        <f>'NEW Summary 1990-2018 GHG'!I27-'NON-ETS &amp; ETS'!I27</f>
        <v>6127.1861721512723</v>
      </c>
      <c r="J97" s="51">
        <f>'NEW Summary 1990-2018 GHG'!J27-'NON-ETS &amp; ETS'!J27</f>
        <v>6460.4186743484961</v>
      </c>
      <c r="K97" s="51">
        <f>'NEW Summary 1990-2018 GHG'!K27-'NON-ETS &amp; ETS'!K27</f>
        <v>6449.5109855671453</v>
      </c>
      <c r="L97" s="51">
        <f>'NEW Summary 1990-2018 GHG'!L27-'NON-ETS &amp; ETS'!L27</f>
        <v>6141.9390740719018</v>
      </c>
      <c r="M97" s="51">
        <f>'NEW Summary 1990-2018 GHG'!M27-'NON-ETS &amp; ETS'!M27</f>
        <v>5847.1087848571979</v>
      </c>
      <c r="N97" s="51">
        <f>'NEW Summary 1990-2018 GHG'!N27-'NON-ETS &amp; ETS'!N27</f>
        <v>5772.8661102891519</v>
      </c>
      <c r="O97" s="51">
        <f>'NEW Summary 1990-2018 GHG'!O27-'NON-ETS &amp; ETS'!O27</f>
        <v>5937.1359705518407</v>
      </c>
      <c r="P97" s="51">
        <f>'NEW Summary 1990-2018 GHG'!P27-'NON-ETS &amp; ETS'!P27</f>
        <v>5856.6868029971847</v>
      </c>
      <c r="Q97" s="51">
        <f>'NEW Summary 1990-2018 GHG'!Q27-'NON-ETS &amp; ETS'!Q27</f>
        <v>5678.5748307405238</v>
      </c>
      <c r="R97" s="51">
        <f>'NEW Summary 1990-2018 GHG'!R27-'NON-ETS &amp; ETS'!R27</f>
        <v>5424.2478433911047</v>
      </c>
      <c r="S97" s="51">
        <f>'NEW Summary 1990-2018 GHG'!S27-'NON-ETS &amp; ETS'!S27</f>
        <v>5264.7328612548381</v>
      </c>
      <c r="T97" s="51">
        <f>'NEW Summary 1990-2018 GHG'!T27-'NON-ETS &amp; ETS'!T27</f>
        <v>5206.0520674585996</v>
      </c>
      <c r="U97" s="51">
        <f>'NEW Summary 1990-2018 GHG'!U27-'NON-ETS &amp; ETS'!U27</f>
        <v>5068.8891408584741</v>
      </c>
      <c r="V97" s="51">
        <f>'NEW Summary 1990-2018 GHG'!V27-'NON-ETS &amp; ETS'!V27</f>
        <v>5344.5105024822051</v>
      </c>
      <c r="W97" s="51">
        <f>'NEW Summary 1990-2018 GHG'!W27-'NON-ETS &amp; ETS'!W27</f>
        <v>4964.0261765043915</v>
      </c>
      <c r="X97" s="51">
        <f>'NEW Summary 1990-2018 GHG'!X27-'NON-ETS &amp; ETS'!X27</f>
        <v>5100.236277643673</v>
      </c>
      <c r="Y97" s="51">
        <f>'NEW Summary 1990-2018 GHG'!Y27-'NON-ETS &amp; ETS'!Y27</f>
        <v>5549.4298849081315</v>
      </c>
      <c r="Z97" s="51">
        <f>'NEW Summary 1990-2018 GHG'!Z27-'NON-ETS &amp; ETS'!Z27</f>
        <v>5376.687612743036</v>
      </c>
      <c r="AA97" s="51">
        <f>'NEW Summary 1990-2018 GHG'!AA27-'NON-ETS &amp; ETS'!AA27</f>
        <v>5362.8928412543955</v>
      </c>
      <c r="AB97" s="51">
        <f>'NEW Summary 1990-2018 GHG'!AB27-'NON-ETS &amp; ETS'!AB27</f>
        <v>5423.0398744768427</v>
      </c>
      <c r="AC97" s="51">
        <f>'NEW Summary 1990-2018 GHG'!AC27-'NON-ETS &amp; ETS'!AC27</f>
        <v>5694.9478733213891</v>
      </c>
      <c r="AD97" s="51">
        <f>'NEW Summary 1990-2018 GHG'!AD27-'NON-ETS &amp; ETS'!AD27</f>
        <v>5893.9152840166389</v>
      </c>
      <c r="AE97" s="91"/>
      <c r="AF97" s="34">
        <f t="shared" si="10"/>
        <v>3.4937529740585428E-2</v>
      </c>
    </row>
    <row r="98" spans="1:34" outlineLevel="1" x14ac:dyDescent="0.25">
      <c r="A98" s="43" t="s">
        <v>26</v>
      </c>
      <c r="B98" s="51">
        <f>'NEW Summary 1990-2018 GHG'!B28-'NON-ETS &amp; ETS'!B28</f>
        <v>355.036</v>
      </c>
      <c r="C98" s="51">
        <f>'NEW Summary 1990-2018 GHG'!C28-'NON-ETS &amp; ETS'!C28</f>
        <v>315.14515999999998</v>
      </c>
      <c r="D98" s="51">
        <f>'NEW Summary 1990-2018 GHG'!D28-'NON-ETS &amp; ETS'!D28</f>
        <v>255.60083999999998</v>
      </c>
      <c r="E98" s="51">
        <f>'NEW Summary 1990-2018 GHG'!E28-'NON-ETS &amp; ETS'!E28</f>
        <v>357.2998</v>
      </c>
      <c r="F98" s="51">
        <f>'NEW Summary 1990-2018 GHG'!F28-'NON-ETS &amp; ETS'!F28</f>
        <v>269.64124000000004</v>
      </c>
      <c r="G98" s="51">
        <f>'NEW Summary 1990-2018 GHG'!G28-'NON-ETS &amp; ETS'!G28</f>
        <v>494.59520000000003</v>
      </c>
      <c r="H98" s="51">
        <f>'NEW Summary 1990-2018 GHG'!H28-'NON-ETS &amp; ETS'!H28</f>
        <v>484.03343999999993</v>
      </c>
      <c r="I98" s="51">
        <f>'NEW Summary 1990-2018 GHG'!I28-'NON-ETS &amp; ETS'!I28</f>
        <v>423.48680000000002</v>
      </c>
      <c r="J98" s="51">
        <f>'NEW Summary 1990-2018 GHG'!J28-'NON-ETS &amp; ETS'!J28</f>
        <v>305.58044000000001</v>
      </c>
      <c r="K98" s="51">
        <f>'NEW Summary 1990-2018 GHG'!K28-'NON-ETS &amp; ETS'!K28</f>
        <v>383.22723999999999</v>
      </c>
      <c r="L98" s="51">
        <f>'NEW Summary 1990-2018 GHG'!L28-'NON-ETS &amp; ETS'!L28</f>
        <v>366.38315999999998</v>
      </c>
      <c r="M98" s="51">
        <f>'NEW Summary 1990-2018 GHG'!M28-'NON-ETS &amp; ETS'!M28</f>
        <v>385.28247999999996</v>
      </c>
      <c r="N98" s="51">
        <f>'NEW Summary 1990-2018 GHG'!N28-'NON-ETS &amp; ETS'!N28</f>
        <v>273.89956000000001</v>
      </c>
      <c r="O98" s="51">
        <f>'NEW Summary 1990-2018 GHG'!O28-'NON-ETS &amp; ETS'!O28</f>
        <v>386.76</v>
      </c>
      <c r="P98" s="51">
        <f>'NEW Summary 1990-2018 GHG'!P28-'NON-ETS &amp; ETS'!P28</f>
        <v>240.79571999999996</v>
      </c>
      <c r="Q98" s="51">
        <f>'NEW Summary 1990-2018 GHG'!Q28-'NON-ETS &amp; ETS'!Q28</f>
        <v>266.73371999999995</v>
      </c>
      <c r="R98" s="51">
        <f>'NEW Summary 1990-2018 GHG'!R28-'NON-ETS &amp; ETS'!R28</f>
        <v>254.85636</v>
      </c>
      <c r="S98" s="51">
        <f>'NEW Summary 1990-2018 GHG'!S28-'NON-ETS &amp; ETS'!S28</f>
        <v>376.76671999999996</v>
      </c>
      <c r="T98" s="51">
        <f>'NEW Summary 1990-2018 GHG'!T28-'NON-ETS &amp; ETS'!T28</f>
        <v>262.20744000000002</v>
      </c>
      <c r="U98" s="51">
        <f>'NEW Summary 1990-2018 GHG'!U28-'NON-ETS &amp; ETS'!U28</f>
        <v>307.32239999999996</v>
      </c>
      <c r="V98" s="51">
        <f>'NEW Summary 1990-2018 GHG'!V28-'NON-ETS &amp; ETS'!V28</f>
        <v>427.93387999999993</v>
      </c>
      <c r="W98" s="51">
        <f>'NEW Summary 1990-2018 GHG'!W28-'NON-ETS &amp; ETS'!W28</f>
        <v>360.67856</v>
      </c>
      <c r="X98" s="51">
        <f>'NEW Summary 1990-2018 GHG'!X28-'NON-ETS &amp; ETS'!X28</f>
        <v>229.39619999999999</v>
      </c>
      <c r="Y98" s="51">
        <f>'NEW Summary 1990-2018 GHG'!Y28-'NON-ETS &amp; ETS'!Y28</f>
        <v>515.69275999999991</v>
      </c>
      <c r="Z98" s="51">
        <f>'NEW Summary 1990-2018 GHG'!Z28-'NON-ETS &amp; ETS'!Z28</f>
        <v>391.07495680000005</v>
      </c>
      <c r="AA98" s="51">
        <f>'NEW Summary 1990-2018 GHG'!AA28-'NON-ETS &amp; ETS'!AA28</f>
        <v>401.14668</v>
      </c>
      <c r="AB98" s="51">
        <f>'NEW Summary 1990-2018 GHG'!AB28-'NON-ETS &amp; ETS'!AB28</f>
        <v>433.59887999999995</v>
      </c>
      <c r="AC98" s="51">
        <f>'NEW Summary 1990-2018 GHG'!AC28-'NON-ETS &amp; ETS'!AC28</f>
        <v>332.74735999999996</v>
      </c>
      <c r="AD98" s="51">
        <f>'NEW Summary 1990-2018 GHG'!AD28-'NON-ETS &amp; ETS'!AD28</f>
        <v>457.45171999999997</v>
      </c>
      <c r="AE98" s="91"/>
      <c r="AF98" s="34">
        <f t="shared" si="10"/>
        <v>0.37477189901671953</v>
      </c>
    </row>
    <row r="99" spans="1:34" outlineLevel="1" x14ac:dyDescent="0.25">
      <c r="A99" s="43" t="s">
        <v>27</v>
      </c>
      <c r="B99" s="51">
        <f>'NEW Summary 1990-2018 GHG'!B29-'NON-ETS &amp; ETS'!B29</f>
        <v>96.677023188405784</v>
      </c>
      <c r="C99" s="51">
        <f>'NEW Summary 1990-2018 GHG'!C29-'NON-ETS &amp; ETS'!C29</f>
        <v>99.628382821946872</v>
      </c>
      <c r="D99" s="51">
        <f>'NEW Summary 1990-2018 GHG'!D29-'NON-ETS &amp; ETS'!D29</f>
        <v>118.08579710144927</v>
      </c>
      <c r="E99" s="51">
        <f>'NEW Summary 1990-2018 GHG'!E29-'NON-ETS &amp; ETS'!E29</f>
        <v>99.875217391304361</v>
      </c>
      <c r="F99" s="51">
        <f>'NEW Summary 1990-2018 GHG'!F29-'NON-ETS &amp; ETS'!F29</f>
        <v>98.719420289855051</v>
      </c>
      <c r="G99" s="51">
        <f>'NEW Summary 1990-2018 GHG'!G29-'NON-ETS &amp; ETS'!G29</f>
        <v>86.267101449275344</v>
      </c>
      <c r="H99" s="51">
        <f>'NEW Summary 1990-2018 GHG'!H29-'NON-ETS &amp; ETS'!H29</f>
        <v>87.18695652173912</v>
      </c>
      <c r="I99" s="51">
        <f>'NEW Summary 1990-2018 GHG'!I29-'NON-ETS &amp; ETS'!I29</f>
        <v>82.633913043478259</v>
      </c>
      <c r="J99" s="51">
        <f>'NEW Summary 1990-2018 GHG'!J29-'NON-ETS &amp; ETS'!J29</f>
        <v>95.371594202898564</v>
      </c>
      <c r="K99" s="51">
        <f>'NEW Summary 1990-2018 GHG'!K29-'NON-ETS &amp; ETS'!K29</f>
        <v>103.53391304347825</v>
      </c>
      <c r="L99" s="51">
        <f>'NEW Summary 1990-2018 GHG'!L29-'NON-ETS &amp; ETS'!L29</f>
        <v>91.8436231884058</v>
      </c>
      <c r="M99" s="51">
        <f>'NEW Summary 1990-2018 GHG'!M29-'NON-ETS &amp; ETS'!M29</f>
        <v>83.63666666666667</v>
      </c>
      <c r="N99" s="51">
        <f>'NEW Summary 1990-2018 GHG'!N29-'NON-ETS &amp; ETS'!N29</f>
        <v>80.805362318840594</v>
      </c>
      <c r="O99" s="51">
        <f>'NEW Summary 1990-2018 GHG'!O29-'NON-ETS &amp; ETS'!O29</f>
        <v>78.482608695652175</v>
      </c>
      <c r="P99" s="51">
        <f>'NEW Summary 1990-2018 GHG'!P29-'NON-ETS &amp; ETS'!P29</f>
        <v>66.857681159420295</v>
      </c>
      <c r="Q99" s="51">
        <f>'NEW Summary 1990-2018 GHG'!Q29-'NON-ETS &amp; ETS'!Q29</f>
        <v>60.814599999999999</v>
      </c>
      <c r="R99" s="51">
        <f>'NEW Summary 1990-2018 GHG'!R29-'NON-ETS &amp; ETS'!R29</f>
        <v>64.755533333333346</v>
      </c>
      <c r="S99" s="51">
        <f>'NEW Summary 1990-2018 GHG'!S29-'NON-ETS &amp; ETS'!S29</f>
        <v>50.899933333333344</v>
      </c>
      <c r="T99" s="51">
        <f>'NEW Summary 1990-2018 GHG'!T29-'NON-ETS &amp; ETS'!T29</f>
        <v>66.973133333333351</v>
      </c>
      <c r="U99" s="51">
        <f>'NEW Summary 1990-2018 GHG'!U29-'NON-ETS &amp; ETS'!U29</f>
        <v>89.020800000000008</v>
      </c>
      <c r="V99" s="51">
        <f>'NEW Summary 1990-2018 GHG'!V29-'NON-ETS &amp; ETS'!V29</f>
        <v>98.243200000000016</v>
      </c>
      <c r="W99" s="51">
        <f>'NEW Summary 1990-2018 GHG'!W29-'NON-ETS &amp; ETS'!W29</f>
        <v>70.265799999999999</v>
      </c>
      <c r="X99" s="51">
        <f>'NEW Summary 1990-2018 GHG'!X29-'NON-ETS &amp; ETS'!X29</f>
        <v>46.351066666666675</v>
      </c>
      <c r="Y99" s="51">
        <f>'NEW Summary 1990-2018 GHG'!Y29-'NON-ETS &amp; ETS'!Y29</f>
        <v>47.090266666666672</v>
      </c>
      <c r="Z99" s="51">
        <f>'NEW Summary 1990-2018 GHG'!Z29-'NON-ETS &amp; ETS'!Z29</f>
        <v>54.549733333333336</v>
      </c>
      <c r="AA99" s="51">
        <f>'NEW Summary 1990-2018 GHG'!AA29-'NON-ETS &amp; ETS'!AA29</f>
        <v>64.265666666666661</v>
      </c>
      <c r="AB99" s="51">
        <f>'NEW Summary 1990-2018 GHG'!AB29-'NON-ETS &amp; ETS'!AB29</f>
        <v>79.107600000000019</v>
      </c>
      <c r="AC99" s="51">
        <f>'NEW Summary 1990-2018 GHG'!AC29-'NON-ETS &amp; ETS'!AC29</f>
        <v>83.988666666666674</v>
      </c>
      <c r="AD99" s="51">
        <f>'NEW Summary 1990-2018 GHG'!AD29-'NON-ETS &amp; ETS'!AD29</f>
        <v>88.762666666666675</v>
      </c>
      <c r="AE99" s="91"/>
      <c r="AF99" s="34">
        <f t="shared" si="10"/>
        <v>5.684100235746093E-2</v>
      </c>
    </row>
    <row r="100" spans="1:34" outlineLevel="1" x14ac:dyDescent="0.25">
      <c r="A100" s="43" t="s">
        <v>40</v>
      </c>
      <c r="B100" s="51">
        <f>'NEW Summary 1990-2018 GHG'!B30-'NON-ETS &amp; ETS'!B30</f>
        <v>730.61939279182468</v>
      </c>
      <c r="C100" s="51">
        <f>'NEW Summary 1990-2018 GHG'!C30-'NON-ETS &amp; ETS'!C30</f>
        <v>758.72013866843315</v>
      </c>
      <c r="D100" s="51">
        <f>'NEW Summary 1990-2018 GHG'!D30-'NON-ETS &amp; ETS'!D30</f>
        <v>769.25791837216161</v>
      </c>
      <c r="E100" s="51">
        <f>'NEW Summary 1990-2018 GHG'!E30-'NON-ETS &amp; ETS'!E30</f>
        <v>772.77051160673761</v>
      </c>
      <c r="F100" s="51">
        <f>'NEW Summary 1990-2018 GHG'!F30-'NON-ETS &amp; ETS'!F30</f>
        <v>878.14830864402018</v>
      </c>
      <c r="G100" s="51">
        <f>'NEW Summary 1990-2018 GHG'!G30-'NON-ETS &amp; ETS'!G30</f>
        <v>1008.1142583233349</v>
      </c>
      <c r="H100" s="51">
        <f>'NEW Summary 1990-2018 GHG'!H30-'NON-ETS &amp; ETS'!H30</f>
        <v>811.40903718707443</v>
      </c>
      <c r="I100" s="51">
        <f>'NEW Summary 1990-2018 GHG'!I30-'NON-ETS &amp; ETS'!I30</f>
        <v>839.50978306368313</v>
      </c>
      <c r="J100" s="51">
        <f>'NEW Summary 1990-2018 GHG'!J30-'NON-ETS &amp; ETS'!J30</f>
        <v>832.4845965945309</v>
      </c>
      <c r="K100" s="51">
        <f>'NEW Summary 1990-2018 GHG'!K30-'NON-ETS &amp; ETS'!K30</f>
        <v>878.14830864402018</v>
      </c>
      <c r="L100" s="51">
        <f>'NEW Summary 1990-2018 GHG'!L30-'NON-ETS &amp; ETS'!L30</f>
        <v>909.76164775520476</v>
      </c>
      <c r="M100" s="51">
        <f>'NEW Summary 1990-2018 GHG'!M30-'NON-ETS &amp; ETS'!M30</f>
        <v>920.29942745893288</v>
      </c>
      <c r="N100" s="51">
        <f>'NEW Summary 1990-2018 GHG'!N30-'NON-ETS &amp; ETS'!N30</f>
        <v>923.81202069350911</v>
      </c>
      <c r="O100" s="51">
        <f>'NEW Summary 1990-2018 GHG'!O30-'NON-ETS &amp; ETS'!O30</f>
        <v>927.324613928085</v>
      </c>
      <c r="P100" s="51">
        <f>'NEW Summary 1990-2018 GHG'!P30-'NON-ETS &amp; ETS'!P30</f>
        <v>888.68608834774818</v>
      </c>
      <c r="Q100" s="51">
        <f>'NEW Summary 1990-2018 GHG'!Q30-'NON-ETS &amp; ETS'!Q30</f>
        <v>953.62749060348006</v>
      </c>
      <c r="R100" s="51">
        <f>'NEW Summary 1990-2018 GHG'!R30-'NON-ETS &amp; ETS'!R30</f>
        <v>914.19429367682551</v>
      </c>
      <c r="S100" s="51">
        <f>'NEW Summary 1990-2018 GHG'!S30-'NON-ETS &amp; ETS'!S30</f>
        <v>868.019536051518</v>
      </c>
      <c r="T100" s="51">
        <f>'NEW Summary 1990-2018 GHG'!T30-'NON-ETS &amp; ETS'!T30</f>
        <v>939.19130712314029</v>
      </c>
      <c r="U100" s="51">
        <f>'NEW Summary 1990-2018 GHG'!U30-'NON-ETS &amp; ETS'!U30</f>
        <v>796.63204249312673</v>
      </c>
      <c r="V100" s="51">
        <f>'NEW Summary 1990-2018 GHG'!V30-'NON-ETS &amp; ETS'!V30</f>
        <v>753.49453684533717</v>
      </c>
      <c r="W100" s="51">
        <f>'NEW Summary 1990-2018 GHG'!W30-'NON-ETS &amp; ETS'!W30</f>
        <v>721.92632113105401</v>
      </c>
      <c r="X100" s="51">
        <f>'NEW Summary 1990-2018 GHG'!X30-'NON-ETS &amp; ETS'!X30</f>
        <v>687.91593425507278</v>
      </c>
      <c r="Y100" s="51">
        <f>'NEW Summary 1990-2018 GHG'!Y30-'NON-ETS &amp; ETS'!Y30</f>
        <v>596.5524000497054</v>
      </c>
      <c r="Z100" s="51">
        <f>'NEW Summary 1990-2018 GHG'!Z30-'NON-ETS &amp; ETS'!Z30</f>
        <v>534.51960686279415</v>
      </c>
      <c r="AA100" s="51">
        <f>'NEW Summary 1990-2018 GHG'!AA30-'NON-ETS &amp; ETS'!AA30</f>
        <v>514.94152107200102</v>
      </c>
      <c r="AB100" s="51">
        <f>'NEW Summary 1990-2018 GHG'!AB30-'NON-ETS &amp; ETS'!AB30</f>
        <v>540.70349683170355</v>
      </c>
      <c r="AC100" s="51">
        <f>'NEW Summary 1990-2018 GHG'!AC30-'NON-ETS &amp; ETS'!AC30</f>
        <v>560.3426889086461</v>
      </c>
      <c r="AD100" s="51">
        <f>'NEW Summary 1990-2018 GHG'!AD30-'NON-ETS &amp; ETS'!AD30</f>
        <v>595.84193604631332</v>
      </c>
      <c r="AE100" s="91"/>
      <c r="AF100" s="34">
        <f t="shared" si="10"/>
        <v>6.3352744383633322E-2</v>
      </c>
    </row>
    <row r="101" spans="1:34" outlineLevel="1" x14ac:dyDescent="0.25">
      <c r="A101" s="43" t="s">
        <v>11</v>
      </c>
      <c r="B101" s="51">
        <f>'NEW Summary 1990-2018 GHG'!B31-'NON-ETS &amp; ETS'!B31</f>
        <v>87.84631445959856</v>
      </c>
      <c r="C101" s="51">
        <f>'NEW Summary 1990-2018 GHG'!C31-'NON-ETS &amp; ETS'!C31</f>
        <v>94.931314244610022</v>
      </c>
      <c r="D101" s="51">
        <f>'NEW Summary 1990-2018 GHG'!D31-'NON-ETS &amp; ETS'!D31</f>
        <v>101.10295101874873</v>
      </c>
      <c r="E101" s="51">
        <f>'NEW Summary 1990-2018 GHG'!E31-'NON-ETS &amp; ETS'!E31</f>
        <v>113.14790018316168</v>
      </c>
      <c r="F101" s="51">
        <f>'NEW Summary 1990-2018 GHG'!F31-'NON-ETS &amp; ETS'!F31</f>
        <v>117.92190765207233</v>
      </c>
      <c r="G101" s="51">
        <f>'NEW Summary 1990-2018 GHG'!G31-'NON-ETS &amp; ETS'!G31</f>
        <v>158.5545060614925</v>
      </c>
      <c r="H101" s="51">
        <f>'NEW Summary 1990-2018 GHG'!H31-'NON-ETS &amp; ETS'!H31</f>
        <v>135.29419471793358</v>
      </c>
      <c r="I101" s="51">
        <f>'NEW Summary 1990-2018 GHG'!I31-'NON-ETS &amp; ETS'!I31</f>
        <v>119.28888719183486</v>
      </c>
      <c r="J101" s="51">
        <f>'NEW Summary 1990-2018 GHG'!J31-'NON-ETS &amp; ETS'!J31</f>
        <v>131.82954522971028</v>
      </c>
      <c r="K101" s="51">
        <f>'NEW Summary 1990-2018 GHG'!K31-'NON-ETS &amp; ETS'!K31</f>
        <v>116.31912924999497</v>
      </c>
      <c r="L101" s="51">
        <f>'NEW Summary 1990-2018 GHG'!L31-'NON-ETS &amp; ETS'!L31</f>
        <v>113.24066680663736</v>
      </c>
      <c r="M101" s="51">
        <f>'NEW Summary 1990-2018 GHG'!M31-'NON-ETS &amp; ETS'!M31</f>
        <v>115.16792405910972</v>
      </c>
      <c r="N101" s="51">
        <f>'NEW Summary 1990-2018 GHG'!N31-'NON-ETS &amp; ETS'!N31</f>
        <v>98.875326064714159</v>
      </c>
      <c r="O101" s="51">
        <f>'NEW Summary 1990-2018 GHG'!O31-'NON-ETS &amp; ETS'!O31</f>
        <v>142.20507517556814</v>
      </c>
      <c r="P101" s="51">
        <f>'NEW Summary 1990-2018 GHG'!P31-'NON-ETS &amp; ETS'!P31</f>
        <v>161.70438755213033</v>
      </c>
      <c r="Q101" s="51">
        <f>'NEW Summary 1990-2018 GHG'!Q31-'NON-ETS &amp; ETS'!Q31</f>
        <v>144.9441406326537</v>
      </c>
      <c r="R101" s="51">
        <f>'NEW Summary 1990-2018 GHG'!R31-'NON-ETS &amp; ETS'!R31</f>
        <v>129.47086232874588</v>
      </c>
      <c r="S101" s="51">
        <f>'NEW Summary 1990-2018 GHG'!S31-'NON-ETS &amp; ETS'!S31</f>
        <v>120.74058456243515</v>
      </c>
      <c r="T101" s="51">
        <f>'NEW Summary 1990-2018 GHG'!T31-'NON-ETS &amp; ETS'!T31</f>
        <v>103.65187194207424</v>
      </c>
      <c r="U101" s="51">
        <f>'NEW Summary 1990-2018 GHG'!U31-'NON-ETS &amp; ETS'!U31</f>
        <v>96.918377113630726</v>
      </c>
      <c r="V101" s="51">
        <f>'NEW Summary 1990-2018 GHG'!V31-'NON-ETS &amp; ETS'!V31</f>
        <v>76.18030921750001</v>
      </c>
      <c r="W101" s="51">
        <f>'NEW Summary 1990-2018 GHG'!W31-'NON-ETS &amp; ETS'!W31</f>
        <v>63.100669669385354</v>
      </c>
      <c r="X101" s="51">
        <f>'NEW Summary 1990-2018 GHG'!X31-'NON-ETS &amp; ETS'!X31</f>
        <v>69.853230235278772</v>
      </c>
      <c r="Y101" s="51">
        <f>'NEW Summary 1990-2018 GHG'!Y31-'NON-ETS &amp; ETS'!Y31</f>
        <v>77.727652196083937</v>
      </c>
      <c r="Z101" s="51">
        <f>'NEW Summary 1990-2018 GHG'!Z31-'NON-ETS &amp; ETS'!Z31</f>
        <v>74.059059437047864</v>
      </c>
      <c r="AA101" s="51">
        <f>'NEW Summary 1990-2018 GHG'!AA31-'NON-ETS &amp; ETS'!AA31</f>
        <v>65.111053126810788</v>
      </c>
      <c r="AB101" s="51">
        <f>'NEW Summary 1990-2018 GHG'!AB31-'NON-ETS &amp; ETS'!AB31</f>
        <v>59.788493849428193</v>
      </c>
      <c r="AC101" s="51">
        <f>'NEW Summary 1990-2018 GHG'!AC31-'NON-ETS &amp; ETS'!AC31</f>
        <v>70.798971654263383</v>
      </c>
      <c r="AD101" s="51">
        <f>'NEW Summary 1990-2018 GHG'!AD31-'NON-ETS &amp; ETS'!AD31</f>
        <v>84.507409725619482</v>
      </c>
      <c r="AE101" s="91"/>
      <c r="AF101" s="34">
        <f t="shared" si="10"/>
        <v>0.19362481899171205</v>
      </c>
    </row>
    <row r="102" spans="1:34" x14ac:dyDescent="0.25">
      <c r="A102" s="45" t="s">
        <v>2</v>
      </c>
      <c r="B102" s="42">
        <f t="shared" ref="B102:AB102" si="17">SUM(B103:B106)</f>
        <v>1552.053617690967</v>
      </c>
      <c r="C102" s="42">
        <f t="shared" si="17"/>
        <v>1632.811365232481</v>
      </c>
      <c r="D102" s="42">
        <f t="shared" si="17"/>
        <v>1698.2299225574204</v>
      </c>
      <c r="E102" s="42">
        <f t="shared" si="17"/>
        <v>1748.2816571592587</v>
      </c>
      <c r="F102" s="42">
        <f t="shared" si="17"/>
        <v>1792.8493340275654</v>
      </c>
      <c r="G102" s="42">
        <f t="shared" si="17"/>
        <v>1829.1780952628817</v>
      </c>
      <c r="H102" s="42">
        <f t="shared" si="17"/>
        <v>1708.4830322402095</v>
      </c>
      <c r="I102" s="42">
        <f t="shared" si="17"/>
        <v>1432.6262505012096</v>
      </c>
      <c r="J102" s="42">
        <f t="shared" si="17"/>
        <v>1475.5765436871579</v>
      </c>
      <c r="K102" s="42">
        <f t="shared" si="17"/>
        <v>1480.7046945341845</v>
      </c>
      <c r="L102" s="42">
        <f t="shared" si="17"/>
        <v>1492.7703645905121</v>
      </c>
      <c r="M102" s="42">
        <f t="shared" si="17"/>
        <v>1605.3489199626401</v>
      </c>
      <c r="N102" s="42">
        <f t="shared" si="17"/>
        <v>1710.2325565770898</v>
      </c>
      <c r="O102" s="42">
        <f t="shared" si="17"/>
        <v>1765.4681984593717</v>
      </c>
      <c r="P102" s="42">
        <f t="shared" si="17"/>
        <v>1485.1035878384707</v>
      </c>
      <c r="Q102" s="42">
        <f t="shared" si="17"/>
        <v>1291.9683880384277</v>
      </c>
      <c r="R102" s="42">
        <f t="shared" si="17"/>
        <v>1328.1757520911428</v>
      </c>
      <c r="S102" s="42">
        <f t="shared" si="17"/>
        <v>848.8355258913881</v>
      </c>
      <c r="T102" s="42">
        <f t="shared" si="17"/>
        <v>693.80354289533193</v>
      </c>
      <c r="U102" s="42">
        <f t="shared" si="17"/>
        <v>521.64707443401562</v>
      </c>
      <c r="V102" s="42">
        <f t="shared" si="17"/>
        <v>506.18887456942593</v>
      </c>
      <c r="W102" s="42">
        <f t="shared" si="17"/>
        <v>592.43150207799135</v>
      </c>
      <c r="X102" s="42">
        <f t="shared" si="17"/>
        <v>517.29408971898374</v>
      </c>
      <c r="Y102" s="42">
        <f t="shared" si="17"/>
        <v>672.62146162651766</v>
      </c>
      <c r="Z102" s="42">
        <f t="shared" si="17"/>
        <v>855.01274406531115</v>
      </c>
      <c r="AA102" s="42">
        <f t="shared" si="17"/>
        <v>936.30071554300366</v>
      </c>
      <c r="AB102" s="42">
        <f t="shared" si="17"/>
        <v>941.61396466093197</v>
      </c>
      <c r="AC102" s="42">
        <f t="shared" ref="AC102:AD102" si="18">SUM(AC103:AC106)</f>
        <v>919.16038319590064</v>
      </c>
      <c r="AD102" s="42">
        <f t="shared" si="18"/>
        <v>890.10404199228606</v>
      </c>
      <c r="AE102" s="91"/>
      <c r="AF102" s="99">
        <f t="shared" si="10"/>
        <v>-3.1611829376921481E-2</v>
      </c>
    </row>
    <row r="103" spans="1:34" outlineLevel="1" x14ac:dyDescent="0.25">
      <c r="A103" s="43" t="s">
        <v>28</v>
      </c>
      <c r="B103" s="51">
        <f>'NEW Summary 1990-2018 GHG'!B33-'NON-ETS &amp; ETS'!B33</f>
        <v>1318.0750046457997</v>
      </c>
      <c r="C103" s="51">
        <f>'NEW Summary 1990-2018 GHG'!C33-'NON-ETS &amp; ETS'!C33</f>
        <v>1398.5762396203297</v>
      </c>
      <c r="D103" s="51">
        <f>'NEW Summary 1990-2018 GHG'!D33-'NON-ETS &amp; ETS'!D33</f>
        <v>1461.4329391711981</v>
      </c>
      <c r="E103" s="51">
        <f>'NEW Summary 1990-2018 GHG'!E33-'NON-ETS &amp; ETS'!E33</f>
        <v>1510.5881268151277</v>
      </c>
      <c r="F103" s="51">
        <f>'NEW Summary 1990-2018 GHG'!F33-'NON-ETS &amp; ETS'!F33</f>
        <v>1556.0660070268186</v>
      </c>
      <c r="G103" s="51">
        <f>'NEW Summary 1990-2018 GHG'!G33-'NON-ETS &amp; ETS'!G33</f>
        <v>1592.759090270677</v>
      </c>
      <c r="H103" s="51">
        <f>'NEW Summary 1990-2018 GHG'!H33-'NON-ETS &amp; ETS'!H33</f>
        <v>1471.8696106900711</v>
      </c>
      <c r="I103" s="51">
        <f>'NEW Summary 1990-2018 GHG'!I33-'NON-ETS &amp; ETS'!I33</f>
        <v>1212.7245603159163</v>
      </c>
      <c r="J103" s="51">
        <f>'NEW Summary 1990-2018 GHG'!J33-'NON-ETS &amp; ETS'!J33</f>
        <v>1263.4259964598352</v>
      </c>
      <c r="K103" s="51">
        <f>'NEW Summary 1990-2018 GHG'!K33-'NON-ETS &amp; ETS'!K33</f>
        <v>1261.2873970377811</v>
      </c>
      <c r="L103" s="51">
        <f>'NEW Summary 1990-2018 GHG'!L33-'NON-ETS &amp; ETS'!L33</f>
        <v>1268.1637358600644</v>
      </c>
      <c r="M103" s="51">
        <f>'NEW Summary 1990-2018 GHG'!M33-'NON-ETS &amp; ETS'!M33</f>
        <v>1364.4710203505406</v>
      </c>
      <c r="N103" s="51">
        <f>'NEW Summary 1990-2018 GHG'!N33-'NON-ETS &amp; ETS'!N33</f>
        <v>1437.6433897413656</v>
      </c>
      <c r="O103" s="51">
        <f>'NEW Summary 1990-2018 GHG'!O33-'NON-ETS &amp; ETS'!O33</f>
        <v>1457.1351738766384</v>
      </c>
      <c r="P103" s="51">
        <f>'NEW Summary 1990-2018 GHG'!P33-'NON-ETS &amp; ETS'!P33</f>
        <v>1190.8522842044661</v>
      </c>
      <c r="Q103" s="51">
        <f>'NEW Summary 1990-2018 GHG'!Q33-'NON-ETS &amp; ETS'!Q33</f>
        <v>1006.9985553870778</v>
      </c>
      <c r="R103" s="51">
        <f>'NEW Summary 1990-2018 GHG'!R33-'NON-ETS &amp; ETS'!R33</f>
        <v>1049.2955470508382</v>
      </c>
      <c r="S103" s="51">
        <f>'NEW Summary 1990-2018 GHG'!S33-'NON-ETS &amp; ETS'!S33</f>
        <v>615.99279973624357</v>
      </c>
      <c r="T103" s="51">
        <f>'NEW Summary 1990-2018 GHG'!T33-'NON-ETS &amp; ETS'!T33</f>
        <v>463.84204329766396</v>
      </c>
      <c r="U103" s="51">
        <f>'NEW Summary 1990-2018 GHG'!U33-'NON-ETS &amp; ETS'!U33</f>
        <v>284.8049081264104</v>
      </c>
      <c r="V103" s="51">
        <f>'NEW Summary 1990-2018 GHG'!V33-'NON-ETS &amp; ETS'!V33</f>
        <v>278.64650733286254</v>
      </c>
      <c r="W103" s="51">
        <f>'NEW Summary 1990-2018 GHG'!W33-'NON-ETS &amp; ETS'!W33</f>
        <v>381.56113356609893</v>
      </c>
      <c r="X103" s="51">
        <f>'NEW Summary 1990-2018 GHG'!X33-'NON-ETS &amp; ETS'!X33</f>
        <v>302.79154765173917</v>
      </c>
      <c r="Y103" s="51">
        <f>'NEW Summary 1990-2018 GHG'!Y33-'NON-ETS &amp; ETS'!Y33</f>
        <v>460.96994317368154</v>
      </c>
      <c r="Z103" s="51">
        <f>'NEW Summary 1990-2018 GHG'!Z33-'NON-ETS &amp; ETS'!Z33</f>
        <v>648.10107072438586</v>
      </c>
      <c r="AA103" s="51">
        <f>'NEW Summary 1990-2018 GHG'!AA33-'NON-ETS &amp; ETS'!AA33</f>
        <v>726.92670538507707</v>
      </c>
      <c r="AB103" s="51">
        <f>'NEW Summary 1990-2018 GHG'!AB33-'NON-ETS &amp; ETS'!AB33</f>
        <v>749.56085926208709</v>
      </c>
      <c r="AC103" s="51">
        <f>'NEW Summary 1990-2018 GHG'!AC33-'NON-ETS &amp; ETS'!AC33</f>
        <v>717.90523816711902</v>
      </c>
      <c r="AD103" s="51">
        <f>'NEW Summary 1990-2018 GHG'!AD33-'NON-ETS &amp; ETS'!AD33</f>
        <v>692.70918628536094</v>
      </c>
      <c r="AE103" s="91"/>
      <c r="AF103" s="34">
        <f t="shared" si="10"/>
        <v>-3.5096626326457818E-2</v>
      </c>
    </row>
    <row r="104" spans="1:34" outlineLevel="1" x14ac:dyDescent="0.25">
      <c r="A104" s="43" t="s">
        <v>29</v>
      </c>
      <c r="B104" s="51">
        <f>'NEW Summary 1990-2018 GHG'!B34-'NON-ETS &amp; ETS'!B34</f>
        <v>0</v>
      </c>
      <c r="C104" s="51">
        <f>'NEW Summary 1990-2018 GHG'!C34-'NON-ETS &amp; ETS'!C34</f>
        <v>0</v>
      </c>
      <c r="D104" s="51">
        <f>'NEW Summary 1990-2018 GHG'!D34-'NON-ETS &amp; ETS'!D34</f>
        <v>0</v>
      </c>
      <c r="E104" s="51">
        <f>'NEW Summary 1990-2018 GHG'!E34-'NON-ETS &amp; ETS'!E34</f>
        <v>0</v>
      </c>
      <c r="F104" s="51">
        <f>'NEW Summary 1990-2018 GHG'!F34-'NON-ETS &amp; ETS'!F34</f>
        <v>0</v>
      </c>
      <c r="G104" s="51">
        <f>'NEW Summary 1990-2018 GHG'!G34-'NON-ETS &amp; ETS'!G34</f>
        <v>0</v>
      </c>
      <c r="H104" s="51">
        <f>'NEW Summary 1990-2018 GHG'!H34-'NON-ETS &amp; ETS'!H34</f>
        <v>0</v>
      </c>
      <c r="I104" s="51">
        <f>'NEW Summary 1990-2018 GHG'!I34-'NON-ETS &amp; ETS'!I34</f>
        <v>0</v>
      </c>
      <c r="J104" s="51">
        <f>'NEW Summary 1990-2018 GHG'!J34-'NON-ETS &amp; ETS'!J34</f>
        <v>0</v>
      </c>
      <c r="K104" s="51">
        <f>'NEW Summary 1990-2018 GHG'!K34-'NON-ETS &amp; ETS'!K34</f>
        <v>0</v>
      </c>
      <c r="L104" s="51">
        <f>'NEW Summary 1990-2018 GHG'!L34-'NON-ETS &amp; ETS'!L34</f>
        <v>0</v>
      </c>
      <c r="M104" s="51">
        <f>'NEW Summary 1990-2018 GHG'!M34-'NON-ETS &amp; ETS'!M34</f>
        <v>3.8134041600000002</v>
      </c>
      <c r="N104" s="51">
        <f>'NEW Summary 1990-2018 GHG'!N34-'NON-ETS &amp; ETS'!N34</f>
        <v>5.8339097599999992</v>
      </c>
      <c r="O104" s="51">
        <f>'NEW Summary 1990-2018 GHG'!O34-'NON-ETS &amp; ETS'!O34</f>
        <v>8.11426816</v>
      </c>
      <c r="P104" s="51">
        <f>'NEW Summary 1990-2018 GHG'!P34-'NON-ETS &amp; ETS'!P34</f>
        <v>8.5036185599999996</v>
      </c>
      <c r="Q104" s="51">
        <f>'NEW Summary 1990-2018 GHG'!Q34-'NON-ETS &amp; ETS'!Q34</f>
        <v>13.767910399999998</v>
      </c>
      <c r="R104" s="51">
        <f>'NEW Summary 1990-2018 GHG'!R34-'NON-ETS &amp; ETS'!R34</f>
        <v>13.70170368</v>
      </c>
      <c r="S104" s="51">
        <f>'NEW Summary 1990-2018 GHG'!S34-'NON-ETS &amp; ETS'!S34</f>
        <v>12.484254719999999</v>
      </c>
      <c r="T104" s="51">
        <f>'NEW Summary 1990-2018 GHG'!T34-'NON-ETS &amp; ETS'!T34</f>
        <v>16.44053504</v>
      </c>
      <c r="U104" s="51">
        <f>'NEW Summary 1990-2018 GHG'!U34-'NON-ETS &amp; ETS'!U34</f>
        <v>21.072775679999999</v>
      </c>
      <c r="V104" s="51">
        <f>'NEW Summary 1990-2018 GHG'!V34-'NON-ETS &amp; ETS'!V34</f>
        <v>20.991303680000001</v>
      </c>
      <c r="W104" s="51">
        <f>'NEW Summary 1990-2018 GHG'!W34-'NON-ETS &amp; ETS'!W34</f>
        <v>22.911470080000001</v>
      </c>
      <c r="X104" s="51">
        <f>'NEW Summary 1990-2018 GHG'!X34-'NON-ETS &amp; ETS'!X34</f>
        <v>22.413890559999999</v>
      </c>
      <c r="Y104" s="51">
        <f>'NEW Summary 1990-2018 GHG'!Y34-'NON-ETS &amp; ETS'!Y34</f>
        <v>22.730516479999999</v>
      </c>
      <c r="Z104" s="51">
        <f>'NEW Summary 1990-2018 GHG'!Z34-'NON-ETS &amp; ETS'!Z34</f>
        <v>19.298229759999998</v>
      </c>
      <c r="AA104" s="51">
        <f>'NEW Summary 1990-2018 GHG'!AA34-'NON-ETS &amp; ETS'!AA34</f>
        <v>20.662671360000001</v>
      </c>
      <c r="AB104" s="51">
        <f>'NEW Summary 1990-2018 GHG'!AB34-'NON-ETS &amp; ETS'!AB34</f>
        <v>19.890316800000001</v>
      </c>
      <c r="AC104" s="51">
        <f>'NEW Summary 1990-2018 GHG'!AC34-'NON-ETS &amp; ETS'!AC34</f>
        <v>25.636408320000001</v>
      </c>
      <c r="AD104" s="51">
        <f>'NEW Summary 1990-2018 GHG'!AD34-'NON-ETS &amp; ETS'!AD34</f>
        <v>25.636408320000001</v>
      </c>
      <c r="AE104" s="91"/>
      <c r="AF104" s="34">
        <f t="shared" si="10"/>
        <v>0</v>
      </c>
    </row>
    <row r="105" spans="1:34" outlineLevel="1" x14ac:dyDescent="0.25">
      <c r="A105" s="43" t="s">
        <v>30</v>
      </c>
      <c r="B105" s="51">
        <f>'NEW Summary 1990-2018 GHG'!B35-'NON-ETS &amp; ETS'!B35</f>
        <v>97.736151786130407</v>
      </c>
      <c r="C105" s="51">
        <f>'NEW Summary 1990-2018 GHG'!C35-'NON-ETS &amp; ETS'!C35</f>
        <v>97.882200732675685</v>
      </c>
      <c r="D105" s="51">
        <f>'NEW Summary 1990-2018 GHG'!D35-'NON-ETS &amp; ETS'!D35</f>
        <v>98.661941870663441</v>
      </c>
      <c r="E105" s="51">
        <f>'NEW Summary 1990-2018 GHG'!E35-'NON-ETS &amp; ETS'!E35</f>
        <v>99.468783822381241</v>
      </c>
      <c r="F105" s="51">
        <f>'NEW Summary 1990-2018 GHG'!F35-'NON-ETS &amp; ETS'!F35</f>
        <v>100.12485467596191</v>
      </c>
      <c r="G105" s="51">
        <f>'NEW Summary 1990-2018 GHG'!G35-'NON-ETS &amp; ETS'!G35</f>
        <v>100.58957019165693</v>
      </c>
      <c r="H105" s="51">
        <f>'NEW Summary 1990-2018 GHG'!H35-'NON-ETS &amp; ETS'!H35</f>
        <v>100.60733564856253</v>
      </c>
      <c r="I105" s="51">
        <f>'NEW Summary 1990-2018 GHG'!I35-'NON-ETS &amp; ETS'!I35</f>
        <v>84.715535539400037</v>
      </c>
      <c r="J105" s="51">
        <f>'NEW Summary 1990-2018 GHG'!J35-'NON-ETS &amp; ETS'!J35</f>
        <v>66.672424749708611</v>
      </c>
      <c r="K105" s="51">
        <f>'NEW Summary 1990-2018 GHG'!K35-'NON-ETS &amp; ETS'!K35</f>
        <v>74.517421147256428</v>
      </c>
      <c r="L105" s="51">
        <f>'NEW Summary 1990-2018 GHG'!L35-'NON-ETS &amp; ETS'!L35</f>
        <v>79.509677802036677</v>
      </c>
      <c r="M105" s="51">
        <f>'NEW Summary 1990-2018 GHG'!M35-'NON-ETS &amp; ETS'!M35</f>
        <v>88.680468027773983</v>
      </c>
      <c r="N105" s="51">
        <f>'NEW Summary 1990-2018 GHG'!N35-'NON-ETS &amp; ETS'!N35</f>
        <v>114.68022125461587</v>
      </c>
      <c r="O105" s="51">
        <f>'NEW Summary 1990-2018 GHG'!O35-'NON-ETS &amp; ETS'!O35</f>
        <v>161.65310805525169</v>
      </c>
      <c r="P105" s="51">
        <f>'NEW Summary 1990-2018 GHG'!P35-'NON-ETS &amp; ETS'!P35</f>
        <v>149.25923145124156</v>
      </c>
      <c r="Q105" s="51">
        <f>'NEW Summary 1990-2018 GHG'!Q35-'NON-ETS &amp; ETS'!Q35</f>
        <v>132.47789078977468</v>
      </c>
      <c r="R105" s="51">
        <f>'NEW Summary 1990-2018 GHG'!R35-'NON-ETS &amp; ETS'!R35</f>
        <v>130.08429556349773</v>
      </c>
      <c r="S105" s="51">
        <f>'NEW Summary 1990-2018 GHG'!S35-'NON-ETS &amp; ETS'!S35</f>
        <v>84.018016119658313</v>
      </c>
      <c r="T105" s="51">
        <f>'NEW Summary 1990-2018 GHG'!T35-'NON-ETS &amp; ETS'!T35</f>
        <v>69.062305825140754</v>
      </c>
      <c r="U105" s="51">
        <f>'NEW Summary 1990-2018 GHG'!U35-'NON-ETS &amp; ETS'!U35</f>
        <v>70.554009255619121</v>
      </c>
      <c r="V105" s="51">
        <f>'NEW Summary 1990-2018 GHG'!V35-'NON-ETS &amp; ETS'!V35</f>
        <v>62.094445437770631</v>
      </c>
      <c r="W105" s="51">
        <f>'NEW Summary 1990-2018 GHG'!W35-'NON-ETS &amp; ETS'!W35</f>
        <v>44.997079427955953</v>
      </c>
      <c r="X105" s="51">
        <f>'NEW Summary 1990-2018 GHG'!X35-'NON-ETS &amp; ETS'!X35</f>
        <v>48.316555502888967</v>
      </c>
      <c r="Y105" s="51">
        <f>'NEW Summary 1990-2018 GHG'!Y35-'NON-ETS &amp; ETS'!Y35</f>
        <v>45.162599811442291</v>
      </c>
      <c r="Z105" s="51">
        <f>'NEW Summary 1990-2018 GHG'!Z35-'NON-ETS &amp; ETS'!Z35</f>
        <v>41.683204244454295</v>
      </c>
      <c r="AA105" s="51">
        <f>'NEW Summary 1990-2018 GHG'!AA35-'NON-ETS &amp; ETS'!AA35</f>
        <v>42.425007001546405</v>
      </c>
      <c r="AB105" s="51">
        <f>'NEW Summary 1990-2018 GHG'!AB35-'NON-ETS &amp; ETS'!AB35</f>
        <v>25.043533748889661</v>
      </c>
      <c r="AC105" s="51">
        <f>'NEW Summary 1990-2018 GHG'!AC35-'NON-ETS &amp; ETS'!AC35</f>
        <v>27.465906904040317</v>
      </c>
      <c r="AD105" s="51">
        <f>'NEW Summary 1990-2018 GHG'!AD35-'NON-ETS &amp; ETS'!AD35</f>
        <v>23.892274029886991</v>
      </c>
      <c r="AE105" s="91"/>
      <c r="AF105" s="34">
        <f t="shared" si="10"/>
        <v>-0.13011159204168254</v>
      </c>
    </row>
    <row r="106" spans="1:34" outlineLevel="1" x14ac:dyDescent="0.25">
      <c r="A106" s="43" t="s">
        <v>38</v>
      </c>
      <c r="B106" s="51">
        <f>'NEW Summary 1990-2018 GHG'!B36-'NON-ETS &amp; ETS'!B36</f>
        <v>136.24246125903687</v>
      </c>
      <c r="C106" s="51">
        <f>'NEW Summary 1990-2018 GHG'!C36-'NON-ETS &amp; ETS'!C36</f>
        <v>136.35292487947538</v>
      </c>
      <c r="D106" s="51">
        <f>'NEW Summary 1990-2018 GHG'!D36-'NON-ETS &amp; ETS'!D36</f>
        <v>138.1350415155589</v>
      </c>
      <c r="E106" s="51">
        <f>'NEW Summary 1990-2018 GHG'!E36-'NON-ETS &amp; ETS'!E36</f>
        <v>138.22474652174972</v>
      </c>
      <c r="F106" s="51">
        <f>'NEW Summary 1990-2018 GHG'!F36-'NON-ETS &amp; ETS'!F36</f>
        <v>136.65847232478484</v>
      </c>
      <c r="G106" s="51">
        <f>'NEW Summary 1990-2018 GHG'!G36-'NON-ETS &amp; ETS'!G36</f>
        <v>135.82943480054763</v>
      </c>
      <c r="H106" s="51">
        <f>'NEW Summary 1990-2018 GHG'!H36-'NON-ETS &amp; ETS'!H36</f>
        <v>136.00608590157566</v>
      </c>
      <c r="I106" s="51">
        <f>'NEW Summary 1990-2018 GHG'!I36-'NON-ETS &amp; ETS'!I36</f>
        <v>135.18615464589334</v>
      </c>
      <c r="J106" s="51">
        <f>'NEW Summary 1990-2018 GHG'!J36-'NON-ETS &amp; ETS'!J36</f>
        <v>145.47812247761419</v>
      </c>
      <c r="K106" s="51">
        <f>'NEW Summary 1990-2018 GHG'!K36-'NON-ETS &amp; ETS'!K36</f>
        <v>144.89987634914675</v>
      </c>
      <c r="L106" s="51">
        <f>'NEW Summary 1990-2018 GHG'!L36-'NON-ETS &amp; ETS'!L36</f>
        <v>145.09695092841093</v>
      </c>
      <c r="M106" s="51">
        <f>'NEW Summary 1990-2018 GHG'!M36-'NON-ETS &amp; ETS'!M36</f>
        <v>148.38402742432575</v>
      </c>
      <c r="N106" s="51">
        <f>'NEW Summary 1990-2018 GHG'!N36-'NON-ETS &amp; ETS'!N36</f>
        <v>152.07503582110829</v>
      </c>
      <c r="O106" s="51">
        <f>'NEW Summary 1990-2018 GHG'!O36-'NON-ETS &amp; ETS'!O36</f>
        <v>138.56564836748166</v>
      </c>
      <c r="P106" s="51">
        <f>'NEW Summary 1990-2018 GHG'!P36-'NON-ETS &amp; ETS'!P36</f>
        <v>136.48845362276316</v>
      </c>
      <c r="Q106" s="51">
        <f>'NEW Summary 1990-2018 GHG'!Q36-'NON-ETS &amp; ETS'!Q36</f>
        <v>138.72403146157541</v>
      </c>
      <c r="R106" s="51">
        <f>'NEW Summary 1990-2018 GHG'!R36-'NON-ETS &amp; ETS'!R36</f>
        <v>135.0942057968067</v>
      </c>
      <c r="S106" s="51">
        <f>'NEW Summary 1990-2018 GHG'!S36-'NON-ETS &amp; ETS'!S36</f>
        <v>136.34045531548622</v>
      </c>
      <c r="T106" s="51">
        <f>'NEW Summary 1990-2018 GHG'!T36-'NON-ETS &amp; ETS'!T36</f>
        <v>144.45865873252731</v>
      </c>
      <c r="U106" s="51">
        <f>'NEW Summary 1990-2018 GHG'!U36-'NON-ETS &amp; ETS'!U36</f>
        <v>145.21538137198615</v>
      </c>
      <c r="V106" s="51">
        <f>'NEW Summary 1990-2018 GHG'!V36-'NON-ETS &amp; ETS'!V36</f>
        <v>144.45661811879282</v>
      </c>
      <c r="W106" s="51">
        <f>'NEW Summary 1990-2018 GHG'!W36-'NON-ETS &amp; ETS'!W36</f>
        <v>142.9618190039364</v>
      </c>
      <c r="X106" s="51">
        <f>'NEW Summary 1990-2018 GHG'!X36-'NON-ETS &amp; ETS'!X36</f>
        <v>143.77209600435555</v>
      </c>
      <c r="Y106" s="51">
        <f>'NEW Summary 1990-2018 GHG'!Y36-'NON-ETS &amp; ETS'!Y36</f>
        <v>143.7584021613938</v>
      </c>
      <c r="Z106" s="51">
        <f>'NEW Summary 1990-2018 GHG'!Z36-'NON-ETS &amp; ETS'!Z36</f>
        <v>145.930239336471</v>
      </c>
      <c r="AA106" s="51">
        <f>'NEW Summary 1990-2018 GHG'!AA36-'NON-ETS &amp; ETS'!AA36</f>
        <v>146.28633179638013</v>
      </c>
      <c r="AB106" s="51">
        <f>'NEW Summary 1990-2018 GHG'!AB36-'NON-ETS &amp; ETS'!AB36</f>
        <v>147.11925484995513</v>
      </c>
      <c r="AC106" s="51">
        <f>'NEW Summary 1990-2018 GHG'!AC36-'NON-ETS &amp; ETS'!AC36</f>
        <v>148.15282980474126</v>
      </c>
      <c r="AD106" s="51">
        <f>'NEW Summary 1990-2018 GHG'!AD36-'NON-ETS &amp; ETS'!AD36</f>
        <v>147.86617335703824</v>
      </c>
      <c r="AE106" s="91"/>
      <c r="AF106" s="34">
        <f t="shared" si="10"/>
        <v>-1.9348698778202484E-3</v>
      </c>
    </row>
    <row r="107" spans="1:34" x14ac:dyDescent="0.25"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93"/>
      <c r="AF107" s="97"/>
    </row>
    <row r="108" spans="1:34" x14ac:dyDescent="0.25">
      <c r="A108" s="48" t="s">
        <v>44</v>
      </c>
      <c r="B108" s="49">
        <f>'NEW Summary 1990-2018 GHG'!B38-'NON-ETS &amp; ETS'!B38</f>
        <v>55468.296195960938</v>
      </c>
      <c r="C108" s="49">
        <f>'NEW Summary 1990-2018 GHG'!C38-'NON-ETS &amp; ETS'!C38</f>
        <v>56146.920563706051</v>
      </c>
      <c r="D108" s="49">
        <f>'NEW Summary 1990-2018 GHG'!D38-'NON-ETS &amp; ETS'!D38</f>
        <v>56013.36394401751</v>
      </c>
      <c r="E108" s="49">
        <f>'NEW Summary 1990-2018 GHG'!E38-'NON-ETS &amp; ETS'!E38</f>
        <v>56416.307407171516</v>
      </c>
      <c r="F108" s="49">
        <f>'NEW Summary 1990-2018 GHG'!F38-'NON-ETS &amp; ETS'!F38</f>
        <v>57760.822798018002</v>
      </c>
      <c r="G108" s="49">
        <f>'NEW Summary 1990-2018 GHG'!G38-'NON-ETS &amp; ETS'!G38</f>
        <v>59164.253234879354</v>
      </c>
      <c r="H108" s="49">
        <f>'NEW Summary 1990-2018 GHG'!H38-'NON-ETS &amp; ETS'!H38</f>
        <v>61234.153130611521</v>
      </c>
      <c r="I108" s="49">
        <f>'NEW Summary 1990-2018 GHG'!I38-'NON-ETS &amp; ETS'!I38</f>
        <v>62565.155152238876</v>
      </c>
      <c r="J108" s="49">
        <f>'NEW Summary 1990-2018 GHG'!J38-'NON-ETS &amp; ETS'!J38</f>
        <v>65031.484825131382</v>
      </c>
      <c r="K108" s="49">
        <f>'NEW Summary 1990-2018 GHG'!K38-'NON-ETS &amp; ETS'!K38</f>
        <v>66174.541460074819</v>
      </c>
      <c r="L108" s="49">
        <f>'NEW Summary 1990-2018 GHG'!L38-'NON-ETS &amp; ETS'!L38</f>
        <v>68314.276296371347</v>
      </c>
      <c r="M108" s="49">
        <f>'NEW Summary 1990-2018 GHG'!M38-'NON-ETS &amp; ETS'!M38</f>
        <v>70221.214594089193</v>
      </c>
      <c r="N108" s="49">
        <f>'NEW Summary 1990-2018 GHG'!N38-'NON-ETS &amp; ETS'!N38</f>
        <v>68244.217142292662</v>
      </c>
      <c r="O108" s="49">
        <f>'NEW Summary 1990-2018 GHG'!O38-'NON-ETS &amp; ETS'!O38</f>
        <v>68550.01730645854</v>
      </c>
      <c r="P108" s="49">
        <f>'NEW Summary 1990-2018 GHG'!P38-'NON-ETS &amp; ETS'!P38</f>
        <v>67990.207029686906</v>
      </c>
      <c r="Q108" s="49">
        <f>'NEW Summary 1990-2018 GHG'!Q38-'NON-ETS &amp; ETS'!Q38</f>
        <v>47304.009090187494</v>
      </c>
      <c r="R108" s="49">
        <f>'NEW Summary 1990-2018 GHG'!R38-'NON-ETS &amp; ETS'!R38</f>
        <v>47122.45122954221</v>
      </c>
      <c r="S108" s="49">
        <f>'NEW Summary 1990-2018 GHG'!S38-'NON-ETS &amp; ETS'!S38</f>
        <v>46796.219876340569</v>
      </c>
      <c r="T108" s="49">
        <f>'NEW Summary 1990-2018 GHG'!T38-'NON-ETS &amp; ETS'!T38</f>
        <v>47106.189633901711</v>
      </c>
      <c r="U108" s="49">
        <f>'NEW Summary 1990-2018 GHG'!U38-'NON-ETS &amp; ETS'!U38</f>
        <v>44520.858023219378</v>
      </c>
      <c r="V108" s="49">
        <f>'NEW Summary 1990-2018 GHG'!V38-'NON-ETS &amp; ETS'!V38</f>
        <v>43923.72812641559</v>
      </c>
      <c r="W108" s="49">
        <f>'NEW Summary 1990-2018 GHG'!W38-'NON-ETS &amp; ETS'!W38</f>
        <v>41399.493494178299</v>
      </c>
      <c r="X108" s="49">
        <f>'NEW Summary 1990-2018 GHG'!X38-'NON-ETS &amp; ETS'!X38</f>
        <v>40900.301128213119</v>
      </c>
      <c r="Y108" s="49">
        <f>'NEW Summary 1990-2018 GHG'!Y38-'NON-ETS &amp; ETS'!Y38</f>
        <v>41893.000430165615</v>
      </c>
      <c r="Z108" s="49">
        <f>'NEW Summary 1990-2018 GHG'!Z38-'NON-ETS &amp; ETS'!Z38</f>
        <v>41356.788318999126</v>
      </c>
      <c r="AA108" s="49">
        <f>'NEW Summary 1990-2018 GHG'!AA38-'NON-ETS &amp; ETS'!AA38</f>
        <v>42567.519759854957</v>
      </c>
      <c r="AB108" s="49">
        <f>'NEW Summary 1990-2018 GHG'!AB38-'NON-ETS &amp; ETS'!AB38</f>
        <v>43738.789501368243</v>
      </c>
      <c r="AC108" s="49">
        <f>'NEW Summary 1990-2018 GHG'!AC38-'NON-ETS &amp; ETS'!AC38</f>
        <v>44091.514399453175</v>
      </c>
      <c r="AD108" s="49">
        <f>'NEW Summary 1990-2018 GHG'!AD38-'NON-ETS &amp; ETS'!AD38</f>
        <v>45402.93595353367</v>
      </c>
      <c r="AE108" s="94"/>
      <c r="AF108" s="35">
        <f>(AD108-AC108)/AC108</f>
        <v>2.9743173305400432E-2</v>
      </c>
      <c r="AG108" s="35">
        <f>(AD108-AA108)/AA108</f>
        <v>6.6609852057971403E-2</v>
      </c>
      <c r="AH108" s="97"/>
    </row>
    <row r="109" spans="1:34" x14ac:dyDescent="0.25"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9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NEW Summary 1990-2018 GHG</vt:lpstr>
      <vt:lpstr>NEW Summary 1990-2018 CO2</vt:lpstr>
      <vt:lpstr>NEW Summary 1990-2018 CH4</vt:lpstr>
      <vt:lpstr>NEW Summary 1990-2018 N2O</vt:lpstr>
      <vt:lpstr>NON-ETS &amp; ETS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</dc:creator>
  <cp:lastModifiedBy>Paul Duffy</cp:lastModifiedBy>
  <cp:lastPrinted>2017-12-04T15:41:11Z</cp:lastPrinted>
  <dcterms:created xsi:type="dcterms:W3CDTF">2007-03-12T10:16:39Z</dcterms:created>
  <dcterms:modified xsi:type="dcterms:W3CDTF">2020-04-20T14:45:26Z</dcterms:modified>
</cp:coreProperties>
</file>