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theme/themeOverride12.xml" ContentType="application/vnd.openxmlformats-officedocument.themeOverride+xml"/>
  <Override PartName="/xl/charts/chart2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3.xml" ContentType="application/vnd.openxmlformats-officedocument.themeOverride+xml"/>
  <Override PartName="/xl/charts/chart2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EU Regulation\15th March Submission\Publication Report\Website\"/>
    </mc:Choice>
  </mc:AlternateContent>
  <xr:revisionPtr revIDLastSave="0" documentId="13_ncr:1_{8844EA19-ED54-4041-A23D-A30D79C095DA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NEW Summary 1990-2024 GHG" sheetId="74" r:id="rId1"/>
    <sheet name="NEW Summary 1990-2024 CO2" sheetId="81" r:id="rId2"/>
    <sheet name="NEW Summary 1990-2024 CH4" sheetId="82" r:id="rId3"/>
    <sheet name="NEW Summary 1990-2024 N2O" sheetId="83" r:id="rId4"/>
    <sheet name="NON-ETS &amp; ETS" sheetId="80" r:id="rId5"/>
    <sheet name="CAP Sectors" sheetId="98" r:id="rId6"/>
  </sheets>
  <definedNames>
    <definedName name="_xlnm._FilterDatabase" localSheetId="0" hidden="1">'NEW Summary 1990-2024 GHG'!#REF!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8" l="1"/>
  <c r="H5" i="98"/>
  <c r="G6" i="98"/>
  <c r="H6" i="98"/>
  <c r="G7" i="98"/>
  <c r="H7" i="98"/>
  <c r="H4" i="98" s="1"/>
  <c r="G9" i="98"/>
  <c r="H9" i="98"/>
  <c r="G10" i="98"/>
  <c r="H10" i="98"/>
  <c r="G11" i="98"/>
  <c r="H11" i="98"/>
  <c r="G12" i="98"/>
  <c r="H12" i="98"/>
  <c r="G13" i="98"/>
  <c r="H13" i="98"/>
  <c r="G14" i="98"/>
  <c r="H14" i="98"/>
  <c r="G16" i="98"/>
  <c r="H16" i="98"/>
  <c r="G17" i="98"/>
  <c r="H17" i="98"/>
  <c r="G19" i="98"/>
  <c r="H19" i="98"/>
  <c r="G21" i="98"/>
  <c r="H21" i="98"/>
  <c r="G22" i="98"/>
  <c r="H22" i="98"/>
  <c r="G23" i="98"/>
  <c r="H23" i="98"/>
  <c r="G25" i="98"/>
  <c r="H25" i="98"/>
  <c r="G26" i="98"/>
  <c r="H26" i="98"/>
  <c r="G27" i="98"/>
  <c r="H27" i="98"/>
  <c r="G28" i="98"/>
  <c r="H28" i="98"/>
  <c r="G29" i="98"/>
  <c r="H29" i="98"/>
  <c r="G30" i="98"/>
  <c r="H30" i="98"/>
  <c r="G31" i="98"/>
  <c r="H31" i="98"/>
  <c r="G33" i="98"/>
  <c r="H33" i="98"/>
  <c r="G34" i="98"/>
  <c r="H34" i="98"/>
  <c r="G36" i="98"/>
  <c r="H36" i="98"/>
  <c r="G37" i="98"/>
  <c r="H37" i="98"/>
  <c r="G38" i="98"/>
  <c r="H38" i="98"/>
  <c r="G39" i="98"/>
  <c r="H39" i="98"/>
  <c r="H15" i="98" l="1"/>
  <c r="G4" i="98"/>
  <c r="H24" i="98"/>
  <c r="G24" i="98"/>
  <c r="H8" i="98"/>
  <c r="H35" i="98"/>
  <c r="H32" i="98" s="1"/>
  <c r="H20" i="98"/>
  <c r="H18" i="98" s="1"/>
  <c r="G15" i="98"/>
  <c r="G8" i="98"/>
  <c r="G35" i="98"/>
  <c r="G32" i="98" s="1"/>
  <c r="G20" i="98"/>
  <c r="G18" i="98" s="1"/>
  <c r="AO42" i="82" l="1"/>
  <c r="AN42" i="82"/>
  <c r="H47" i="98" l="1"/>
  <c r="H44" i="98" l="1"/>
  <c r="H41" i="98"/>
  <c r="H46" i="98"/>
  <c r="H43" i="98"/>
  <c r="H45" i="98"/>
  <c r="H42" i="98"/>
  <c r="AO38" i="82" l="1"/>
  <c r="AN38" i="82"/>
  <c r="AO39" i="82"/>
  <c r="AN39" i="82"/>
  <c r="AN40" i="82"/>
  <c r="AO40" i="82"/>
  <c r="AN41" i="82"/>
  <c r="AO41" i="82"/>
  <c r="G46" i="98" l="1"/>
  <c r="G44" i="98"/>
  <c r="G45" i="98"/>
  <c r="G42" i="98"/>
  <c r="G43" i="98"/>
  <c r="G47" i="98"/>
  <c r="G41" i="98"/>
  <c r="AN37" i="82" l="1"/>
  <c r="AO37" i="82"/>
  <c r="AN35" i="82" l="1"/>
  <c r="AO35" i="82"/>
  <c r="AN36" i="82" l="1"/>
  <c r="AO36" i="82"/>
  <c r="F47" i="98" l="1"/>
  <c r="F46" i="98"/>
  <c r="F45" i="98"/>
  <c r="F44" i="98"/>
  <c r="F43" i="98"/>
  <c r="F42" i="98"/>
  <c r="F41" i="98"/>
  <c r="H40" i="98" l="1"/>
  <c r="G40" i="98"/>
  <c r="F40" i="98" l="1"/>
  <c r="F23" i="98" l="1"/>
  <c r="E47" i="98" l="1"/>
  <c r="R47" i="98" s="1"/>
  <c r="E46" i="98"/>
  <c r="R46" i="98" s="1"/>
  <c r="E45" i="98"/>
  <c r="R45" i="98" s="1"/>
  <c r="E42" i="98" l="1"/>
  <c r="R42" i="98" s="1"/>
  <c r="E43" i="98"/>
  <c r="R43" i="98" s="1"/>
  <c r="E44" i="98"/>
  <c r="R44" i="98" s="1"/>
  <c r="F22" i="98" l="1"/>
  <c r="E41" i="98"/>
  <c r="R41" i="98" s="1"/>
  <c r="E40" i="98" l="1"/>
  <c r="R40" i="98" s="1"/>
  <c r="E37" i="98"/>
  <c r="B37" i="98" l="1"/>
  <c r="C37" i="98"/>
  <c r="D37" i="98"/>
  <c r="C41" i="98" l="1"/>
  <c r="C42" i="98"/>
  <c r="C46" i="98"/>
  <c r="C44" i="98"/>
  <c r="C45" i="98"/>
  <c r="C43" i="98"/>
  <c r="C47" i="98" l="1"/>
  <c r="C40" i="98" s="1"/>
  <c r="B46" i="98"/>
  <c r="P46" i="98" s="1"/>
  <c r="B42" i="98"/>
  <c r="P42" i="98" s="1"/>
  <c r="D45" i="98"/>
  <c r="D41" i="98"/>
  <c r="B45" i="98"/>
  <c r="P45" i="98" s="1"/>
  <c r="B43" i="98"/>
  <c r="P43" i="98" s="1"/>
  <c r="B41" i="98"/>
  <c r="P41" i="98" s="1"/>
  <c r="B44" i="98"/>
  <c r="P44" i="98" s="1"/>
  <c r="D43" i="98"/>
  <c r="B47" i="98"/>
  <c r="P47" i="98" s="1"/>
  <c r="D46" i="98"/>
  <c r="D44" i="98"/>
  <c r="D42" i="98"/>
  <c r="D47" i="98"/>
  <c r="B40" i="98" l="1"/>
  <c r="D40" i="98"/>
  <c r="P40" i="98" l="1"/>
  <c r="B38" i="98" l="1"/>
  <c r="E38" i="98"/>
  <c r="C38" i="98"/>
  <c r="D38" i="98"/>
  <c r="F38" i="98"/>
  <c r="B39" i="98" l="1"/>
  <c r="D39" i="98"/>
  <c r="C39" i="98"/>
  <c r="E39" i="98" l="1"/>
  <c r="F39" i="98"/>
  <c r="E23" i="98" l="1"/>
  <c r="B23" i="98" l="1"/>
  <c r="D23" i="98"/>
  <c r="C23" i="98"/>
  <c r="P23" i="98" l="1"/>
  <c r="R23" i="98"/>
  <c r="P39" i="98" l="1"/>
  <c r="R39" i="98" l="1"/>
  <c r="P38" i="98" l="1"/>
  <c r="R38" i="98" l="1"/>
  <c r="D29" i="98" l="1"/>
  <c r="D28" i="98"/>
  <c r="F28" i="98"/>
  <c r="E28" i="98"/>
  <c r="E29" i="98"/>
  <c r="R28" i="98" l="1"/>
  <c r="C28" i="98" l="1"/>
  <c r="C29" i="98" l="1"/>
  <c r="B29" i="98" l="1"/>
  <c r="B28" i="98" l="1"/>
  <c r="P28" i="98" s="1"/>
  <c r="D22" i="98" l="1"/>
  <c r="C22" i="98" l="1"/>
  <c r="B22" i="98" l="1"/>
  <c r="E22" i="98"/>
  <c r="P22" i="98" l="1"/>
  <c r="R22" i="98" l="1"/>
  <c r="F29" i="98" l="1"/>
  <c r="P29" i="98" l="1"/>
  <c r="R29" i="98" l="1"/>
  <c r="C21" i="98" l="1"/>
  <c r="C20" i="98" s="1"/>
  <c r="B21" i="98" l="1"/>
  <c r="B20" i="98" l="1"/>
  <c r="D21" i="98" l="1"/>
  <c r="D20" i="98" s="1"/>
  <c r="F21" i="98" l="1"/>
  <c r="E21" i="98"/>
  <c r="E20" i="98" l="1"/>
  <c r="F20" i="98"/>
  <c r="P21" i="98" l="1"/>
  <c r="P20" i="98" l="1"/>
  <c r="R21" i="98"/>
  <c r="R20" i="98" l="1"/>
  <c r="AN34" i="82" l="1"/>
  <c r="F37" i="98"/>
  <c r="AO34" i="82" l="1"/>
  <c r="P37" i="98" l="1"/>
  <c r="R37" i="98" l="1"/>
  <c r="B36" i="98" l="1"/>
  <c r="B35" i="98" l="1"/>
  <c r="C36" i="98"/>
  <c r="C35" i="98" s="1"/>
  <c r="D36" i="98" l="1"/>
  <c r="D35" i="98" s="1"/>
  <c r="E36" i="98" l="1"/>
  <c r="E35" i="98" l="1"/>
  <c r="F36" i="98" l="1"/>
  <c r="F35" i="98" l="1"/>
  <c r="AO33" i="82" l="1"/>
  <c r="AN33" i="82"/>
  <c r="AN32" i="82" l="1"/>
  <c r="AO32" i="82"/>
  <c r="R36" i="98"/>
  <c r="P35" i="98"/>
  <c r="P36" i="98"/>
  <c r="R35" i="98" l="1"/>
  <c r="F25" i="98" l="1"/>
  <c r="E25" i="98" l="1"/>
  <c r="C25" i="98" l="1"/>
  <c r="B25" i="98" l="1"/>
  <c r="P25" i="98" s="1"/>
  <c r="D25" i="98" l="1"/>
  <c r="AO26" i="82" l="1"/>
  <c r="AN26" i="82"/>
  <c r="AO25" i="82" l="1"/>
  <c r="AN25" i="82"/>
  <c r="R25" i="98"/>
  <c r="B26" i="98" l="1"/>
  <c r="D26" i="98"/>
  <c r="C26" i="98"/>
  <c r="F26" i="98" l="1"/>
  <c r="E26" i="98"/>
  <c r="P26" i="98" l="1"/>
  <c r="R26" i="98" l="1"/>
  <c r="D7" i="98" l="1"/>
  <c r="B7" i="98" l="1"/>
  <c r="C7" i="98" l="1"/>
  <c r="AO6" i="82" l="1"/>
  <c r="AN6" i="82"/>
  <c r="P7" i="98" l="1"/>
  <c r="F7" i="98"/>
  <c r="E7" i="98" l="1"/>
  <c r="R7" i="98" s="1"/>
  <c r="AO12" i="82" l="1"/>
  <c r="AN12" i="82"/>
  <c r="E12" i="98" l="1"/>
  <c r="B12" i="98" l="1"/>
  <c r="P12" i="98" s="1"/>
  <c r="C12" i="98" l="1"/>
  <c r="D12" i="98" l="1"/>
  <c r="F12" i="98" l="1"/>
  <c r="AO31" i="82"/>
  <c r="AN31" i="82"/>
  <c r="AO15" i="82"/>
  <c r="AN15" i="82"/>
  <c r="R12" i="98" l="1"/>
  <c r="C11" i="98" l="1"/>
  <c r="B11" i="98"/>
  <c r="P11" i="98" s="1"/>
  <c r="C33" i="98" l="1"/>
  <c r="D11" i="98" l="1"/>
  <c r="D33" i="98"/>
  <c r="F11" i="98" l="1"/>
  <c r="E11" i="98"/>
  <c r="E33" i="98"/>
  <c r="F33" i="98" l="1"/>
  <c r="R11" i="98"/>
  <c r="AN14" i="82"/>
  <c r="AO14" i="82"/>
  <c r="B33" i="98" l="1"/>
  <c r="B6" i="98" l="1"/>
  <c r="P6" i="98" s="1"/>
  <c r="C6" i="98" l="1"/>
  <c r="D6" i="98" l="1"/>
  <c r="E6" i="98" l="1"/>
  <c r="F6" i="98" l="1"/>
  <c r="AN5" i="82" l="1"/>
  <c r="AO5" i="82"/>
  <c r="AN13" i="82" l="1"/>
  <c r="AO13" i="82"/>
  <c r="AN7" i="82" l="1"/>
  <c r="AO7" i="82"/>
  <c r="AO30" i="82" l="1"/>
  <c r="AN30" i="82"/>
  <c r="AO24" i="82" l="1"/>
  <c r="AN24" i="82"/>
  <c r="R6" i="98" l="1"/>
  <c r="AN4" i="82" l="1"/>
  <c r="AO4" i="82"/>
  <c r="P33" i="98" l="1"/>
  <c r="R33" i="98"/>
  <c r="AO3" i="82" l="1"/>
  <c r="AN3" i="82"/>
  <c r="AO2" i="82" l="1"/>
  <c r="AN2" i="82"/>
  <c r="AO16" i="82" l="1"/>
  <c r="AN16" i="82"/>
  <c r="AN11" i="82" l="1"/>
  <c r="AO11" i="82"/>
  <c r="D9" i="98" l="1"/>
  <c r="E9" i="98" l="1"/>
  <c r="B9" i="98"/>
  <c r="F9" i="98" l="1"/>
  <c r="C9" i="98"/>
  <c r="AO10" i="82" l="1"/>
  <c r="AN10" i="82"/>
  <c r="AN9" i="82" l="1"/>
  <c r="AO9" i="82"/>
  <c r="AN8" i="82" l="1"/>
  <c r="AO8" i="82"/>
  <c r="AN47" i="82" l="1"/>
  <c r="AO47" i="82"/>
  <c r="AO48" i="82"/>
  <c r="AN48" i="82"/>
  <c r="P9" i="98" l="1"/>
  <c r="R9" i="98"/>
  <c r="B5" i="98" l="1"/>
  <c r="B4" i="98" s="1"/>
  <c r="C5" i="98" l="1"/>
  <c r="C4" i="98" s="1"/>
  <c r="D5" i="98" l="1"/>
  <c r="D4" i="98" s="1"/>
  <c r="E5" i="98" l="1"/>
  <c r="E4" i="98" l="1"/>
  <c r="F5" i="98" l="1"/>
  <c r="F4" i="98" l="1"/>
  <c r="R5" i="98" l="1"/>
  <c r="P5" i="98" l="1"/>
  <c r="R4" i="98" l="1"/>
  <c r="S4" i="98" s="1"/>
  <c r="P4" i="98"/>
  <c r="E17" i="98" l="1"/>
  <c r="F17" i="98"/>
  <c r="R17" i="98" l="1"/>
  <c r="F31" i="98"/>
  <c r="E31" i="98"/>
  <c r="E14" i="98"/>
  <c r="F30" i="98"/>
  <c r="F14" i="98"/>
  <c r="E30" i="98"/>
  <c r="R14" i="98" l="1"/>
  <c r="S14" i="98" s="1"/>
  <c r="R30" i="98"/>
  <c r="R31" i="98"/>
  <c r="D17" i="98"/>
  <c r="D14" i="98" l="1"/>
  <c r="D31" i="98"/>
  <c r="D30" i="98"/>
  <c r="C17" i="98" l="1"/>
  <c r="C31" i="98" l="1"/>
  <c r="C30" i="98"/>
  <c r="C14" i="98"/>
  <c r="B17" i="98" l="1"/>
  <c r="P17" i="98" s="1"/>
  <c r="B31" i="98" l="1"/>
  <c r="P31" i="98" s="1"/>
  <c r="B14" i="98"/>
  <c r="B30" i="98"/>
  <c r="P14" i="98" l="1"/>
  <c r="P30" i="98"/>
  <c r="F13" i="98" l="1"/>
  <c r="B13" i="98" l="1"/>
  <c r="P13" i="98" s="1"/>
  <c r="E13" i="98"/>
  <c r="D13" i="98" l="1"/>
  <c r="C13" i="98"/>
  <c r="R13" i="98" l="1"/>
  <c r="AQ30" i="80" l="1"/>
  <c r="F16" i="98" l="1"/>
  <c r="F15" i="98" s="1"/>
  <c r="F19" i="98" l="1"/>
  <c r="F18" i="98" s="1"/>
  <c r="E16" i="98" l="1"/>
  <c r="D16" i="98"/>
  <c r="D15" i="98" s="1"/>
  <c r="R16" i="98" l="1"/>
  <c r="E15" i="98"/>
  <c r="R15" i="98" l="1"/>
  <c r="S15" i="98" s="1"/>
  <c r="E19" i="98" l="1"/>
  <c r="D19" i="98"/>
  <c r="D18" i="98" s="1"/>
  <c r="R19" i="98" l="1"/>
  <c r="E18" i="98"/>
  <c r="R18" i="98" l="1"/>
  <c r="S18" i="98" s="1"/>
  <c r="C16" i="98" l="1"/>
  <c r="C15" i="98" s="1"/>
  <c r="C19" i="98" l="1"/>
  <c r="C18" i="98" s="1"/>
  <c r="B16" i="98" l="1"/>
  <c r="B15" i="98" l="1"/>
  <c r="P16" i="98"/>
  <c r="P15" i="98" l="1"/>
  <c r="B19" i="98" l="1"/>
  <c r="B18" i="98" l="1"/>
  <c r="P19" i="98"/>
  <c r="P18" i="98" l="1"/>
  <c r="E10" i="98" l="1"/>
  <c r="F10" i="98"/>
  <c r="F8" i="98" s="1"/>
  <c r="D10" i="98"/>
  <c r="D8" i="98" s="1"/>
  <c r="R10" i="98" l="1"/>
  <c r="E8" i="98"/>
  <c r="R8" i="98" l="1"/>
  <c r="S8" i="98" s="1"/>
  <c r="C10" i="98" l="1"/>
  <c r="C8" i="98" s="1"/>
  <c r="B10" i="98" l="1"/>
  <c r="P10" i="98" l="1"/>
  <c r="B8" i="98"/>
  <c r="P8" i="98" l="1"/>
  <c r="B34" i="98" l="1"/>
  <c r="B32" i="98" s="1"/>
  <c r="C34" i="98" l="1"/>
  <c r="C32" i="98" s="1"/>
  <c r="D34" i="98" l="1"/>
  <c r="D32" i="98" s="1"/>
  <c r="E34" i="98" l="1"/>
  <c r="E32" i="98" s="1"/>
  <c r="F34" i="98" l="1"/>
  <c r="F32" i="98" l="1"/>
  <c r="R34" i="98" l="1"/>
  <c r="P34" i="98" l="1"/>
  <c r="P32" i="98" l="1"/>
  <c r="R32" i="98"/>
  <c r="S32" i="98" s="1"/>
  <c r="C27" i="98" l="1"/>
  <c r="C24" i="98" s="1"/>
  <c r="B27" i="98"/>
  <c r="B24" i="98" s="1"/>
  <c r="C51" i="98" l="1"/>
  <c r="C50" i="98"/>
  <c r="B50" i="98"/>
  <c r="B51" i="98"/>
  <c r="F27" i="98" l="1"/>
  <c r="F24" i="98" s="1"/>
  <c r="E27" i="98"/>
  <c r="D27" i="98"/>
  <c r="D24" i="98" s="1"/>
  <c r="D50" i="98" l="1"/>
  <c r="D51" i="98"/>
  <c r="E24" i="98"/>
  <c r="F51" i="98"/>
  <c r="F50" i="98"/>
  <c r="E51" i="98" l="1"/>
  <c r="E50" i="98"/>
  <c r="R27" i="98" l="1"/>
  <c r="G50" i="98" l="1"/>
  <c r="G51" i="98"/>
  <c r="P27" i="98"/>
  <c r="R24" i="98"/>
  <c r="S24" i="98" s="1"/>
  <c r="P24" i="98" l="1"/>
  <c r="H51" i="98"/>
  <c r="H50" i="98"/>
  <c r="P50" i="98" s="1"/>
  <c r="P51" i="98" l="1"/>
  <c r="R51" i="98"/>
  <c r="R50" i="98"/>
  <c r="S51" i="98" l="1"/>
  <c r="AD54" i="98"/>
  <c r="AD53" i="98"/>
</calcChain>
</file>

<file path=xl/sharedStrings.xml><?xml version="1.0" encoding="utf-8"?>
<sst xmlns="http://schemas.openxmlformats.org/spreadsheetml/2006/main" count="562" uniqueCount="82">
  <si>
    <t>Total</t>
  </si>
  <si>
    <t>Residential</t>
  </si>
  <si>
    <t>Agriculture</t>
  </si>
  <si>
    <t>Other</t>
  </si>
  <si>
    <t>Waste</t>
  </si>
  <si>
    <t>Transport</t>
  </si>
  <si>
    <t>Industrial Processes</t>
  </si>
  <si>
    <t>Sector</t>
  </si>
  <si>
    <t>Railways</t>
  </si>
  <si>
    <t>NO</t>
  </si>
  <si>
    <t>Industry</t>
  </si>
  <si>
    <t>Commercial Services</t>
  </si>
  <si>
    <t>National Total</t>
  </si>
  <si>
    <t>F-Gases</t>
  </si>
  <si>
    <t>Fishing</t>
  </si>
  <si>
    <t>Energy Industries</t>
  </si>
  <si>
    <t>Solid fuels and other energy industries</t>
  </si>
  <si>
    <t>Manufacturing Combustion</t>
  </si>
  <si>
    <t>Public Services</t>
  </si>
  <si>
    <t>Domestic aviation</t>
  </si>
  <si>
    <t>Road transportation</t>
  </si>
  <si>
    <t>Domestic navigation</t>
  </si>
  <si>
    <t>Other transportation</t>
  </si>
  <si>
    <t>Mineral industry</t>
  </si>
  <si>
    <t>Metal industry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</si>
  <si>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</si>
  <si>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</si>
  <si>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</si>
  <si>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</si>
  <si>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</si>
  <si>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</si>
  <si>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Landfills</t>
  </si>
  <si>
    <t>Biological treatment of solid waste</t>
  </si>
  <si>
    <t>Incineration and open burning of waste</t>
  </si>
  <si>
    <t>Annual change</t>
  </si>
  <si>
    <t>kt CO2</t>
  </si>
  <si>
    <t>Public electricity and heat production</t>
  </si>
  <si>
    <t>Petroleum refining</t>
  </si>
  <si>
    <t>Chemical industry</t>
  </si>
  <si>
    <t>Non-energy products from fuels and solvent use</t>
  </si>
  <si>
    <t>Wastewater treatment and discharge</t>
  </si>
  <si>
    <t>Fugitive emissions</t>
  </si>
  <si>
    <t>Agriculture/Forestry fuel combustion</t>
  </si>
  <si>
    <t>National Total ETS</t>
  </si>
  <si>
    <t>NON-ETS</t>
  </si>
  <si>
    <t>National Total - ETS</t>
  </si>
  <si>
    <t>kt CH4</t>
  </si>
  <si>
    <t>kt N2O</t>
  </si>
  <si>
    <t>Land use, land-use change and forestry</t>
  </si>
  <si>
    <t>Forest land</t>
  </si>
  <si>
    <t>Cropland</t>
  </si>
  <si>
    <t>Grassland</t>
  </si>
  <si>
    <t>Wetlands</t>
  </si>
  <si>
    <t xml:space="preserve">Settlements </t>
  </si>
  <si>
    <t>Other land</t>
  </si>
  <si>
    <t>Harvested wood products</t>
  </si>
  <si>
    <r>
      <t>Other</t>
    </r>
    <r>
      <rPr>
        <i/>
        <sz val="9"/>
        <rFont val="Times New Roman"/>
        <family val="1"/>
      </rPr>
      <t xml:space="preserve">       </t>
    </r>
  </si>
  <si>
    <t>National Total with LULUCF</t>
  </si>
  <si>
    <t>LULUCF</t>
  </si>
  <si>
    <t>Electricity</t>
  </si>
  <si>
    <t>Buildings (Residential)</t>
  </si>
  <si>
    <t>kt CO2 equivalent</t>
  </si>
  <si>
    <t>Sector Ceilings 2021-2025</t>
  </si>
  <si>
    <t>Mt CO2 eq</t>
  </si>
  <si>
    <t>Sector Ceilings 2026-2030</t>
  </si>
  <si>
    <t>Carbon Budget 1</t>
  </si>
  <si>
    <t>Carbon Budget 2</t>
  </si>
  <si>
    <t>Carbon Budget 1 used</t>
  </si>
  <si>
    <t>Buildings (Commercial and Public)</t>
  </si>
  <si>
    <t xml:space="preserve">% change </t>
  </si>
  <si>
    <t>Remaining Carbon Budget</t>
  </si>
  <si>
    <t>Budget used</t>
  </si>
  <si>
    <t>Budget</t>
  </si>
  <si>
    <t>percentage used</t>
  </si>
  <si>
    <t>Remaining</t>
  </si>
  <si>
    <t>Req'd AAR</t>
  </si>
  <si>
    <t>% change 2018-2024</t>
  </si>
  <si>
    <t>2021-2024 GHG emissions</t>
  </si>
  <si>
    <t>% Share 2024</t>
  </si>
  <si>
    <t>% Share 2024 incl LULUCF</t>
  </si>
  <si>
    <t>% Change 1990-2024</t>
  </si>
  <si>
    <t>1990-2024_Submission 2026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</si>
</sst>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000"/>
    <numFmt numFmtId="165" formatCode="0.000"/>
    <numFmt numFmtId="166" formatCode="0.0%"/>
    <numFmt numFmtId="167" formatCode="_-* #,##0.000_-;\-* #,##0.000_-;_-* &quot;-&quot;??_-;_-@_-"/>
    <numFmt numFmtId="168" formatCode="0.00000"/>
    <numFmt numFmtId="169" formatCode="#,##0.0"/>
    <numFmt numFmtId="170" formatCode="_-* #,##0.00\ _F_-;\-* #,##0.00\ _F_-;_-* &quot;-&quot;??\ _F_-;_-@_-"/>
    <numFmt numFmtId="171" formatCode="#,##0.0000"/>
    <numFmt numFmtId="172" formatCode="0.0000000"/>
    <numFmt numFmtId="173" formatCode="0.0000000000000"/>
    <numFmt numFmtId="174" formatCode="0.0000%"/>
  </numFmts>
  <fonts count="86" x14ac:knownFonts="1">
    <font>
      <sz val="10"/>
      <name val="Arial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8"/>
      <name val="Helvetica"/>
    </font>
    <font>
      <sz val="8"/>
      <name val="Helvetica"/>
      <family val="2"/>
    </font>
    <font>
      <b/>
      <sz val="11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u/>
      <sz val="10"/>
      <color indexed="12"/>
      <name val="Times New Roman"/>
      <family val="1"/>
      <charset val="186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1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8989"/>
        <bgColor rgb="FF000000"/>
      </patternFill>
    </fill>
    <fill>
      <patternFill patternType="solid">
        <fgColor rgb="FFBC8FD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921">
    <xf numFmtId="0" fontId="0" fillId="0" borderId="0"/>
    <xf numFmtId="49" fontId="9" fillId="0" borderId="1" applyNumberFormat="0" applyFont="0" applyFill="0" applyBorder="0" applyProtection="0">
      <alignment horizontal="left" vertical="center" indent="2"/>
    </xf>
    <xf numFmtId="4" fontId="10" fillId="0" borderId="2" applyFill="0" applyBorder="0" applyProtection="0">
      <alignment horizontal="right" vertical="center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8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horizontal="left" vertical="center" indent="5"/>
    </xf>
    <xf numFmtId="0" fontId="10" fillId="0" borderId="0" applyNumberFormat="0" applyFill="0" applyBorder="0" applyProtection="0">
      <alignment horizontal="left" vertical="center"/>
    </xf>
    <xf numFmtId="0" fontId="6" fillId="0" borderId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10" applyNumberFormat="0" applyAlignment="0" applyProtection="0"/>
    <xf numFmtId="0" fontId="31" fillId="12" borderId="11" applyNumberFormat="0" applyAlignment="0" applyProtection="0"/>
    <xf numFmtId="0" fontId="32" fillId="12" borderId="10" applyNumberFormat="0" applyAlignment="0" applyProtection="0"/>
    <xf numFmtId="0" fontId="33" fillId="0" borderId="12" applyNumberFormat="0" applyFill="0" applyAlignment="0" applyProtection="0"/>
    <xf numFmtId="0" fontId="34" fillId="13" borderId="13" applyNumberFormat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6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6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6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6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6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5" fillId="14" borderId="14" applyNumberFormat="0" applyFont="0" applyAlignment="0" applyProtection="0"/>
    <xf numFmtId="0" fontId="4" fillId="0" borderId="0"/>
    <xf numFmtId="0" fontId="37" fillId="0" borderId="0" applyNumberFormat="0" applyFill="0" applyBorder="0" applyAlignment="0" applyProtection="0"/>
    <xf numFmtId="0" fontId="9" fillId="0" borderId="0"/>
    <xf numFmtId="0" fontId="38" fillId="39" borderId="0" applyNumberFormat="0" applyBorder="0" applyAlignment="0" applyProtection="0"/>
    <xf numFmtId="0" fontId="39" fillId="39" borderId="0" applyNumberFormat="0" applyBorder="0" applyAlignment="0" applyProtection="0"/>
    <xf numFmtId="0" fontId="38" fillId="40" borderId="0" applyNumberFormat="0" applyBorder="0" applyAlignment="0" applyProtection="0"/>
    <xf numFmtId="0" fontId="39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2" borderId="0" applyNumberFormat="0" applyBorder="0" applyAlignment="0" applyProtection="0"/>
    <xf numFmtId="0" fontId="39" fillId="42" borderId="0" applyNumberFormat="0" applyBorder="0" applyAlignment="0" applyProtection="0"/>
    <xf numFmtId="0" fontId="38" fillId="43" borderId="0" applyNumberFormat="0" applyBorder="0" applyAlignment="0" applyProtection="0"/>
    <xf numFmtId="0" fontId="39" fillId="43" borderId="0" applyNumberFormat="0" applyBorder="0" applyAlignment="0" applyProtection="0"/>
    <xf numFmtId="0" fontId="38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8" fillId="0" borderId="0" applyNumberFormat="0" applyFont="0" applyFill="0" applyBorder="0" applyProtection="0">
      <alignment horizontal="left" vertical="center" indent="2"/>
    </xf>
    <xf numFmtId="0" fontId="8" fillId="0" borderId="0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49" fontId="9" fillId="0" borderId="1" applyNumberFormat="0" applyFont="0" applyFill="0" applyBorder="0" applyProtection="0">
      <alignment horizontal="left" vertical="center" indent="2"/>
    </xf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38" fillId="46" borderId="0" applyNumberFormat="0" applyBorder="0" applyAlignment="0" applyProtection="0"/>
    <xf numFmtId="0" fontId="39" fillId="46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/>
    <xf numFmtId="0" fontId="38" fillId="42" borderId="0" applyNumberFormat="0" applyBorder="0" applyAlignment="0" applyProtection="0"/>
    <xf numFmtId="0" fontId="39" fillId="42" borderId="0" applyNumberFormat="0" applyBorder="0" applyAlignment="0" applyProtection="0"/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38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8" fillId="0" borderId="0" applyNumberFormat="0" applyFont="0" applyFill="0" applyBorder="0" applyProtection="0">
      <alignment horizontal="left" vertical="center" indent="5"/>
    </xf>
    <xf numFmtId="0" fontId="8" fillId="0" borderId="0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49" fontId="9" fillId="0" borderId="16" applyNumberFormat="0" applyFont="0" applyFill="0" applyBorder="0" applyProtection="0">
      <alignment horizontal="left" vertical="center" indent="5"/>
    </xf>
    <xf numFmtId="0" fontId="8" fillId="0" borderId="0" applyNumberFormat="0" applyFont="0" applyFill="0" applyBorder="0" applyProtection="0">
      <alignment horizontal="left" vertical="center"/>
    </xf>
    <xf numFmtId="0" fontId="40" fillId="49" borderId="0" applyNumberFormat="0" applyBorder="0" applyAlignment="0" applyProtection="0"/>
    <xf numFmtId="0" fontId="41" fillId="49" borderId="0" applyNumberFormat="0" applyBorder="0" applyAlignment="0" applyProtection="0"/>
    <xf numFmtId="0" fontId="40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0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0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0" fillId="51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0" fillId="56" borderId="0" applyNumberFormat="0" applyBorder="0" applyAlignment="0" applyProtection="0"/>
    <xf numFmtId="0" fontId="10" fillId="57" borderId="0" applyBorder="0" applyAlignment="0"/>
    <xf numFmtId="4" fontId="10" fillId="57" borderId="0" applyBorder="0" applyAlignment="0"/>
    <xf numFmtId="0" fontId="9" fillId="57" borderId="0" applyBorder="0">
      <alignment horizontal="right" vertical="center"/>
    </xf>
    <xf numFmtId="4" fontId="9" fillId="57" borderId="0" applyBorder="0">
      <alignment horizontal="right" vertical="center"/>
    </xf>
    <xf numFmtId="0" fontId="9" fillId="57" borderId="1">
      <alignment horizontal="right" vertical="center"/>
    </xf>
    <xf numFmtId="0" fontId="9" fillId="4" borderId="0" applyBorder="0">
      <alignment horizontal="right" vertical="center"/>
    </xf>
    <xf numFmtId="4" fontId="9" fillId="4" borderId="0" applyBorder="0">
      <alignment horizontal="right" vertical="center"/>
    </xf>
    <xf numFmtId="0" fontId="9" fillId="4" borderId="0" applyBorder="0">
      <alignment horizontal="right" vertical="center"/>
    </xf>
    <xf numFmtId="0" fontId="9" fillId="4" borderId="0" applyBorder="0">
      <alignment horizontal="right" vertical="center"/>
    </xf>
    <xf numFmtId="0" fontId="9" fillId="4" borderId="0" applyBorder="0">
      <alignment horizontal="right" vertical="center"/>
    </xf>
    <xf numFmtId="4" fontId="9" fillId="4" borderId="0" applyBorder="0">
      <alignment horizontal="right" vertical="center"/>
    </xf>
    <xf numFmtId="0" fontId="9" fillId="4" borderId="0" applyBorder="0">
      <alignment horizontal="right" vertical="center"/>
    </xf>
    <xf numFmtId="0" fontId="9" fillId="4" borderId="0" applyBorder="0">
      <alignment horizontal="right" vertical="center"/>
    </xf>
    <xf numFmtId="0" fontId="9" fillId="4" borderId="17">
      <alignment horizontal="right" vertical="center"/>
    </xf>
    <xf numFmtId="0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4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">
      <alignment horizontal="right" vertical="center"/>
    </xf>
    <xf numFmtId="0" fontId="42" fillId="4" borderId="18">
      <alignment horizontal="right" vertical="center"/>
    </xf>
    <xf numFmtId="0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4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3" fillId="4" borderId="1">
      <alignment horizontal="right" vertical="center"/>
    </xf>
    <xf numFmtId="0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8">
      <alignment horizontal="right" vertical="center"/>
    </xf>
    <xf numFmtId="0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4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">
      <alignment horizontal="right" vertical="center"/>
    </xf>
    <xf numFmtId="0" fontId="42" fillId="3" borderId="19">
      <alignment horizontal="right" vertical="center"/>
    </xf>
    <xf numFmtId="0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4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16">
      <alignment horizontal="right" vertical="center"/>
    </xf>
    <xf numFmtId="0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4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0" fontId="42" fillId="3" borderId="20">
      <alignment horizontal="right" vertical="center"/>
    </xf>
    <xf numFmtId="4" fontId="42" fillId="3" borderId="20">
      <alignment horizontal="right" vertical="center"/>
    </xf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6" borderId="0" applyNumberFormat="0" applyBorder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8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49" fillId="58" borderId="22" applyNumberFormat="0" applyAlignment="0" applyProtection="0"/>
    <xf numFmtId="0" fontId="50" fillId="59" borderId="23" applyNumberFormat="0" applyAlignment="0" applyProtection="0"/>
    <xf numFmtId="0" fontId="50" fillId="59" borderId="23" applyNumberFormat="0" applyAlignment="0" applyProtection="0"/>
    <xf numFmtId="0" fontId="51" fillId="59" borderId="23" applyNumberFormat="0" applyAlignment="0" applyProtection="0"/>
    <xf numFmtId="170" fontId="52" fillId="0" borderId="0" applyFont="0" applyFill="0" applyBorder="0" applyAlignment="0" applyProtection="0"/>
    <xf numFmtId="170" fontId="53" fillId="0" borderId="0" applyFont="0" applyFill="0" applyBorder="0" applyAlignment="0" applyProtection="0"/>
    <xf numFmtId="0" fontId="42" fillId="0" borderId="0" applyNumberFormat="0">
      <alignment horizontal="right"/>
    </xf>
    <xf numFmtId="0" fontId="54" fillId="0" borderId="0">
      <alignment horizontal="left" vertical="center" indent="1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3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38" fillId="0" borderId="0"/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0" borderId="24">
      <alignment horizontal="left" vertical="center" wrapText="1" indent="2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9" fillId="4" borderId="16">
      <alignment horizontal="left" vertical="center"/>
    </xf>
    <xf numFmtId="0" fontId="42" fillId="0" borderId="25">
      <alignment horizontal="left" vertical="top" wrapText="1"/>
    </xf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8" fillId="0" borderId="5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3" fillId="0" borderId="27" applyNumberFormat="0" applyFill="0" applyAlignment="0" applyProtection="0"/>
    <xf numFmtId="0" fontId="63" fillId="0" borderId="27" applyNumberFormat="0" applyFill="0" applyAlignment="0" applyProtection="0"/>
    <xf numFmtId="0" fontId="64" fillId="0" borderId="27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66" fillId="0" borderId="28" applyNumberFormat="0" applyFill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0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6" fillId="44" borderId="22" applyNumberFormat="0" applyAlignment="0" applyProtection="0"/>
    <xf numFmtId="0" fontId="55" fillId="44" borderId="22" applyNumberFormat="0" applyAlignment="0" applyProtection="0"/>
    <xf numFmtId="0" fontId="9" fillId="0" borderId="0" applyBorder="0">
      <alignment horizontal="right" vertical="center"/>
    </xf>
    <xf numFmtId="4" fontId="9" fillId="0" borderId="0" applyBorder="0">
      <alignment horizontal="right" vertical="center"/>
    </xf>
    <xf numFmtId="0" fontId="9" fillId="0" borderId="0" applyBorder="0">
      <alignment horizontal="right" vertical="center"/>
    </xf>
    <xf numFmtId="0" fontId="9" fillId="0" borderId="0" applyBorder="0">
      <alignment horizontal="right" vertical="center"/>
    </xf>
    <xf numFmtId="0" fontId="9" fillId="0" borderId="3">
      <alignment horizontal="right" vertical="center"/>
    </xf>
    <xf numFmtId="0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4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">
      <alignment horizontal="right" vertical="center"/>
    </xf>
    <xf numFmtId="0" fontId="9" fillId="0" borderId="18">
      <alignment horizontal="right" vertical="center"/>
    </xf>
    <xf numFmtId="1" fontId="70" fillId="4" borderId="0" applyBorder="0">
      <alignment horizontal="right" vertical="center"/>
    </xf>
    <xf numFmtId="0" fontId="8" fillId="60" borderId="1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2" fillId="0" borderId="30" applyNumberFormat="0" applyFill="0" applyAlignment="0" applyProtection="0"/>
    <xf numFmtId="0" fontId="73" fillId="61" borderId="0" applyNumberFormat="0" applyBorder="0" applyAlignment="0" applyProtection="0"/>
    <xf numFmtId="0" fontId="73" fillId="61" borderId="0" applyNumberFormat="0" applyBorder="0" applyAlignment="0" applyProtection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3" fillId="0" borderId="0"/>
    <xf numFmtId="4" fontId="8" fillId="0" borderId="0"/>
    <xf numFmtId="4" fontId="8" fillId="0" borderId="0"/>
    <xf numFmtId="4" fontId="74" fillId="0" borderId="0"/>
    <xf numFmtId="4" fontId="8" fillId="0" borderId="0"/>
    <xf numFmtId="4" fontId="8" fillId="0" borderId="0"/>
    <xf numFmtId="4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38" fillId="0" borderId="0"/>
    <xf numFmtId="0" fontId="38" fillId="0" borderId="0"/>
    <xf numFmtId="0" fontId="8" fillId="0" borderId="0"/>
    <xf numFmtId="0" fontId="8" fillId="0" borderId="0"/>
    <xf numFmtId="0" fontId="75" fillId="0" borderId="0"/>
    <xf numFmtId="0" fontId="38" fillId="0" borderId="0"/>
    <xf numFmtId="0" fontId="38" fillId="0" borderId="0"/>
    <xf numFmtId="4" fontId="9" fillId="0" borderId="0" applyFill="0" applyBorder="0" applyProtection="0">
      <alignment horizontal="right" vertical="center"/>
    </xf>
    <xf numFmtId="4" fontId="9" fillId="0" borderId="0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4" fontId="9" fillId="0" borderId="1" applyFill="0" applyBorder="0" applyProtection="0">
      <alignment horizontal="right" vertical="center"/>
    </xf>
    <xf numFmtId="0" fontId="10" fillId="0" borderId="0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8" fillId="62" borderId="0" applyNumberFormat="0" applyFont="0" applyBorder="0" applyAlignment="0" applyProtection="0"/>
    <xf numFmtId="0" fontId="8" fillId="62" borderId="0" applyNumberFormat="0" applyFont="0" applyBorder="0" applyAlignment="0" applyProtection="0"/>
    <xf numFmtId="4" fontId="8" fillId="62" borderId="0" applyNumberFormat="0" applyFont="0" applyBorder="0" applyAlignment="0" applyProtection="0"/>
    <xf numFmtId="4" fontId="8" fillId="62" borderId="0" applyNumberFormat="0" applyFont="0" applyBorder="0" applyAlignment="0" applyProtection="0"/>
    <xf numFmtId="0" fontId="8" fillId="62" borderId="0" applyNumberFormat="0" applyFont="0" applyBorder="0" applyAlignment="0" applyProtection="0"/>
    <xf numFmtId="0" fontId="8" fillId="62" borderId="0" applyNumberFormat="0" applyFont="0" applyBorder="0" applyAlignment="0" applyProtection="0"/>
    <xf numFmtId="0" fontId="8" fillId="62" borderId="0" applyNumberFormat="0" applyFont="0" applyBorder="0" applyAlignment="0" applyProtection="0"/>
    <xf numFmtId="0" fontId="8" fillId="62" borderId="0" applyNumberFormat="0" applyFont="0" applyBorder="0" applyAlignment="0" applyProtection="0"/>
    <xf numFmtId="0" fontId="52" fillId="2" borderId="0" applyNumberFormat="0" applyFont="0" applyBorder="0" applyAlignment="0" applyProtection="0"/>
    <xf numFmtId="0" fontId="53" fillId="2" borderId="0" applyNumberFormat="0" applyFont="0" applyBorder="0" applyAlignment="0" applyProtection="0"/>
    <xf numFmtId="4" fontId="8" fillId="0" borderId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39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8" fillId="63" borderId="31" applyNumberFormat="0" applyFon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0" fontId="45" fillId="58" borderId="21" applyNumberFormat="0" applyAlignment="0" applyProtection="0"/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171" fontId="9" fillId="64" borderId="1" applyNumberFormat="0" applyFont="0" applyBorder="0" applyAlignment="0" applyProtection="0">
      <alignment horizontal="right" vertical="center"/>
    </xf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47" fillId="40" borderId="0" applyNumberFormat="0" applyBorder="0" applyAlignment="0" applyProtection="0"/>
    <xf numFmtId="0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4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"/>
    <xf numFmtId="0" fontId="9" fillId="62" borderId="18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78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6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72" fillId="0" borderId="3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1" fillId="59" borderId="23" applyNumberFormat="0" applyAlignment="0" applyProtection="0"/>
    <xf numFmtId="0" fontId="3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44" fontId="85" fillId="0" borderId="0" applyFont="0" applyFill="0" applyBorder="0" applyAlignment="0" applyProtection="0"/>
  </cellStyleXfs>
  <cellXfs count="249">
    <xf numFmtId="0" fontId="0" fillId="0" borderId="0" xfId="0"/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5" fontId="12" fillId="0" borderId="0" xfId="0" applyNumberFormat="1" applyFont="1"/>
    <xf numFmtId="166" fontId="12" fillId="0" borderId="0" xfId="4" applyNumberFormat="1" applyFont="1"/>
    <xf numFmtId="0" fontId="11" fillId="0" borderId="0" xfId="0" applyFont="1" applyAlignment="1">
      <alignment horizontal="center"/>
    </xf>
    <xf numFmtId="2" fontId="12" fillId="0" borderId="0" xfId="0" applyNumberFormat="1" applyFont="1"/>
    <xf numFmtId="164" fontId="12" fillId="0" borderId="0" xfId="0" applyNumberFormat="1" applyFont="1"/>
    <xf numFmtId="10" fontId="12" fillId="0" borderId="0" xfId="0" applyNumberFormat="1" applyFont="1"/>
    <xf numFmtId="0" fontId="12" fillId="5" borderId="0" xfId="0" applyFont="1" applyFill="1"/>
    <xf numFmtId="43" fontId="12" fillId="0" borderId="0" xfId="0" applyNumberFormat="1" applyFont="1"/>
    <xf numFmtId="166" fontId="11" fillId="0" borderId="0" xfId="4" applyNumberFormat="1" applyFont="1"/>
    <xf numFmtId="10" fontId="12" fillId="0" borderId="0" xfId="4" applyNumberFormat="1" applyFont="1"/>
    <xf numFmtId="9" fontId="12" fillId="0" borderId="0" xfId="4" applyFont="1"/>
    <xf numFmtId="0" fontId="12" fillId="0" borderId="0" xfId="0" applyFont="1" applyBorder="1"/>
    <xf numFmtId="0" fontId="11" fillId="0" borderId="0" xfId="0" applyFont="1"/>
    <xf numFmtId="0" fontId="14" fillId="0" borderId="0" xfId="0" applyFont="1"/>
    <xf numFmtId="0" fontId="11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/>
    <xf numFmtId="0" fontId="13" fillId="0" borderId="0" xfId="0" applyFont="1"/>
    <xf numFmtId="0" fontId="12" fillId="0" borderId="0" xfId="0" applyFont="1" applyFill="1" applyBorder="1"/>
    <xf numFmtId="166" fontId="12" fillId="0" borderId="0" xfId="4" applyNumberFormat="1" applyFont="1" applyFill="1" applyBorder="1"/>
    <xf numFmtId="165" fontId="12" fillId="0" borderId="0" xfId="0" applyNumberFormat="1" applyFont="1" applyFill="1"/>
    <xf numFmtId="167" fontId="12" fillId="0" borderId="0" xfId="0" applyNumberFormat="1" applyFont="1"/>
    <xf numFmtId="165" fontId="12" fillId="0" borderId="0" xfId="0" applyNumberFormat="1" applyFont="1" applyFill="1" applyBorder="1"/>
    <xf numFmtId="166" fontId="12" fillId="0" borderId="0" xfId="4" applyNumberFormat="1" applyFont="1" applyAlignment="1">
      <alignment horizontal="right"/>
    </xf>
    <xf numFmtId="166" fontId="12" fillId="0" borderId="0" xfId="4" applyNumberFormat="1" applyFont="1" applyFill="1"/>
    <xf numFmtId="2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/>
    <xf numFmtId="0" fontId="11" fillId="0" borderId="0" xfId="0" applyFont="1" applyAlignment="1">
      <alignment wrapText="1"/>
    </xf>
    <xf numFmtId="4" fontId="12" fillId="0" borderId="0" xfId="0" applyNumberFormat="1" applyFont="1"/>
    <xf numFmtId="2" fontId="12" fillId="0" borderId="0" xfId="0" applyNumberFormat="1" applyFont="1" applyAlignment="1">
      <alignment horizontal="right"/>
    </xf>
    <xf numFmtId="0" fontId="12" fillId="0" borderId="0" xfId="0" applyFont="1" applyAlignment="1"/>
    <xf numFmtId="0" fontId="16" fillId="0" borderId="0" xfId="0" applyFont="1"/>
    <xf numFmtId="4" fontId="12" fillId="0" borderId="0" xfId="0" applyNumberFormat="1" applyFont="1" applyFill="1"/>
    <xf numFmtId="0" fontId="12" fillId="0" borderId="0" xfId="0" applyFont="1" applyAlignment="1">
      <alignment horizontal="center"/>
    </xf>
    <xf numFmtId="166" fontId="11" fillId="5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166" fontId="12" fillId="6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2" fillId="6" borderId="0" xfId="0" applyFont="1" applyFill="1" applyAlignment="1">
      <alignment horizontal="left" indent="1"/>
    </xf>
    <xf numFmtId="2" fontId="12" fillId="6" borderId="0" xfId="0" applyNumberFormat="1" applyFont="1" applyFill="1"/>
    <xf numFmtId="0" fontId="12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2" fontId="11" fillId="5" borderId="0" xfId="0" applyNumberFormat="1" applyFont="1" applyFill="1"/>
    <xf numFmtId="0" fontId="11" fillId="5" borderId="0" xfId="0" applyFont="1" applyFill="1" applyAlignment="1">
      <alignment horizontal="center"/>
    </xf>
    <xf numFmtId="2" fontId="12" fillId="5" borderId="0" xfId="0" applyNumberFormat="1" applyFont="1" applyFill="1" applyAlignment="1">
      <alignment horizontal="right"/>
    </xf>
    <xf numFmtId="2" fontId="12" fillId="6" borderId="0" xfId="0" applyNumberFormat="1" applyFont="1" applyFill="1" applyAlignment="1">
      <alignment horizontal="right"/>
    </xf>
    <xf numFmtId="2" fontId="11" fillId="5" borderId="0" xfId="0" applyNumberFormat="1" applyFont="1" applyFill="1" applyAlignment="1"/>
    <xf numFmtId="166" fontId="12" fillId="6" borderId="0" xfId="4" applyNumberFormat="1" applyFont="1" applyFill="1" applyAlignment="1">
      <alignment horizontal="right"/>
    </xf>
    <xf numFmtId="166" fontId="11" fillId="5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2" fontId="12" fillId="0" borderId="0" xfId="0" applyNumberFormat="1" applyFont="1" applyFill="1" applyBorder="1"/>
    <xf numFmtId="0" fontId="11" fillId="4" borderId="0" xfId="12" applyFont="1" applyFill="1" applyAlignment="1">
      <alignment horizontal="left" wrapText="1"/>
    </xf>
    <xf numFmtId="0" fontId="11" fillId="4" borderId="0" xfId="12" applyFont="1" applyFill="1" applyAlignment="1">
      <alignment horizontal="center" wrapText="1"/>
    </xf>
    <xf numFmtId="0" fontId="6" fillId="0" borderId="0" xfId="12"/>
    <xf numFmtId="0" fontId="20" fillId="4" borderId="0" xfId="12" applyFont="1" applyFill="1" applyAlignment="1">
      <alignment horizontal="left" wrapText="1"/>
    </xf>
    <xf numFmtId="2" fontId="11" fillId="4" borderId="0" xfId="12" applyNumberFormat="1" applyFont="1" applyFill="1" applyAlignment="1">
      <alignment horizontal="right" wrapText="1"/>
    </xf>
    <xf numFmtId="2" fontId="20" fillId="4" borderId="0" xfId="12" applyNumberFormat="1" applyFont="1" applyFill="1" applyAlignment="1">
      <alignment horizontal="right" wrapText="1"/>
    </xf>
    <xf numFmtId="0" fontId="12" fillId="6" borderId="0" xfId="12" applyFont="1" applyFill="1" applyAlignment="1">
      <alignment horizontal="left" indent="1"/>
    </xf>
    <xf numFmtId="2" fontId="12" fillId="6" borderId="0" xfId="12" applyNumberFormat="1" applyFont="1" applyFill="1" applyAlignment="1">
      <alignment horizontal="right"/>
    </xf>
    <xf numFmtId="0" fontId="12" fillId="5" borderId="0" xfId="12" applyFont="1" applyFill="1" applyAlignment="1">
      <alignment horizontal="left"/>
    </xf>
    <xf numFmtId="2" fontId="12" fillId="5" borderId="0" xfId="12" applyNumberFormat="1" applyFont="1" applyFill="1" applyAlignment="1">
      <alignment horizontal="right"/>
    </xf>
    <xf numFmtId="2" fontId="6" fillId="0" borderId="0" xfId="12" applyNumberFormat="1" applyAlignment="1">
      <alignment horizontal="right"/>
    </xf>
    <xf numFmtId="0" fontId="11" fillId="5" borderId="0" xfId="12" applyFont="1" applyFill="1" applyAlignment="1">
      <alignment horizontal="left"/>
    </xf>
    <xf numFmtId="2" fontId="11" fillId="5" borderId="0" xfId="12" applyNumberFormat="1" applyFont="1" applyFill="1" applyAlignment="1">
      <alignment horizontal="right"/>
    </xf>
    <xf numFmtId="43" fontId="6" fillId="0" borderId="0" xfId="12" applyNumberFormat="1"/>
    <xf numFmtId="2" fontId="20" fillId="6" borderId="0" xfId="12" applyNumberFormat="1" applyFont="1" applyFill="1" applyAlignment="1">
      <alignment horizontal="right" wrapText="1"/>
    </xf>
    <xf numFmtId="2" fontId="6" fillId="0" borderId="0" xfId="12" applyNumberFormat="1"/>
    <xf numFmtId="0" fontId="11" fillId="4" borderId="0" xfId="5" applyFont="1" applyFill="1" applyAlignment="1">
      <alignment horizontal="center"/>
    </xf>
    <xf numFmtId="0" fontId="11" fillId="5" borderId="0" xfId="5" applyFont="1" applyFill="1" applyAlignment="1">
      <alignment horizontal="center" wrapText="1"/>
    </xf>
    <xf numFmtId="0" fontId="11" fillId="0" borderId="0" xfId="5" applyFont="1" applyFill="1" applyAlignment="1">
      <alignment horizontal="center" wrapText="1"/>
    </xf>
    <xf numFmtId="0" fontId="11" fillId="5" borderId="0" xfId="5" applyFont="1" applyFill="1" applyAlignment="1">
      <alignment horizontal="center"/>
    </xf>
    <xf numFmtId="0" fontId="12" fillId="0" borderId="0" xfId="5" applyFont="1"/>
    <xf numFmtId="0" fontId="12" fillId="5" borderId="0" xfId="5" applyFont="1" applyFill="1"/>
    <xf numFmtId="2" fontId="12" fillId="5" borderId="0" xfId="5" applyNumberFormat="1" applyFont="1" applyFill="1" applyAlignment="1">
      <alignment horizontal="right"/>
    </xf>
    <xf numFmtId="0" fontId="12" fillId="6" borderId="0" xfId="5" applyFont="1" applyFill="1" applyAlignment="1">
      <alignment horizontal="left" indent="1"/>
    </xf>
    <xf numFmtId="2" fontId="12" fillId="6" borderId="0" xfId="5" applyNumberFormat="1" applyFont="1" applyFill="1" applyAlignment="1">
      <alignment horizontal="right"/>
    </xf>
    <xf numFmtId="0" fontId="12" fillId="5" borderId="0" xfId="5" applyFont="1" applyFill="1" applyAlignment="1">
      <alignment horizontal="left"/>
    </xf>
    <xf numFmtId="2" fontId="12" fillId="0" borderId="0" xfId="5" applyNumberFormat="1" applyFont="1"/>
    <xf numFmtId="2" fontId="12" fillId="0" borderId="0" xfId="5" applyNumberFormat="1" applyFont="1" applyAlignment="1">
      <alignment horizontal="right"/>
    </xf>
    <xf numFmtId="0" fontId="11" fillId="5" borderId="0" xfId="5" applyFont="1" applyFill="1" applyAlignment="1">
      <alignment horizontal="left"/>
    </xf>
    <xf numFmtId="2" fontId="11" fillId="5" borderId="0" xfId="5" applyNumberFormat="1" applyFont="1" applyFill="1" applyAlignment="1"/>
    <xf numFmtId="164" fontId="12" fillId="0" borderId="0" xfId="5" applyNumberFormat="1" applyFont="1"/>
    <xf numFmtId="43" fontId="13" fillId="0" borderId="0" xfId="5" applyNumberFormat="1" applyFont="1"/>
    <xf numFmtId="165" fontId="12" fillId="0" borderId="0" xfId="5" applyNumberFormat="1" applyFont="1"/>
    <xf numFmtId="2" fontId="12" fillId="0" borderId="0" xfId="5" applyNumberFormat="1" applyFont="1" applyFill="1"/>
    <xf numFmtId="0" fontId="12" fillId="0" borderId="0" xfId="5" applyFont="1" applyFill="1"/>
    <xf numFmtId="165" fontId="12" fillId="0" borderId="0" xfId="5" applyNumberFormat="1" applyFont="1" applyFill="1"/>
    <xf numFmtId="2" fontId="21" fillId="0" borderId="0" xfId="5" applyNumberFormat="1" applyFont="1" applyAlignment="1">
      <alignment horizontal="right"/>
    </xf>
    <xf numFmtId="0" fontId="20" fillId="0" borderId="0" xfId="5" applyFont="1"/>
    <xf numFmtId="165" fontId="20" fillId="0" borderId="0" xfId="5" applyNumberFormat="1" applyFont="1" applyAlignment="1">
      <alignment horizontal="right"/>
    </xf>
    <xf numFmtId="2" fontId="22" fillId="0" borderId="0" xfId="0" applyNumberFormat="1" applyFont="1"/>
    <xf numFmtId="169" fontId="12" fillId="0" borderId="0" xfId="0" applyNumberFormat="1" applyFont="1"/>
    <xf numFmtId="43" fontId="12" fillId="6" borderId="0" xfId="5" applyNumberFormat="1" applyFont="1" applyFill="1" applyAlignment="1">
      <alignment horizontal="right"/>
    </xf>
    <xf numFmtId="0" fontId="11" fillId="0" borderId="0" xfId="12" applyFont="1" applyFill="1" applyAlignment="1">
      <alignment horizontal="center" wrapText="1"/>
    </xf>
    <xf numFmtId="2" fontId="20" fillId="0" borderId="0" xfId="12" applyNumberFormat="1" applyFont="1" applyFill="1" applyAlignment="1">
      <alignment horizontal="right" wrapText="1"/>
    </xf>
    <xf numFmtId="2" fontId="12" fillId="0" borderId="0" xfId="12" applyNumberFormat="1" applyFont="1" applyFill="1" applyAlignment="1">
      <alignment horizontal="right"/>
    </xf>
    <xf numFmtId="2" fontId="6" fillId="0" borderId="0" xfId="12" applyNumberFormat="1" applyFill="1" applyAlignment="1">
      <alignment horizontal="right"/>
    </xf>
    <xf numFmtId="2" fontId="11" fillId="0" borderId="0" xfId="12" applyNumberFormat="1" applyFont="1" applyFill="1" applyAlignment="1">
      <alignment horizontal="right"/>
    </xf>
    <xf numFmtId="0" fontId="6" fillId="0" borderId="0" xfId="12" applyFill="1"/>
    <xf numFmtId="2" fontId="6" fillId="0" borderId="0" xfId="12" applyNumberFormat="1" applyFill="1"/>
    <xf numFmtId="166" fontId="11" fillId="0" borderId="0" xfId="0" applyNumberFormat="1" applyFont="1" applyFill="1" applyAlignment="1">
      <alignment horizontal="right"/>
    </xf>
    <xf numFmtId="166" fontId="20" fillId="4" borderId="0" xfId="4" applyNumberFormat="1" applyFont="1" applyFill="1" applyAlignment="1">
      <alignment horizontal="right" wrapText="1"/>
    </xf>
    <xf numFmtId="166" fontId="12" fillId="5" borderId="0" xfId="4" applyNumberFormat="1" applyFont="1" applyFill="1" applyAlignment="1">
      <alignment horizontal="right"/>
    </xf>
    <xf numFmtId="166" fontId="12" fillId="6" borderId="0" xfId="0" applyNumberFormat="1" applyFont="1" applyFill="1" applyAlignment="1">
      <alignment horizontal="right"/>
    </xf>
    <xf numFmtId="2" fontId="12" fillId="5" borderId="0" xfId="55" applyNumberFormat="1" applyFont="1" applyFill="1" applyAlignment="1">
      <alignment horizontal="right"/>
    </xf>
    <xf numFmtId="2" fontId="11" fillId="0" borderId="0" xfId="0" applyNumberFormat="1" applyFont="1" applyFill="1"/>
    <xf numFmtId="166" fontId="11" fillId="5" borderId="0" xfId="4" applyNumberFormat="1" applyFont="1" applyFill="1" applyAlignment="1">
      <alignment horizontal="right"/>
    </xf>
    <xf numFmtId="166" fontId="12" fillId="0" borderId="0" xfId="4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9" fontId="12" fillId="0" borderId="0" xfId="4" applyFont="1" applyFill="1"/>
    <xf numFmtId="166" fontId="20" fillId="0" borderId="0" xfId="4" applyNumberFormat="1" applyFont="1" applyFill="1" applyAlignment="1">
      <alignment horizontal="right" wrapText="1"/>
    </xf>
    <xf numFmtId="166" fontId="20" fillId="6" borderId="0" xfId="4" applyNumberFormat="1" applyFont="1" applyFill="1" applyAlignment="1">
      <alignment horizontal="right" wrapText="1"/>
    </xf>
    <xf numFmtId="0" fontId="12" fillId="0" borderId="0" xfId="12" applyFont="1" applyFill="1" applyAlignment="1">
      <alignment horizontal="left" indent="1"/>
    </xf>
    <xf numFmtId="0" fontId="12" fillId="0" borderId="0" xfId="5" applyFont="1" applyFill="1" applyAlignment="1">
      <alignment horizontal="left" indent="1"/>
    </xf>
    <xf numFmtId="0" fontId="12" fillId="0" borderId="0" xfId="5" applyFont="1" applyFill="1" applyAlignment="1">
      <alignment horizontal="left"/>
    </xf>
    <xf numFmtId="0" fontId="12" fillId="0" borderId="0" xfId="12" applyFont="1" applyFill="1" applyAlignment="1">
      <alignment horizontal="left"/>
    </xf>
    <xf numFmtId="0" fontId="12" fillId="6" borderId="0" xfId="0" applyFont="1" applyFill="1" applyAlignment="1"/>
    <xf numFmtId="166" fontId="11" fillId="4" borderId="0" xfId="4" applyNumberFormat="1" applyFont="1" applyFill="1" applyAlignment="1">
      <alignment horizontal="right" wrapText="1"/>
    </xf>
    <xf numFmtId="165" fontId="11" fillId="0" borderId="0" xfId="0" applyNumberFormat="1" applyFont="1"/>
    <xf numFmtId="2" fontId="83" fillId="0" borderId="0" xfId="0" applyNumberFormat="1" applyFont="1" applyFill="1" applyAlignment="1">
      <alignment horizontal="left" indent="1"/>
    </xf>
    <xf numFmtId="0" fontId="83" fillId="6" borderId="0" xfId="0" applyFont="1" applyFill="1" applyAlignment="1">
      <alignment horizontal="left" indent="1"/>
    </xf>
    <xf numFmtId="0" fontId="83" fillId="6" borderId="0" xfId="0" applyFont="1" applyFill="1" applyAlignment="1">
      <alignment horizontal="left" indent="2"/>
    </xf>
    <xf numFmtId="0" fontId="11" fillId="7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83" fillId="7" borderId="0" xfId="0" applyFont="1" applyFill="1" applyAlignment="1">
      <alignment horizontal="left" indent="1"/>
    </xf>
    <xf numFmtId="2" fontId="12" fillId="7" borderId="0" xfId="0" applyNumberFormat="1" applyFont="1" applyFill="1" applyAlignment="1">
      <alignment horizontal="right"/>
    </xf>
    <xf numFmtId="0" fontId="83" fillId="73" borderId="0" xfId="0" applyFont="1" applyFill="1" applyAlignment="1">
      <alignment horizontal="left" indent="1"/>
    </xf>
    <xf numFmtId="2" fontId="12" fillId="73" borderId="0" xfId="0" applyNumberFormat="1" applyFont="1" applyFill="1" applyAlignment="1">
      <alignment horizontal="right"/>
    </xf>
    <xf numFmtId="0" fontId="12" fillId="7" borderId="0" xfId="0" applyFont="1" applyFill="1"/>
    <xf numFmtId="0" fontId="11" fillId="7" borderId="0" xfId="0" applyFont="1" applyFill="1"/>
    <xf numFmtId="2" fontId="83" fillId="6" borderId="0" xfId="0" applyNumberFormat="1" applyFont="1" applyFill="1" applyAlignment="1">
      <alignment horizontal="left" indent="1"/>
    </xf>
    <xf numFmtId="2" fontId="83" fillId="7" borderId="0" xfId="0" applyNumberFormat="1" applyFont="1" applyFill="1" applyAlignment="1">
      <alignment horizontal="left" indent="1"/>
    </xf>
    <xf numFmtId="2" fontId="83" fillId="6" borderId="0" xfId="0" applyNumberFormat="1" applyFont="1" applyFill="1" applyAlignment="1">
      <alignment horizontal="left" indent="2"/>
    </xf>
    <xf numFmtId="2" fontId="83" fillId="73" borderId="0" xfId="0" applyNumberFormat="1" applyFont="1" applyFill="1" applyAlignment="1">
      <alignment horizontal="left" indent="1"/>
    </xf>
    <xf numFmtId="0" fontId="11" fillId="7" borderId="0" xfId="0" applyFont="1" applyFill="1" applyAlignment="1">
      <alignment horizontal="center" wrapText="1"/>
    </xf>
    <xf numFmtId="166" fontId="12" fillId="7" borderId="0" xfId="4" applyNumberFormat="1" applyFont="1" applyFill="1" applyAlignment="1">
      <alignment horizontal="right"/>
    </xf>
    <xf numFmtId="166" fontId="12" fillId="73" borderId="0" xfId="4" applyNumberFormat="1" applyFont="1" applyFill="1" applyAlignment="1">
      <alignment horizontal="right"/>
    </xf>
    <xf numFmtId="4" fontId="12" fillId="6" borderId="0" xfId="0" applyNumberFormat="1" applyFont="1" applyFill="1"/>
    <xf numFmtId="0" fontId="11" fillId="7" borderId="32" xfId="0" applyFont="1" applyFill="1" applyBorder="1" applyAlignment="1">
      <alignment horizontal="center"/>
    </xf>
    <xf numFmtId="0" fontId="12" fillId="7" borderId="32" xfId="0" applyFont="1" applyFill="1" applyBorder="1"/>
    <xf numFmtId="2" fontId="12" fillId="6" borderId="32" xfId="0" applyNumberFormat="1" applyFont="1" applyFill="1" applyBorder="1" applyAlignment="1">
      <alignment horizontal="right"/>
    </xf>
    <xf numFmtId="2" fontId="12" fillId="7" borderId="32" xfId="0" applyNumberFormat="1" applyFont="1" applyFill="1" applyBorder="1" applyAlignment="1">
      <alignment horizontal="right"/>
    </xf>
    <xf numFmtId="2" fontId="12" fillId="73" borderId="32" xfId="0" applyNumberFormat="1" applyFont="1" applyFill="1" applyBorder="1" applyAlignment="1">
      <alignment horizontal="right"/>
    </xf>
    <xf numFmtId="0" fontId="12" fillId="0" borderId="32" xfId="0" applyFont="1" applyBorder="1"/>
    <xf numFmtId="0" fontId="14" fillId="7" borderId="6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2" fontId="83" fillId="0" borderId="0" xfId="0" applyNumberFormat="1" applyFont="1" applyFill="1" applyAlignment="1">
      <alignment horizontal="left" indent="2"/>
    </xf>
    <xf numFmtId="2" fontId="12" fillId="6" borderId="0" xfId="0" applyNumberFormat="1" applyFont="1" applyFill="1" applyBorder="1" applyAlignment="1">
      <alignment horizontal="right"/>
    </xf>
    <xf numFmtId="2" fontId="12" fillId="7" borderId="0" xfId="0" applyNumberFormat="1" applyFont="1" applyFill="1" applyBorder="1" applyAlignment="1">
      <alignment horizontal="right"/>
    </xf>
    <xf numFmtId="2" fontId="12" fillId="73" borderId="0" xfId="0" applyNumberFormat="1" applyFont="1" applyFill="1" applyBorder="1" applyAlignment="1">
      <alignment horizontal="right"/>
    </xf>
    <xf numFmtId="0" fontId="12" fillId="7" borderId="3" xfId="0" applyFont="1" applyFill="1" applyBorder="1"/>
    <xf numFmtId="0" fontId="11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 wrapText="1"/>
    </xf>
    <xf numFmtId="0" fontId="12" fillId="0" borderId="3" xfId="0" applyFont="1" applyBorder="1"/>
    <xf numFmtId="0" fontId="11" fillId="0" borderId="3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84" fillId="0" borderId="0" xfId="0" applyFont="1"/>
    <xf numFmtId="0" fontId="83" fillId="0" borderId="0" xfId="0" applyFont="1" applyFill="1"/>
    <xf numFmtId="0" fontId="14" fillId="0" borderId="0" xfId="0" applyFont="1" applyAlignment="1">
      <alignment wrapText="1"/>
    </xf>
    <xf numFmtId="0" fontId="11" fillId="7" borderId="6" xfId="0" applyFont="1" applyFill="1" applyBorder="1" applyAlignment="1">
      <alignment horizontal="center"/>
    </xf>
    <xf numFmtId="0" fontId="83" fillId="65" borderId="0" xfId="0" applyFont="1" applyFill="1"/>
    <xf numFmtId="2" fontId="83" fillId="65" borderId="32" xfId="0" applyNumberFormat="1" applyFont="1" applyFill="1" applyBorder="1"/>
    <xf numFmtId="2" fontId="83" fillId="65" borderId="0" xfId="0" applyNumberFormat="1" applyFont="1" applyFill="1"/>
    <xf numFmtId="2" fontId="83" fillId="0" borderId="0" xfId="0" applyNumberFormat="1" applyFont="1" applyFill="1" applyBorder="1"/>
    <xf numFmtId="166" fontId="83" fillId="65" borderId="0" xfId="4" applyNumberFormat="1" applyFont="1" applyFill="1"/>
    <xf numFmtId="2" fontId="83" fillId="0" borderId="0" xfId="0" applyNumberFormat="1" applyFont="1" applyFill="1"/>
    <xf numFmtId="2" fontId="83" fillId="65" borderId="0" xfId="0" applyNumberFormat="1" applyFont="1" applyFill="1" applyBorder="1"/>
    <xf numFmtId="0" fontId="83" fillId="66" borderId="0" xfId="0" applyFont="1" applyFill="1"/>
    <xf numFmtId="2" fontId="83" fillId="66" borderId="32" xfId="3" applyNumberFormat="1" applyFont="1" applyFill="1" applyBorder="1" applyAlignment="1">
      <alignment horizontal="right"/>
    </xf>
    <xf numFmtId="2" fontId="83" fillId="66" borderId="0" xfId="3" applyNumberFormat="1" applyFont="1" applyFill="1" applyAlignment="1">
      <alignment horizontal="right"/>
    </xf>
    <xf numFmtId="2" fontId="83" fillId="0" borderId="0" xfId="3" applyNumberFormat="1" applyFont="1" applyFill="1" applyBorder="1" applyAlignment="1">
      <alignment horizontal="right"/>
    </xf>
    <xf numFmtId="166" fontId="83" fillId="66" borderId="0" xfId="4" applyNumberFormat="1" applyFont="1" applyFill="1" applyAlignment="1">
      <alignment horizontal="right"/>
    </xf>
    <xf numFmtId="2" fontId="83" fillId="0" borderId="0" xfId="3" applyNumberFormat="1" applyFont="1" applyFill="1" applyAlignment="1">
      <alignment horizontal="right"/>
    </xf>
    <xf numFmtId="2" fontId="83" fillId="66" borderId="0" xfId="3" applyNumberFormat="1" applyFont="1" applyFill="1" applyBorder="1" applyAlignment="1">
      <alignment horizontal="right"/>
    </xf>
    <xf numFmtId="2" fontId="83" fillId="66" borderId="0" xfId="0" applyNumberFormat="1" applyFont="1" applyFill="1"/>
    <xf numFmtId="0" fontId="83" fillId="67" borderId="0" xfId="0" applyFont="1" applyFill="1"/>
    <xf numFmtId="2" fontId="83" fillId="67" borderId="32" xfId="0" applyNumberFormat="1" applyFont="1" applyFill="1" applyBorder="1" applyAlignment="1">
      <alignment horizontal="right"/>
    </xf>
    <xf numFmtId="2" fontId="83" fillId="67" borderId="0" xfId="0" applyNumberFormat="1" applyFont="1" applyFill="1" applyAlignment="1">
      <alignment horizontal="right"/>
    </xf>
    <xf numFmtId="2" fontId="83" fillId="0" borderId="0" xfId="0" applyNumberFormat="1" applyFont="1" applyFill="1" applyBorder="1" applyAlignment="1">
      <alignment horizontal="right"/>
    </xf>
    <xf numFmtId="166" fontId="83" fillId="67" borderId="0" xfId="4" applyNumberFormat="1" applyFont="1" applyFill="1" applyAlignment="1">
      <alignment horizontal="right"/>
    </xf>
    <xf numFmtId="2" fontId="83" fillId="0" borderId="0" xfId="0" applyNumberFormat="1" applyFont="1" applyFill="1" applyAlignment="1">
      <alignment horizontal="right"/>
    </xf>
    <xf numFmtId="2" fontId="83" fillId="67" borderId="0" xfId="0" applyNumberFormat="1" applyFont="1" applyFill="1" applyBorder="1" applyAlignment="1">
      <alignment horizontal="right"/>
    </xf>
    <xf numFmtId="2" fontId="83" fillId="67" borderId="0" xfId="0" applyNumberFormat="1" applyFont="1" applyFill="1"/>
    <xf numFmtId="0" fontId="83" fillId="68" borderId="0" xfId="0" applyFont="1" applyFill="1"/>
    <xf numFmtId="2" fontId="83" fillId="68" borderId="32" xfId="0" applyNumberFormat="1" applyFont="1" applyFill="1" applyBorder="1" applyAlignment="1">
      <alignment horizontal="right"/>
    </xf>
    <xf numFmtId="2" fontId="83" fillId="68" borderId="0" xfId="0" applyNumberFormat="1" applyFont="1" applyFill="1" applyAlignment="1">
      <alignment horizontal="right"/>
    </xf>
    <xf numFmtId="166" fontId="83" fillId="68" borderId="0" xfId="4" applyNumberFormat="1" applyFont="1" applyFill="1" applyAlignment="1">
      <alignment horizontal="right"/>
    </xf>
    <xf numFmtId="2" fontId="83" fillId="68" borderId="0" xfId="0" applyNumberFormat="1" applyFont="1" applyFill="1" applyBorder="1" applyAlignment="1">
      <alignment horizontal="right"/>
    </xf>
    <xf numFmtId="2" fontId="83" fillId="68" borderId="0" xfId="0" applyNumberFormat="1" applyFont="1" applyFill="1"/>
    <xf numFmtId="0" fontId="83" fillId="69" borderId="0" xfId="0" applyFont="1" applyFill="1"/>
    <xf numFmtId="2" fontId="83" fillId="69" borderId="32" xfId="0" applyNumberFormat="1" applyFont="1" applyFill="1" applyBorder="1" applyAlignment="1">
      <alignment horizontal="right"/>
    </xf>
    <xf numFmtId="2" fontId="83" fillId="69" borderId="0" xfId="0" applyNumberFormat="1" applyFont="1" applyFill="1" applyAlignment="1">
      <alignment horizontal="right"/>
    </xf>
    <xf numFmtId="166" fontId="83" fillId="69" borderId="0" xfId="4" applyNumberFormat="1" applyFont="1" applyFill="1" applyAlignment="1">
      <alignment horizontal="right"/>
    </xf>
    <xf numFmtId="2" fontId="83" fillId="69" borderId="0" xfId="0" applyNumberFormat="1" applyFont="1" applyFill="1" applyBorder="1" applyAlignment="1">
      <alignment horizontal="right"/>
    </xf>
    <xf numFmtId="2" fontId="83" fillId="69" borderId="0" xfId="0" applyNumberFormat="1" applyFont="1" applyFill="1"/>
    <xf numFmtId="0" fontId="83" fillId="70" borderId="0" xfId="0" applyFont="1" applyFill="1"/>
    <xf numFmtId="2" fontId="83" fillId="70" borderId="32" xfId="0" applyNumberFormat="1" applyFont="1" applyFill="1" applyBorder="1" applyAlignment="1">
      <alignment horizontal="right"/>
    </xf>
    <xf numFmtId="2" fontId="83" fillId="70" borderId="0" xfId="0" applyNumberFormat="1" applyFont="1" applyFill="1" applyAlignment="1">
      <alignment horizontal="right"/>
    </xf>
    <xf numFmtId="166" fontId="83" fillId="70" borderId="0" xfId="4" applyNumberFormat="1" applyFont="1" applyFill="1" applyAlignment="1">
      <alignment horizontal="right"/>
    </xf>
    <xf numFmtId="2" fontId="83" fillId="70" borderId="0" xfId="0" applyNumberFormat="1" applyFont="1" applyFill="1" applyBorder="1" applyAlignment="1">
      <alignment horizontal="right"/>
    </xf>
    <xf numFmtId="2" fontId="83" fillId="70" borderId="0" xfId="0" applyNumberFormat="1" applyFont="1" applyFill="1"/>
    <xf numFmtId="0" fontId="83" fillId="71" borderId="0" xfId="0" applyFont="1" applyFill="1"/>
    <xf numFmtId="2" fontId="83" fillId="71" borderId="32" xfId="0" applyNumberFormat="1" applyFont="1" applyFill="1" applyBorder="1" applyAlignment="1">
      <alignment horizontal="right"/>
    </xf>
    <xf numFmtId="2" fontId="83" fillId="71" borderId="0" xfId="0" applyNumberFormat="1" applyFont="1" applyFill="1" applyAlignment="1">
      <alignment horizontal="right"/>
    </xf>
    <xf numFmtId="166" fontId="83" fillId="71" borderId="0" xfId="4" applyNumberFormat="1" applyFont="1" applyFill="1" applyAlignment="1">
      <alignment horizontal="right"/>
    </xf>
    <xf numFmtId="2" fontId="83" fillId="71" borderId="0" xfId="0" applyNumberFormat="1" applyFont="1" applyFill="1" applyBorder="1" applyAlignment="1">
      <alignment horizontal="right"/>
    </xf>
    <xf numFmtId="2" fontId="83" fillId="71" borderId="0" xfId="0" applyNumberFormat="1" applyFont="1" applyFill="1"/>
    <xf numFmtId="0" fontId="83" fillId="72" borderId="0" xfId="0" applyFont="1" applyFill="1"/>
    <xf numFmtId="2" fontId="83" fillId="72" borderId="32" xfId="0" applyNumberFormat="1" applyFont="1" applyFill="1" applyBorder="1" applyAlignment="1">
      <alignment horizontal="right"/>
    </xf>
    <xf numFmtId="2" fontId="83" fillId="72" borderId="0" xfId="0" applyNumberFormat="1" applyFont="1" applyFill="1" applyAlignment="1">
      <alignment horizontal="right"/>
    </xf>
    <xf numFmtId="166" fontId="83" fillId="72" borderId="0" xfId="4" applyNumberFormat="1" applyFont="1" applyFill="1" applyAlignment="1">
      <alignment horizontal="right"/>
    </xf>
    <xf numFmtId="2" fontId="83" fillId="72" borderId="0" xfId="0" applyNumberFormat="1" applyFont="1" applyFill="1" applyBorder="1" applyAlignment="1">
      <alignment horizontal="right"/>
    </xf>
    <xf numFmtId="2" fontId="83" fillId="72" borderId="0" xfId="0" applyNumberFormat="1" applyFont="1" applyFill="1"/>
    <xf numFmtId="2" fontId="11" fillId="5" borderId="32" xfId="0" applyNumberFormat="1" applyFont="1" applyFill="1" applyBorder="1" applyAlignment="1">
      <alignment horizontal="right"/>
    </xf>
    <xf numFmtId="2" fontId="11" fillId="5" borderId="0" xfId="0" applyNumberFormat="1" applyFont="1" applyFill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1" fillId="5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8" fontId="16" fillId="0" borderId="0" xfId="0" applyNumberFormat="1" applyFont="1"/>
    <xf numFmtId="164" fontId="17" fillId="0" borderId="0" xfId="0" applyNumberFormat="1" applyFont="1"/>
    <xf numFmtId="168" fontId="12" fillId="0" borderId="0" xfId="0" applyNumberFormat="1" applyFont="1"/>
    <xf numFmtId="168" fontId="17" fillId="0" borderId="0" xfId="0" applyNumberFormat="1" applyFont="1"/>
    <xf numFmtId="0" fontId="11" fillId="0" borderId="3" xfId="0" applyFont="1" applyBorder="1" applyAlignment="1">
      <alignment wrapText="1"/>
    </xf>
    <xf numFmtId="10" fontId="12" fillId="0" borderId="0" xfId="0" applyNumberFormat="1" applyFont="1" applyAlignment="1">
      <alignment horizontal="right"/>
    </xf>
    <xf numFmtId="165" fontId="12" fillId="0" borderId="0" xfId="3" applyNumberFormat="1" applyFont="1"/>
    <xf numFmtId="43" fontId="13" fillId="0" borderId="0" xfId="920" applyNumberFormat="1" applyFont="1"/>
    <xf numFmtId="0" fontId="16" fillId="0" borderId="0" xfId="12" applyFont="1"/>
    <xf numFmtId="165" fontId="12" fillId="5" borderId="0" xfId="0" applyNumberFormat="1" applyFont="1" applyFill="1" applyAlignment="1">
      <alignment horizontal="right"/>
    </xf>
    <xf numFmtId="0" fontId="8" fillId="0" borderId="0" xfId="0" applyFont="1" applyAlignment="1">
      <alignment vertical="center" wrapText="1"/>
    </xf>
    <xf numFmtId="173" fontId="12" fillId="0" borderId="0" xfId="0" applyNumberFormat="1" applyFont="1"/>
    <xf numFmtId="174" fontId="12" fillId="0" borderId="0" xfId="4" applyNumberFormat="1" applyFont="1"/>
    <xf numFmtId="0" fontId="11" fillId="0" borderId="3" xfId="0" applyFont="1" applyBorder="1"/>
    <xf numFmtId="164" fontId="13" fillId="0" borderId="0" xfId="0" applyNumberFormat="1" applyFont="1"/>
    <xf numFmtId="166" fontId="11" fillId="0" borderId="0" xfId="0" applyNumberFormat="1" applyFont="1" applyFill="1" applyBorder="1" applyAlignment="1">
      <alignment horizontal="right"/>
    </xf>
    <xf numFmtId="2" fontId="12" fillId="0" borderId="0" xfId="4" applyNumberFormat="1" applyFont="1" applyFill="1" applyBorder="1"/>
    <xf numFmtId="172" fontId="12" fillId="0" borderId="0" xfId="0" applyNumberFormat="1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</cellXfs>
  <cellStyles count="921">
    <cellStyle name="???????????" xfId="56" xr:uid="{F0EAEF69-F45E-4FC5-805E-7B75EE88F165}"/>
    <cellStyle name="???????_2++" xfId="57" xr:uid="{204F8B1E-F9A8-4FEB-BC26-34A4C848D832}"/>
    <cellStyle name="20 % - Akzent1 2" xfId="58" xr:uid="{5A165DAB-76F1-4538-9A21-D00CE1BA198F}"/>
    <cellStyle name="20 % - Akzent1 3" xfId="59" xr:uid="{0A7B9B12-DB49-4066-925B-70FB1AC295BB}"/>
    <cellStyle name="20 % - Akzent2 2" xfId="60" xr:uid="{FC8F855F-BF10-4566-9742-D6D90713CDD7}"/>
    <cellStyle name="20 % - Akzent2 3" xfId="61" xr:uid="{2C8D7E2C-9A82-4BDD-A1F6-CB54E7374463}"/>
    <cellStyle name="20 % - Akzent3 2" xfId="62" xr:uid="{86AA5DFF-172B-4851-840C-BE398550B196}"/>
    <cellStyle name="20 % - Akzent3 3" xfId="63" xr:uid="{E0572E64-EC9C-4D44-AABC-00C46E02E6F6}"/>
    <cellStyle name="20 % - Akzent4 2" xfId="64" xr:uid="{94EDB1D0-C3E3-4C2D-9BD5-089D03644970}"/>
    <cellStyle name="20 % - Akzent4 3" xfId="65" xr:uid="{296DDAE6-932F-44AF-B345-8AB770FD95E5}"/>
    <cellStyle name="20 % - Akzent5 2" xfId="66" xr:uid="{6B93CB04-FCE9-42E1-89BE-C8E6D3F569EE}"/>
    <cellStyle name="20 % - Akzent5 3" xfId="67" xr:uid="{7E0789E7-45BF-4749-B29C-4F0F5EB491EE}"/>
    <cellStyle name="20 % - Akzent6 2" xfId="68" xr:uid="{B32DEC74-B18D-43E7-9685-9D9AD47385C7}"/>
    <cellStyle name="20 % - Akzent6 3" xfId="69" xr:uid="{57BE2AF9-58BA-4642-A2C5-0C1D66A59C2B}"/>
    <cellStyle name="20% - Accent1" xfId="30" builtinId="30" customBuiltin="1"/>
    <cellStyle name="20% - Accent1 2" xfId="70" xr:uid="{0E92F25C-D692-467F-99DE-D0058D2A10D0}"/>
    <cellStyle name="20% - Accent1 3" xfId="71" xr:uid="{EDCEB029-E48B-47DA-8EAF-1AFFA4875B21}"/>
    <cellStyle name="20% - Accent2" xfId="34" builtinId="34" customBuiltin="1"/>
    <cellStyle name="20% - Accent2 2" xfId="72" xr:uid="{AF62FA1E-3189-4174-9FA7-F9F93FB591F8}"/>
    <cellStyle name="20% - Accent2 3" xfId="73" xr:uid="{23337C46-76F8-4604-9E59-F2A5B488AFA1}"/>
    <cellStyle name="20% - Accent3" xfId="38" builtinId="38" customBuiltin="1"/>
    <cellStyle name="20% - Accent3 2" xfId="74" xr:uid="{6FFC22F8-E4A2-480B-B76D-98AF6AAEF75A}"/>
    <cellStyle name="20% - Accent3 3" xfId="75" xr:uid="{1687835E-C13B-4931-B3D4-5532C1A9302A}"/>
    <cellStyle name="20% - Accent4" xfId="42" builtinId="42" customBuiltin="1"/>
    <cellStyle name="20% - Accent4 2" xfId="76" xr:uid="{E894B095-21B8-4948-82D4-9A26B74C3FF4}"/>
    <cellStyle name="20% - Accent4 3" xfId="77" xr:uid="{18CC9D04-3ED5-4F4F-A7E0-4C9965864D49}"/>
    <cellStyle name="20% - Accent5" xfId="46" builtinId="46" customBuiltin="1"/>
    <cellStyle name="20% - Accent5 2" xfId="78" xr:uid="{0E949DD8-9583-4AE0-8A6B-8D57E5D5BF45}"/>
    <cellStyle name="20% - Accent5 3" xfId="79" xr:uid="{DB19017B-9A51-4499-A250-F36650783C39}"/>
    <cellStyle name="20% - Accent6" xfId="50" builtinId="50" customBuiltin="1"/>
    <cellStyle name="20% - Accent6 2" xfId="80" xr:uid="{6A9A79EF-E3B5-44DA-AF5C-8B2ACB0D8822}"/>
    <cellStyle name="20% - Accent6 3" xfId="81" xr:uid="{2DEE4BF0-4528-4970-B69A-BF5B20D0A08C}"/>
    <cellStyle name="2x indented GHG Textfiels" xfId="1" xr:uid="{00000000-0005-0000-0000-000000000000}"/>
    <cellStyle name="2x indented GHG Textfiels 2" xfId="82" xr:uid="{1B27A7F2-B3B2-4612-9229-E4BAD21527F0}"/>
    <cellStyle name="2x indented GHG Textfiels 2 2" xfId="83" xr:uid="{3669CE05-CF72-4661-B761-86C17E990292}"/>
    <cellStyle name="2x indented GHG Textfiels 3" xfId="84" xr:uid="{940F33A4-9B2A-4263-8179-AAB6C45780ED}"/>
    <cellStyle name="2x indented GHG Textfiels 3 2" xfId="85" xr:uid="{E0E5C705-562A-4FC1-94A4-05C0D35B2859}"/>
    <cellStyle name="2x indented GHG Textfiels 3 2 2" xfId="86" xr:uid="{A65BC8C7-B8CE-4BF4-BCB0-21A90D374C79}"/>
    <cellStyle name="2x indented GHG Textfiels 3 2 2 2" xfId="87" xr:uid="{B9135028-36D1-404F-9D45-04D163B1B672}"/>
    <cellStyle name="2x indented GHG Textfiels 3 2 3" xfId="88" xr:uid="{552E79CC-34BB-40E6-B4BF-CBEC32B47F85}"/>
    <cellStyle name="2x indented GHG Textfiels 3 3" xfId="89" xr:uid="{D81BD179-1B0F-4BA1-8990-A4FBAF0791A2}"/>
    <cellStyle name="2x indented GHG Textfiels 3 3 2" xfId="90" xr:uid="{0221D994-3E4C-4EA4-9524-8126E6E6E683}"/>
    <cellStyle name="2x indented GHG Textfiels 3 3 2 2" xfId="91" xr:uid="{D1171658-439B-4B07-99FE-A62191E48F3B}"/>
    <cellStyle name="2x indented GHG Textfiels 3 3 3" xfId="92" xr:uid="{77F3111E-A496-4A58-9ACF-3E6F9AB4780D}"/>
    <cellStyle name="2x indented GHG Textfiels 3 3 3 2" xfId="93" xr:uid="{B53DF0F7-3577-4ED4-AD1E-CAB0F96B9470}"/>
    <cellStyle name="2x indented GHG Textfiels 3 3 4" xfId="94" xr:uid="{D897549E-7AF6-4B46-BC45-0397CC47C2BE}"/>
    <cellStyle name="2x indented GHG Textfiels 3 3 4 2" xfId="95" xr:uid="{9812C41D-049C-4C60-89E6-3C6634AC0B05}"/>
    <cellStyle name="40 % - Akzent1 2" xfId="96" xr:uid="{E73B1143-B5E3-4DF9-80D2-E50E4A64CA5E}"/>
    <cellStyle name="40 % - Akzent1 3" xfId="97" xr:uid="{0FDFBD02-B7D2-4E4F-BC03-2A4FA73C5B40}"/>
    <cellStyle name="40 % - Akzent2 2" xfId="98" xr:uid="{D2A7C970-E346-4527-A6CB-D9B7A9A3A9F9}"/>
    <cellStyle name="40 % - Akzent2 3" xfId="99" xr:uid="{DD3A2028-5620-4C46-BE3D-75623FEA1458}"/>
    <cellStyle name="40 % - Akzent3 2" xfId="100" xr:uid="{4B06FF22-83BB-4125-8A4D-E87CBDC05669}"/>
    <cellStyle name="40 % - Akzent3 3" xfId="101" xr:uid="{2493DBA1-4207-4D14-B691-26785F5C1381}"/>
    <cellStyle name="40 % - Akzent4 2" xfId="102" xr:uid="{2C7739EB-3877-48E8-9DF7-43BEADC248B2}"/>
    <cellStyle name="40 % - Akzent4 3" xfId="103" xr:uid="{25CAC95C-25C6-4C5A-AF73-6D2BA4AB4396}"/>
    <cellStyle name="40 % - Akzent5 2" xfId="104" xr:uid="{B33DF893-1920-44F4-813E-3FCC65970963}"/>
    <cellStyle name="40 % - Akzent5 3" xfId="105" xr:uid="{33DF5612-4C71-48F1-9609-DD56087EA4E3}"/>
    <cellStyle name="40 % - Akzent6 2" xfId="106" xr:uid="{1CA35A81-C7D6-4D29-B110-60080080FC44}"/>
    <cellStyle name="40 % - Akzent6 3" xfId="107" xr:uid="{F019B61C-64EF-46DA-8899-3F68D49BF75A}"/>
    <cellStyle name="40% - Accent1" xfId="31" builtinId="31" customBuiltin="1"/>
    <cellStyle name="40% - Accent1 2" xfId="108" xr:uid="{C598B11F-8CB1-4627-8DE4-B03C9BB4637B}"/>
    <cellStyle name="40% - Accent1 3" xfId="109" xr:uid="{2450F1F5-B1EA-4CC7-B352-6099A3537BF7}"/>
    <cellStyle name="40% - Accent2" xfId="35" builtinId="35" customBuiltin="1"/>
    <cellStyle name="40% - Accent2 2" xfId="110" xr:uid="{3ADC9AE3-67B9-4739-BD39-F051DA82C497}"/>
    <cellStyle name="40% - Accent2 3" xfId="111" xr:uid="{A52B2733-A42E-4875-ACC3-FBAFC55A180F}"/>
    <cellStyle name="40% - Accent3" xfId="39" builtinId="39" customBuiltin="1"/>
    <cellStyle name="40% - Accent3 2" xfId="112" xr:uid="{4F51FF8B-FD90-450E-8BD1-AEC455FB2583}"/>
    <cellStyle name="40% - Accent3 3" xfId="113" xr:uid="{4A4D6C0E-FEB6-4E8C-9C34-E28A2EB21B4D}"/>
    <cellStyle name="40% - Accent4" xfId="43" builtinId="43" customBuiltin="1"/>
    <cellStyle name="40% - Accent4 2" xfId="114" xr:uid="{A80D9A1A-DC03-4491-A6A5-D09865ED46CC}"/>
    <cellStyle name="40% - Accent4 3" xfId="115" xr:uid="{38EF0FA7-1721-4EE1-9933-1B551CE57198}"/>
    <cellStyle name="40% - Accent5" xfId="47" builtinId="47" customBuiltin="1"/>
    <cellStyle name="40% - Accent5 2" xfId="116" xr:uid="{858902A4-47B1-40AA-9746-343F0E2B09F5}"/>
    <cellStyle name="40% - Accent5 3" xfId="117" xr:uid="{155DF7C1-5069-417E-AA2E-5766A708B518}"/>
    <cellStyle name="40% - Accent6" xfId="51" builtinId="51" customBuiltin="1"/>
    <cellStyle name="40% - Accent6 2" xfId="118" xr:uid="{0E99FCCA-FD90-4582-B26D-12E95FD24F9C}"/>
    <cellStyle name="40% - Accent6 3" xfId="119" xr:uid="{0BC0B004-9262-4C43-A2D3-981F08E97604}"/>
    <cellStyle name="5x indented GHG Textfiels" xfId="10" xr:uid="{00000000-0005-0000-0000-000001000000}"/>
    <cellStyle name="5x indented GHG Textfiels 2" xfId="120" xr:uid="{CD35E5BB-E1A3-49F0-919C-9125AE80354D}"/>
    <cellStyle name="5x indented GHG Textfiels 2 2" xfId="121" xr:uid="{58067EE4-C951-4BA6-A3C9-1FC9A5F6DF5E}"/>
    <cellStyle name="5x indented GHG Textfiels 3" xfId="122" xr:uid="{CECC9083-2B58-449F-B36A-9F821DAE5489}"/>
    <cellStyle name="5x indented GHG Textfiels 3 2" xfId="123" xr:uid="{AA9F60AF-F5A3-4B20-AFA7-A24548BE1097}"/>
    <cellStyle name="5x indented GHG Textfiels 3 3" xfId="124" xr:uid="{D2D781D3-DB51-4A7B-B594-05942C7B0A66}"/>
    <cellStyle name="5x indented GHG Textfiels 3 3 2" xfId="125" xr:uid="{B3305BCC-3C85-404A-80A0-121452F4D2B4}"/>
    <cellStyle name="5x indented GHG Textfiels 3 3 2 2" xfId="126" xr:uid="{CFCA317B-ECA7-4E09-89CF-67D3EE8D49D9}"/>
    <cellStyle name="5x indented GHG Textfiels 3 3 3" xfId="127" xr:uid="{E0F3721A-9D54-4347-A69D-833195952693}"/>
    <cellStyle name="5x indented GHG Textfiels 3 3 3 2" xfId="128" xr:uid="{FF527E13-B2B5-466A-8C7A-19EBF60818ED}"/>
    <cellStyle name="5x indented GHG Textfiels 3 3 4" xfId="129" xr:uid="{AB7A8926-AEB5-4B61-8FA6-9F88FEE9DBDD}"/>
    <cellStyle name="5x indented GHG Textfiels 3 3 4 2" xfId="130" xr:uid="{2C8C1801-7591-4FE8-A5DE-36B8EFAD6BE1}"/>
    <cellStyle name="5x indented GHG Textfiels 3 3 5" xfId="131" xr:uid="{00C4CE32-7E8A-4242-BD10-AB4E4AC7E417}"/>
    <cellStyle name="5x indented GHG Textfiels_Table 4(II)" xfId="132" xr:uid="{433FC5F3-B9F1-4BAD-9E5D-4BF034869A1C}"/>
    <cellStyle name="60 % - Akzent1 2" xfId="133" xr:uid="{9162C95C-6D7C-47F3-935B-306AA4D39187}"/>
    <cellStyle name="60 % - Akzent1 3" xfId="134" xr:uid="{84D8D022-D294-48F5-8465-5DE7EFAD29BE}"/>
    <cellStyle name="60 % - Akzent2 2" xfId="135" xr:uid="{A3D3BF64-21AF-44A8-8696-B8C5DACC9A42}"/>
    <cellStyle name="60 % - Akzent2 3" xfId="136" xr:uid="{DE9E7397-537E-4164-86A2-9814E3742A17}"/>
    <cellStyle name="60 % - Akzent3 2" xfId="137" xr:uid="{EE11129E-76DE-4069-9A51-D1A27EC6CA14}"/>
    <cellStyle name="60 % - Akzent3 3" xfId="138" xr:uid="{19D151A8-0042-45CC-819D-A1A11F85CC20}"/>
    <cellStyle name="60 % - Akzent4 2" xfId="139" xr:uid="{8E2805C4-E20B-440C-8886-1A5818C5C233}"/>
    <cellStyle name="60 % - Akzent4 3" xfId="140" xr:uid="{FAB3B489-B87E-4407-A355-6386A7972AB5}"/>
    <cellStyle name="60 % - Akzent5 2" xfId="141" xr:uid="{6E97C741-59FE-4AC6-A388-E0C12B32411C}"/>
    <cellStyle name="60 % - Akzent5 3" xfId="142" xr:uid="{B10C6BA3-8C50-4FFF-9A11-EF2BF48F5C80}"/>
    <cellStyle name="60 % - Akzent6 2" xfId="143" xr:uid="{63ACAFDD-2D22-4282-91BA-F8617C283FB5}"/>
    <cellStyle name="60 % - Akzent6 3" xfId="144" xr:uid="{54C4DB0F-0425-40E4-8605-9E0889D61D11}"/>
    <cellStyle name="60% - Accent1" xfId="32" builtinId="32" customBuiltin="1"/>
    <cellStyle name="60% - Accent1 2" xfId="145" xr:uid="{073794E3-6B40-4227-935E-4BFAD4265E35}"/>
    <cellStyle name="60% - Accent1 3" xfId="146" xr:uid="{DAB1672B-A659-46B5-9B1D-D8B52E5363BB}"/>
    <cellStyle name="60% - Accent2" xfId="36" builtinId="36" customBuiltin="1"/>
    <cellStyle name="60% - Accent2 2" xfId="147" xr:uid="{A1DA7661-BC18-4B9A-B9BD-8A2BF75FF48D}"/>
    <cellStyle name="60% - Accent2 3" xfId="148" xr:uid="{59A394D7-7477-46CE-AFEC-769CC7C0718E}"/>
    <cellStyle name="60% - Accent3" xfId="40" builtinId="40" customBuiltin="1"/>
    <cellStyle name="60% - Accent3 2" xfId="149" xr:uid="{53DBD352-ED2A-4353-B9F1-FECC628AB1A7}"/>
    <cellStyle name="60% - Accent3 3" xfId="150" xr:uid="{1F6C0A72-D82D-43D5-B3D2-77186196F35E}"/>
    <cellStyle name="60% - Accent4" xfId="44" builtinId="44" customBuiltin="1"/>
    <cellStyle name="60% - Accent4 2" xfId="151" xr:uid="{10F08FE8-445C-438A-95EC-BE32D5C71755}"/>
    <cellStyle name="60% - Accent4 3" xfId="152" xr:uid="{C7867252-0629-4822-A14E-DB2DF17CFC5F}"/>
    <cellStyle name="60% - Accent5" xfId="48" builtinId="48" customBuiltin="1"/>
    <cellStyle name="60% - Accent5 2" xfId="153" xr:uid="{9C509003-CF11-4348-A41B-134892B4EF4B}"/>
    <cellStyle name="60% - Accent5 3" xfId="154" xr:uid="{2953CEE8-E294-46A3-8711-A05547B4D5B6}"/>
    <cellStyle name="60% - Accent6" xfId="52" builtinId="52" customBuiltin="1"/>
    <cellStyle name="60% - Accent6 2" xfId="155" xr:uid="{E0646008-45F8-4973-9DC0-D3AF6B571BEA}"/>
    <cellStyle name="60% - Accent6 3" xfId="156" xr:uid="{23DE784D-DB6E-43AE-BD22-E8FAB704B81C}"/>
    <cellStyle name="Accent1" xfId="29" builtinId="29" customBuiltin="1"/>
    <cellStyle name="Accent1 2" xfId="157" xr:uid="{1E21EB04-B136-42DF-896D-968313343F86}"/>
    <cellStyle name="Accent1 3" xfId="158" xr:uid="{5804B4B2-9642-4A50-8528-F36ABFCADC5F}"/>
    <cellStyle name="Accent1 4" xfId="159" xr:uid="{ED242AAD-5384-4601-B9BA-7522F3E6D6E5}"/>
    <cellStyle name="Accent2" xfId="33" builtinId="33" customBuiltin="1"/>
    <cellStyle name="Accent2 2" xfId="160" xr:uid="{5C556F50-2C76-43FC-B257-B5480CCA06F6}"/>
    <cellStyle name="Accent2 3" xfId="161" xr:uid="{0A2A859B-F55B-4D88-917F-308D2D667BB4}"/>
    <cellStyle name="Accent2 4" xfId="162" xr:uid="{A525CB62-525F-418E-9769-AD47AF0B188D}"/>
    <cellStyle name="Accent3" xfId="37" builtinId="37" customBuiltin="1"/>
    <cellStyle name="Accent3 2" xfId="163" xr:uid="{690AADE5-9268-4A6D-BAD1-1AB7551C16B6}"/>
    <cellStyle name="Accent3 3" xfId="164" xr:uid="{6B253F23-1966-4213-9BD7-842B12FA0851}"/>
    <cellStyle name="Accent3 4" xfId="165" xr:uid="{F206392E-16BF-45E8-A108-0C45E8830BBE}"/>
    <cellStyle name="Accent4" xfId="41" builtinId="41" customBuiltin="1"/>
    <cellStyle name="Accent4 2" xfId="166" xr:uid="{C784C337-2431-4499-B5A7-5CF7ECE70F80}"/>
    <cellStyle name="Accent4 3" xfId="167" xr:uid="{034993A8-20A2-4A90-B17B-437592B5094A}"/>
    <cellStyle name="Accent4 4" xfId="168" xr:uid="{E2A8E1C2-1C77-4947-9957-CC631640A1F3}"/>
    <cellStyle name="Accent5" xfId="45" builtinId="45" customBuiltin="1"/>
    <cellStyle name="Accent5 2" xfId="169" xr:uid="{2A46960D-6C80-49EE-920E-83B61F541D42}"/>
    <cellStyle name="Accent5 3" xfId="170" xr:uid="{A31E7263-A3F0-4C34-A011-9D0739AF2D6F}"/>
    <cellStyle name="Accent5 4" xfId="171" xr:uid="{42CC6DF3-0C65-4C42-910C-769FE06C8729}"/>
    <cellStyle name="Accent6" xfId="49" builtinId="49" customBuiltin="1"/>
    <cellStyle name="Accent6 2" xfId="172" xr:uid="{A8401F82-F12B-401E-A340-846550360F2E}"/>
    <cellStyle name="Accent6 3" xfId="173" xr:uid="{C619F4B3-F7CB-4FC3-9353-8BA8BE167E19}"/>
    <cellStyle name="Accent6 4" xfId="174" xr:uid="{7DB0D8A4-FE7C-4BC8-B1C6-E72504FFEAD8}"/>
    <cellStyle name="AggblueBoldCels" xfId="175" xr:uid="{990CBB7C-9C83-42D5-A7C7-98BE542B8942}"/>
    <cellStyle name="AggblueBoldCels 2" xfId="176" xr:uid="{901A5DB2-70B3-4F7A-ADD7-8A7247F35B91}"/>
    <cellStyle name="AggblueCels" xfId="177" xr:uid="{BFBFC312-4A16-49A1-AC8B-658442611765}"/>
    <cellStyle name="AggblueCels 2" xfId="178" xr:uid="{A383EA27-6BCE-40D3-868B-6B9047458902}"/>
    <cellStyle name="AggblueCels_1x" xfId="179" xr:uid="{FEA20DEA-4420-4777-9BDB-9F465295451F}"/>
    <cellStyle name="AggBoldCells" xfId="180" xr:uid="{FC3CEA36-A52C-4650-BFE0-8F190CD0AAEA}"/>
    <cellStyle name="AggBoldCells 2" xfId="181" xr:uid="{DE0AF4CC-2C17-44E7-B7C1-FFC6395A3462}"/>
    <cellStyle name="AggBoldCells 3" xfId="182" xr:uid="{A01CFEFB-55EF-4664-BC68-8ED72C79168F}"/>
    <cellStyle name="AggBoldCells 4" xfId="183" xr:uid="{603E458D-7C75-4EC8-9384-2B210BC73FF9}"/>
    <cellStyle name="AggCels" xfId="184" xr:uid="{4465DC3B-9C63-483E-A897-94B9516A5E7A}"/>
    <cellStyle name="AggCels 2" xfId="185" xr:uid="{FF85831A-8219-416E-A33D-BAA6DAE5493B}"/>
    <cellStyle name="AggCels 3" xfId="186" xr:uid="{8FBE0BC6-D34F-4CFD-BE2A-F449C6FF4B42}"/>
    <cellStyle name="AggCels 4" xfId="187" xr:uid="{7EDFEBBF-ED0A-4B3D-AB69-6396988A5B66}"/>
    <cellStyle name="AggCels_T(2)" xfId="188" xr:uid="{8424D36F-FC66-4AB9-98A0-ED74A3604F77}"/>
    <cellStyle name="AggGreen" xfId="189" xr:uid="{D280A330-F866-4F09-9BBE-974A70321EFF}"/>
    <cellStyle name="AggGreen 2" xfId="190" xr:uid="{28F44855-7E99-4C5B-947B-1C69B142766E}"/>
    <cellStyle name="AggGreen 2 2" xfId="191" xr:uid="{EF0689DC-4BEB-4877-B0FB-F5425F3D650B}"/>
    <cellStyle name="AggGreen 2 2 2" xfId="192" xr:uid="{EC057F80-DFD2-494C-994A-780DF4A1D9B3}"/>
    <cellStyle name="AggGreen 2 2 2 2" xfId="193" xr:uid="{D53B71D4-4E7F-479E-8DB9-2349B864212A}"/>
    <cellStyle name="AggGreen 2 2 3" xfId="194" xr:uid="{67F13073-298C-4B75-8D52-056B7CE23AA2}"/>
    <cellStyle name="AggGreen 2 3" xfId="195" xr:uid="{52586509-2602-4203-B540-69280590C153}"/>
    <cellStyle name="AggGreen 2 3 2" xfId="196" xr:uid="{A5A98B15-B68D-4C2A-BDF3-CB825C3E9AEF}"/>
    <cellStyle name="AggGreen 2 3 2 2" xfId="197" xr:uid="{2917DAA4-E573-4BDB-B4A0-75D9F6C9ECBF}"/>
    <cellStyle name="AggGreen 2 3 3" xfId="198" xr:uid="{44ACADD0-DE11-4756-B867-A006E7E7C8C1}"/>
    <cellStyle name="AggGreen 2 3 3 2" xfId="199" xr:uid="{B4BCCAB5-CF24-4294-8DBF-A9C8FB595DA1}"/>
    <cellStyle name="AggGreen 2 3 4" xfId="200" xr:uid="{0FEAE949-D846-49CA-8FC4-F4A9387CCE26}"/>
    <cellStyle name="AggGreen 2 3 4 2" xfId="201" xr:uid="{D48523F9-E0ED-4658-B634-9A2C914518AB}"/>
    <cellStyle name="AggGreen 3" xfId="202" xr:uid="{2005A033-82E5-48DB-B30B-4042685A826A}"/>
    <cellStyle name="AggGreen 3 2" xfId="203" xr:uid="{DAE7D2EF-0801-4805-9E62-51A5CC8D3C42}"/>
    <cellStyle name="AggGreen 3 2 2" xfId="204" xr:uid="{1B940895-CBAE-47A1-AD6B-66FB74144FD9}"/>
    <cellStyle name="AggGreen 3 3" xfId="205" xr:uid="{AA43B789-A2FF-4EDE-8A72-BBB9CF239BA7}"/>
    <cellStyle name="AggGreen 4" xfId="206" xr:uid="{7AAEF408-2DCC-4A0F-A2FC-3B949C1CDE58}"/>
    <cellStyle name="AggGreen 4 2" xfId="207" xr:uid="{A66F831F-CE1A-45F3-9700-2572E2D7E6B3}"/>
    <cellStyle name="AggGreen 4 2 2" xfId="208" xr:uid="{C3A4C673-6CDE-4BF8-BA47-C01BDCE9351C}"/>
    <cellStyle name="AggGreen 4 3" xfId="209" xr:uid="{7E2D1E63-DD04-409E-9EC3-7B8A35B55FA2}"/>
    <cellStyle name="AggGreen 4 3 2" xfId="210" xr:uid="{DC1B22B7-4140-4E04-9B6D-9E0FCBFC7E0D}"/>
    <cellStyle name="AggGreen 4 4" xfId="211" xr:uid="{181F153B-A99E-4875-A9F6-511CAE6826F0}"/>
    <cellStyle name="AggGreen 4 4 2" xfId="212" xr:uid="{F8AB2F4D-4B6A-415A-9FCE-6E17A78464F1}"/>
    <cellStyle name="AggGreen 5" xfId="213" xr:uid="{0D18341E-5EAA-4476-8B42-104003160BA0}"/>
    <cellStyle name="AggGreen_Bbdr" xfId="214" xr:uid="{93D7629E-AC51-4C57-A537-E638779959AD}"/>
    <cellStyle name="AggGreen12" xfId="215" xr:uid="{31143D46-DC3D-434C-988A-6329C6CDE5A0}"/>
    <cellStyle name="AggGreen12 2" xfId="216" xr:uid="{488C545A-15B7-4643-A0B6-17BBC343E6BF}"/>
    <cellStyle name="AggGreen12 2 2" xfId="217" xr:uid="{769C879A-D765-4CED-97AF-54354AAF5639}"/>
    <cellStyle name="AggGreen12 2 2 2" xfId="218" xr:uid="{9C87ACE7-F599-4347-B3CA-938E309D9A4B}"/>
    <cellStyle name="AggGreen12 2 2 2 2" xfId="219" xr:uid="{7CAEF291-4DB4-4051-8354-C877DBE75726}"/>
    <cellStyle name="AggGreen12 2 2 3" xfId="220" xr:uid="{6FDEEEC2-8C8C-4036-A9EF-CC3808197D36}"/>
    <cellStyle name="AggGreen12 2 3" xfId="221" xr:uid="{9239480E-03FB-4E77-BB26-735CE363A4AA}"/>
    <cellStyle name="AggGreen12 2 3 2" xfId="222" xr:uid="{08771BA5-DC65-42DA-B28A-50FDA84439B0}"/>
    <cellStyle name="AggGreen12 2 3 2 2" xfId="223" xr:uid="{9A91D387-A0C4-484F-AF92-16C647C24DCE}"/>
    <cellStyle name="AggGreen12 2 3 3" xfId="224" xr:uid="{11D528C6-28F7-4D7B-A63C-F8964A3C868C}"/>
    <cellStyle name="AggGreen12 2 3 3 2" xfId="225" xr:uid="{0A90332D-15A8-49C4-924E-0FB51FE4BE8A}"/>
    <cellStyle name="AggGreen12 2 3 4" xfId="226" xr:uid="{6ADB1C3C-B264-43FC-92BB-8C929F615A29}"/>
    <cellStyle name="AggGreen12 2 3 4 2" xfId="227" xr:uid="{67A69192-6F19-48E5-84B3-FDF52BB71188}"/>
    <cellStyle name="AggGreen12 3" xfId="228" xr:uid="{A3025C76-2271-4602-B647-AA4FB586B996}"/>
    <cellStyle name="AggGreen12 3 2" xfId="229" xr:uid="{9C3867AE-C792-45A1-8AD6-2F17498BC1F6}"/>
    <cellStyle name="AggGreen12 3 2 2" xfId="230" xr:uid="{4C135D42-D772-4A6B-B20D-F9D1F2658B6C}"/>
    <cellStyle name="AggGreen12 3 3" xfId="231" xr:uid="{9F107A1F-F701-4712-9624-A56C687DE853}"/>
    <cellStyle name="AggGreen12 4" xfId="232" xr:uid="{8B158E4A-7F59-4A20-9E51-3499ADF1D308}"/>
    <cellStyle name="AggGreen12 4 2" xfId="233" xr:uid="{880482F1-7200-4CB4-97DF-DE3948241308}"/>
    <cellStyle name="AggGreen12 4 2 2" xfId="234" xr:uid="{C316626E-3D04-4C86-B0AD-EDFC575AFCAE}"/>
    <cellStyle name="AggGreen12 4 3" xfId="235" xr:uid="{F1B28DB9-691A-4C30-9E74-0E9A2C1F92E5}"/>
    <cellStyle name="AggGreen12 4 3 2" xfId="236" xr:uid="{D63F6A5B-6999-4C9A-94C7-D93AD56B9C0A}"/>
    <cellStyle name="AggGreen12 4 4" xfId="237" xr:uid="{1828F788-1A5F-4C6B-8107-7EAA2EBEEFA9}"/>
    <cellStyle name="AggGreen12 4 4 2" xfId="238" xr:uid="{9AEDBC84-C7D4-4EEC-A041-B5A5844B0911}"/>
    <cellStyle name="AggGreen12 5" xfId="239" xr:uid="{2A65EC61-F48F-4BA1-B42D-837F21C309F8}"/>
    <cellStyle name="AggOrange" xfId="240" xr:uid="{34C83FE1-8579-4EFC-B808-C29FF3491E8E}"/>
    <cellStyle name="AggOrange 2" xfId="241" xr:uid="{C81298D6-4B9E-4F6B-8E46-BFB372CC9FAE}"/>
    <cellStyle name="AggOrange 2 2" xfId="242" xr:uid="{FFEF9B77-D30D-4D54-AA56-33861BD00929}"/>
    <cellStyle name="AggOrange 2 2 2" xfId="243" xr:uid="{957B8990-556A-4E22-A0B7-BB0324CDDAE0}"/>
    <cellStyle name="AggOrange 2 2 2 2" xfId="244" xr:uid="{A3E62B04-A6C4-4F0B-900A-4F933202EAFD}"/>
    <cellStyle name="AggOrange 2 2 3" xfId="245" xr:uid="{159984E5-3C78-42AB-9037-5CDB4DFED3FC}"/>
    <cellStyle name="AggOrange 2 3" xfId="246" xr:uid="{1FB0567B-5ABD-4117-8111-DDE8BEAEE122}"/>
    <cellStyle name="AggOrange 2 3 2" xfId="247" xr:uid="{E523C679-9081-4504-A2AC-9EB667F4FC4F}"/>
    <cellStyle name="AggOrange 2 3 2 2" xfId="248" xr:uid="{AECB0AA8-6ED3-4564-B4C0-7593AD4950FA}"/>
    <cellStyle name="AggOrange 2 3 3" xfId="249" xr:uid="{64EBF21C-D4D1-42A2-B333-6943344E8537}"/>
    <cellStyle name="AggOrange 2 3 3 2" xfId="250" xr:uid="{A0CEEA3D-3F31-48A2-82EB-F3F636F880E2}"/>
    <cellStyle name="AggOrange 2 3 4" xfId="251" xr:uid="{F34AE6E1-DAA1-48BA-BCD9-37656C3AB944}"/>
    <cellStyle name="AggOrange 2 3 4 2" xfId="252" xr:uid="{281C9E0B-E82F-4E10-B984-1EAF6F45547E}"/>
    <cellStyle name="AggOrange 3" xfId="253" xr:uid="{1B722E40-C1A8-458C-A35B-D03906EA2044}"/>
    <cellStyle name="AggOrange 3 2" xfId="254" xr:uid="{111078D0-873E-45E1-9356-2EC30F96004C}"/>
    <cellStyle name="AggOrange 3 2 2" xfId="255" xr:uid="{D18F9491-78CF-41D8-B34D-53A8015C2B77}"/>
    <cellStyle name="AggOrange 3 3" xfId="256" xr:uid="{B79C843B-C89F-449B-99BD-D16B16BE9164}"/>
    <cellStyle name="AggOrange 4" xfId="257" xr:uid="{60B5AA77-DD4D-4700-86A4-76F23FCDD7B1}"/>
    <cellStyle name="AggOrange 4 2" xfId="258" xr:uid="{240470D2-A4F1-4CD8-ABA5-915624134D82}"/>
    <cellStyle name="AggOrange 4 2 2" xfId="259" xr:uid="{5F61A0B8-A735-4631-A5DA-5B757C16E0BB}"/>
    <cellStyle name="AggOrange 4 3" xfId="260" xr:uid="{2F22F0DD-1FDF-479D-BA45-91DBBF46B3BE}"/>
    <cellStyle name="AggOrange 4 3 2" xfId="261" xr:uid="{A977749A-E2DD-4958-B1E1-AF9118E98EDF}"/>
    <cellStyle name="AggOrange 4 4" xfId="262" xr:uid="{ECDDB357-3E8C-462D-AD4D-7B9B7D2F5EEE}"/>
    <cellStyle name="AggOrange 4 4 2" xfId="263" xr:uid="{299081F3-D86E-41B5-9264-D08534A4B181}"/>
    <cellStyle name="AggOrange 5" xfId="264" xr:uid="{378BF540-7505-47D2-B99F-4FAEC4E960A9}"/>
    <cellStyle name="AggOrange_B_border" xfId="265" xr:uid="{6EBEC50E-6C22-4278-B9B3-E2488A17520C}"/>
    <cellStyle name="AggOrange9" xfId="266" xr:uid="{B62A5D7C-6B96-42E4-8338-65AD5E8AEFFD}"/>
    <cellStyle name="AggOrange9 2" xfId="267" xr:uid="{37496D80-3BBF-4017-9EFB-C16F56A91529}"/>
    <cellStyle name="AggOrange9 2 2" xfId="268" xr:uid="{9BCCAC21-488A-49C9-BBEA-F74846625DEF}"/>
    <cellStyle name="AggOrange9 2 2 2" xfId="269" xr:uid="{8C2AB339-F3A9-421C-B996-2669393D9EA4}"/>
    <cellStyle name="AggOrange9 2 2 2 2" xfId="270" xr:uid="{62049658-94E8-4881-A9DA-748FABBCF247}"/>
    <cellStyle name="AggOrange9 2 2 3" xfId="271" xr:uid="{671F43FB-2C81-4526-91FF-5B8FA40E52D6}"/>
    <cellStyle name="AggOrange9 2 3" xfId="272" xr:uid="{70CB9584-3942-4C6A-8CA1-F004C98A8A55}"/>
    <cellStyle name="AggOrange9 2 3 2" xfId="273" xr:uid="{A40C1B75-B403-4B97-BFAB-F1A9DF72DD99}"/>
    <cellStyle name="AggOrange9 2 3 2 2" xfId="274" xr:uid="{1C145BB5-D637-4F70-BA13-B494780B2435}"/>
    <cellStyle name="AggOrange9 2 3 3" xfId="275" xr:uid="{6500569D-28EF-4E91-B32A-E106B80204E2}"/>
    <cellStyle name="AggOrange9 2 3 3 2" xfId="276" xr:uid="{3841E6CA-DC7A-445F-B45D-E6654C423B4F}"/>
    <cellStyle name="AggOrange9 2 3 4" xfId="277" xr:uid="{ECFBA216-0249-43CD-BB77-1BD01D6CB275}"/>
    <cellStyle name="AggOrange9 2 3 4 2" xfId="278" xr:uid="{AEF664B2-E36C-4B5F-8339-1213C8849C5E}"/>
    <cellStyle name="AggOrange9 3" xfId="279" xr:uid="{B7C45329-1C9C-49A7-886A-A555354FCBF8}"/>
    <cellStyle name="AggOrange9 3 2" xfId="280" xr:uid="{311CBF87-5B26-498E-AB9E-8A14421A4ED9}"/>
    <cellStyle name="AggOrange9 3 2 2" xfId="281" xr:uid="{A0D72B73-95CB-4569-AF93-499AC7DA7437}"/>
    <cellStyle name="AggOrange9 3 3" xfId="282" xr:uid="{3DB8411A-8083-4DB3-8DB5-569E2C87806A}"/>
    <cellStyle name="AggOrange9 4" xfId="283" xr:uid="{0CEDE310-4C35-44FC-95EA-EA11C88DD626}"/>
    <cellStyle name="AggOrange9 4 2" xfId="284" xr:uid="{243D4F16-02B6-41CD-8C66-FDE83F5CE676}"/>
    <cellStyle name="AggOrange9 4 2 2" xfId="285" xr:uid="{EF4C3B35-977D-4E23-A270-DAF45ADA2A30}"/>
    <cellStyle name="AggOrange9 4 3" xfId="286" xr:uid="{1F425525-F91E-4109-BAD9-4AD53D09481B}"/>
    <cellStyle name="AggOrange9 4 3 2" xfId="287" xr:uid="{81E362C8-3A44-41B8-B579-AE4530A37742}"/>
    <cellStyle name="AggOrange9 4 4" xfId="288" xr:uid="{696D603F-9837-4B1E-AE1D-FF9ED349CD8D}"/>
    <cellStyle name="AggOrange9 4 4 2" xfId="289" xr:uid="{A98B1686-6F66-4529-8219-CF3FBA000347}"/>
    <cellStyle name="AggOrange9 5" xfId="290" xr:uid="{D6D21311-AAB3-4A48-A97D-79A1EC72564B}"/>
    <cellStyle name="AggOrangeLB_2x" xfId="291" xr:uid="{3FC1FD3D-D4CC-4275-9E5A-7E0E09CB0465}"/>
    <cellStyle name="AggOrangeLBorder" xfId="292" xr:uid="{43A9916F-5F11-4B45-ABAB-C6EC65E97E68}"/>
    <cellStyle name="AggOrangeLBorder 2" xfId="293" xr:uid="{DD3C698A-0A5B-4728-B446-C38FD6747F2B}"/>
    <cellStyle name="AggOrangeLBorder 2 2" xfId="294" xr:uid="{448E5E33-FC1B-4B86-97CE-B11BBA83305C}"/>
    <cellStyle name="AggOrangeLBorder 2 3" xfId="295" xr:uid="{D244E145-1374-41BC-8B58-E2B7D95534F8}"/>
    <cellStyle name="AggOrangeLBorder 2 3 2" xfId="296" xr:uid="{EC5B8888-FE95-433D-98EF-8C4431336DDE}"/>
    <cellStyle name="AggOrangeLBorder 2 3 2 2" xfId="297" xr:uid="{846FF066-3F17-4276-9A95-CACB581E6C71}"/>
    <cellStyle name="AggOrangeLBorder 2 3 3" xfId="298" xr:uid="{162A017E-0EF9-4E83-8376-90C8A8EBE413}"/>
    <cellStyle name="AggOrangeLBorder 2 3 3 2" xfId="299" xr:uid="{EDD37BC5-F0BE-488C-8085-B9466ED983FB}"/>
    <cellStyle name="AggOrangeLBorder 2 3 4" xfId="300" xr:uid="{8870CB63-9F91-45B7-9844-B74595CBD2F1}"/>
    <cellStyle name="AggOrangeLBorder 2 3 4 2" xfId="301" xr:uid="{4E702EF9-72BD-4522-8066-2747824D97EA}"/>
    <cellStyle name="AggOrangeLBorder 2 3 5" xfId="302" xr:uid="{6B8B522B-74D1-4A87-A86A-1FDBC764D221}"/>
    <cellStyle name="AggOrangeLBorder 3" xfId="303" xr:uid="{F709CE50-98F9-4B50-B9A1-1F2DDDBCD311}"/>
    <cellStyle name="AggOrangeLBorder 4" xfId="304" xr:uid="{39439EB6-EF18-4A25-90CE-44F71BEF4D0B}"/>
    <cellStyle name="AggOrangeLBorder 4 2" xfId="305" xr:uid="{BD53196C-ED1E-4C09-B522-B2B798348EB6}"/>
    <cellStyle name="AggOrangeLBorder 4 2 2" xfId="306" xr:uid="{2D37263A-7D71-4A9E-8402-9DA933C8968B}"/>
    <cellStyle name="AggOrangeLBorder 4 3" xfId="307" xr:uid="{3FC4D62C-6ABC-4C86-AABE-22D4447F7E85}"/>
    <cellStyle name="AggOrangeLBorder 4 3 2" xfId="308" xr:uid="{9FBC0283-40CC-473F-B2C4-05C5B74959B4}"/>
    <cellStyle name="AggOrangeLBorder 4 4" xfId="309" xr:uid="{F76F9DBB-41A3-41F3-AB55-84F0165CB80C}"/>
    <cellStyle name="AggOrangeLBorder 4 4 2" xfId="310" xr:uid="{DC616232-BEF9-4821-9E9C-D94A481959EE}"/>
    <cellStyle name="AggOrangeLBorder 4 5" xfId="311" xr:uid="{8146880F-892C-405C-9614-CDCCCB6C7BB9}"/>
    <cellStyle name="AggOrangeLBorder 5" xfId="312" xr:uid="{33E9BACF-D7BB-4C7C-B925-BF432DDEFB55}"/>
    <cellStyle name="AggOrangeRBorder" xfId="313" xr:uid="{5CED9964-280A-4E37-9016-9F5C69D26C77}"/>
    <cellStyle name="AggOrangeRBorder 2" xfId="314" xr:uid="{3F50D830-E66B-4BBC-A018-B773731E6616}"/>
    <cellStyle name="AggOrangeRBorder 2 2" xfId="315" xr:uid="{39D5545F-5976-4FEA-815E-BC3BCDBFD018}"/>
    <cellStyle name="AggOrangeRBorder 2 2 2" xfId="316" xr:uid="{9BBA61F9-2FF9-45CD-B32E-CC38DB6C5EEC}"/>
    <cellStyle name="AggOrangeRBorder 2 2 2 2" xfId="317" xr:uid="{FFD31EA9-0CDD-4D10-832C-06234F5DFFE5}"/>
    <cellStyle name="AggOrangeRBorder 2 3" xfId="318" xr:uid="{478FCA57-3A3B-468E-A8CD-5E6D3F8DB18A}"/>
    <cellStyle name="AggOrangeRBorder 2 3 2" xfId="319" xr:uid="{16705CA4-137A-4106-B0E0-6F6BB90568BD}"/>
    <cellStyle name="AggOrangeRBorder 2 3 2 2" xfId="320" xr:uid="{3F2C429A-C801-4389-A10C-BE12C7D0CF8A}"/>
    <cellStyle name="AggOrangeRBorder 2 3 3" xfId="321" xr:uid="{5961569D-25B7-4D91-BDC9-B1088B16E113}"/>
    <cellStyle name="AggOrangeRBorder 2 3 3 2" xfId="322" xr:uid="{56CBCAB8-FD1F-4A51-9C8B-1941FA71F989}"/>
    <cellStyle name="AggOrangeRBorder 2 3 4" xfId="323" xr:uid="{08BF196B-05F3-4445-8DA9-E2670D2225D7}"/>
    <cellStyle name="AggOrangeRBorder 2 3 4 2" xfId="324" xr:uid="{DCA0D5F2-A1C7-4AE5-AB63-65F4845CCB2F}"/>
    <cellStyle name="AggOrangeRBorder 2 3 5" xfId="325" xr:uid="{9265D3B0-8A9D-4D13-A45F-DAF9131FE0F0}"/>
    <cellStyle name="AggOrangeRBorder 3" xfId="326" xr:uid="{F01D5877-24B4-4FBC-BFBA-5FBFFECCA7E1}"/>
    <cellStyle name="AggOrangeRBorder 3 2" xfId="327" xr:uid="{79FEF0C4-AEBB-4D99-B753-81269E02DBD4}"/>
    <cellStyle name="AggOrangeRBorder 3 2 2" xfId="328" xr:uid="{8ABAA1CA-8C33-46F2-9C8D-797E372B1E80}"/>
    <cellStyle name="AggOrangeRBorder 3 2 3" xfId="329" xr:uid="{1B5BE6DA-2D46-43E2-AADC-7452E9C69BC1}"/>
    <cellStyle name="AggOrangeRBorder 4" xfId="330" xr:uid="{EC377DDA-7502-4228-BEDF-C9F4AE757917}"/>
    <cellStyle name="AggOrangeRBorder 4 2" xfId="331" xr:uid="{71479D18-8C14-41EA-B6BA-65D2AB10CB75}"/>
    <cellStyle name="AggOrangeRBorder 4 2 2" xfId="332" xr:uid="{2C56B574-0198-4BD2-B32C-FE2EE442236F}"/>
    <cellStyle name="AggOrangeRBorder 4 3" xfId="333" xr:uid="{84B30F3F-F828-4849-B02A-2A887DDF1974}"/>
    <cellStyle name="AggOrangeRBorder 4 3 2" xfId="334" xr:uid="{E351FAAD-85B2-4456-B01A-63062C22BA2E}"/>
    <cellStyle name="AggOrangeRBorder 4 4" xfId="335" xr:uid="{714FE8FC-179E-4808-80F9-9E5D0986EFCC}"/>
    <cellStyle name="AggOrangeRBorder 4 4 2" xfId="336" xr:uid="{179B0BC3-DD88-409B-92B1-9A867DC62B17}"/>
    <cellStyle name="AggOrangeRBorder 4 5" xfId="337" xr:uid="{A33F9ED9-D760-4970-884E-BFBB0B8A8181}"/>
    <cellStyle name="AggOrangeRBorder 5" xfId="338" xr:uid="{96443B08-CCA8-47AE-80CB-6706904EFA28}"/>
    <cellStyle name="AggOrangeRBorder_CRFReport-template" xfId="339" xr:uid="{A7999539-5E48-41DE-8993-C2F2751296FB}"/>
    <cellStyle name="Akzent1" xfId="340" xr:uid="{33673281-FA6D-47D0-97C5-6287EAE6DE02}"/>
    <cellStyle name="Akzent2" xfId="341" xr:uid="{FC71A93E-4BF1-4C09-994A-518A26DDB26B}"/>
    <cellStyle name="Akzent3" xfId="342" xr:uid="{4A02A16C-7082-46E9-8358-F0260F6DDDC7}"/>
    <cellStyle name="Akzent4" xfId="343" xr:uid="{78262745-B73C-4D71-86EA-50828EAA8E14}"/>
    <cellStyle name="Akzent5" xfId="344" xr:uid="{8C1CDEAE-2E9F-41D7-8C53-C5D9009D592C}"/>
    <cellStyle name="Akzent6" xfId="345" xr:uid="{1C27B92E-55F6-457A-8511-76BE8F99C0AB}"/>
    <cellStyle name="Ausgabe 2" xfId="346" xr:uid="{89B3DDB0-4F05-4927-B941-BA8299CD4600}"/>
    <cellStyle name="Ausgabe 2 2" xfId="347" xr:uid="{74128925-3BAB-48C6-A91C-1B94AA2FD98C}"/>
    <cellStyle name="Ausgabe 2 2 2" xfId="348" xr:uid="{2C701AE9-4B38-41F7-8670-F8412034DA55}"/>
    <cellStyle name="Ausgabe 2 3" xfId="349" xr:uid="{C9103B27-8C27-4E5B-BB32-13D366CE6D83}"/>
    <cellStyle name="Ausgabe 2 3 2" xfId="350" xr:uid="{97253927-76F2-46D9-A3D3-508E003B6876}"/>
    <cellStyle name="Ausgabe 2 4" xfId="351" xr:uid="{D328F200-9C09-4EB5-9E7D-2C1ADD228EC6}"/>
    <cellStyle name="Ausgabe 3" xfId="352" xr:uid="{C93BAA3E-D118-43A4-BEBC-893CBD5C5FD9}"/>
    <cellStyle name="Ausgabe 3 2" xfId="353" xr:uid="{F187CC2F-5CDC-4833-9058-A373666E2337}"/>
    <cellStyle name="Ausgabe 3 2 2" xfId="354" xr:uid="{5E65B6CC-22C6-4628-A6D0-6AD59C6AC016}"/>
    <cellStyle name="Ausgabe 3 3" xfId="355" xr:uid="{C0EDB17F-6CDD-455D-B8E7-37EAF4002748}"/>
    <cellStyle name="Ausgabe 3 3 2" xfId="356" xr:uid="{DFB6AA9E-3DA6-4A4C-9DE4-3BFA65D96AEE}"/>
    <cellStyle name="Ausgabe 3 4" xfId="357" xr:uid="{E3DC4392-1CA6-4004-ABC8-9B2A244AF4D2}"/>
    <cellStyle name="Ausgabe 4" xfId="358" xr:uid="{9F5457AD-B873-466D-8DEE-47220098AA3B}"/>
    <cellStyle name="Ausgabe 4 2" xfId="359" xr:uid="{D3A4F8EB-DEFC-46FA-98D2-56DFF863B562}"/>
    <cellStyle name="Ausgabe 5" xfId="360" xr:uid="{A8EA36D9-C122-489C-9355-D68B8C5A1A15}"/>
    <cellStyle name="Ausgabe 5 2" xfId="361" xr:uid="{609BA4E1-BA52-46E6-8F75-792931A0C980}"/>
    <cellStyle name="Ausgabe 6" xfId="362" xr:uid="{AFFD1DCE-08DC-418C-96B2-935C6325CFD8}"/>
    <cellStyle name="Bad" xfId="19" builtinId="27" customBuiltin="1"/>
    <cellStyle name="Bad 2" xfId="363" xr:uid="{2776867F-7ECA-490D-835D-8D09C07B6D6B}"/>
    <cellStyle name="Bad 3" xfId="364" xr:uid="{D141F76D-34F5-45DE-9F31-C2AADE537371}"/>
    <cellStyle name="Bad 4" xfId="365" xr:uid="{ABB528BB-F774-425F-A317-7ADA20F9E615}"/>
    <cellStyle name="Berechnung 2" xfId="366" xr:uid="{C01CEC1E-2DC2-4F88-9C8D-F9A230840BA2}"/>
    <cellStyle name="Berechnung 2 2" xfId="367" xr:uid="{89CD62CF-6753-4461-B7A0-B7565FFEE2BA}"/>
    <cellStyle name="Berechnung 2 2 2" xfId="368" xr:uid="{EA61429D-7224-4622-A8EE-CFB138E5B53B}"/>
    <cellStyle name="Berechnung 2 3" xfId="369" xr:uid="{6FA9087E-E0B4-4A32-9B84-E1ADE78C09F5}"/>
    <cellStyle name="Berechnung 2 3 2" xfId="370" xr:uid="{ADEFB517-2BC3-43AD-897B-842494B781FB}"/>
    <cellStyle name="Berechnung 2 4" xfId="371" xr:uid="{1F609F49-2D35-48BF-AF64-B8D493C35B51}"/>
    <cellStyle name="Berechnung 2 4 2" xfId="372" xr:uid="{DCB32E1A-E50B-45A5-A524-AE6F8574F793}"/>
    <cellStyle name="Berechnung 2 5" xfId="373" xr:uid="{57F51FDC-09C8-454D-9A46-396A36143927}"/>
    <cellStyle name="Berechnung 3" xfId="374" xr:uid="{F41115B9-3A66-4B19-90DF-DB61A9C31392}"/>
    <cellStyle name="Berechnung 3 2" xfId="375" xr:uid="{C227CD51-F249-46A5-8ABD-CF1BC04B7788}"/>
    <cellStyle name="Berechnung 3 2 2" xfId="376" xr:uid="{F9FD19A2-EF66-44BC-8690-A652A7D45085}"/>
    <cellStyle name="Berechnung 3 3" xfId="377" xr:uid="{3EEF2BD1-CB5F-4B85-B76A-388BAB437700}"/>
    <cellStyle name="Berechnung 3 3 2" xfId="378" xr:uid="{2571A944-CB0E-4121-8501-3330A9C58B8E}"/>
    <cellStyle name="Berechnung 3 4" xfId="379" xr:uid="{6207C825-9430-4D1A-8678-E131120125A4}"/>
    <cellStyle name="Berechnung 3 4 2" xfId="380" xr:uid="{837086C2-8E40-4DB7-9021-CBB5339A8E68}"/>
    <cellStyle name="Berechnung 3 5" xfId="381" xr:uid="{61FC6DC1-D9BD-4CF6-BE81-6BBC8C8AEF1E}"/>
    <cellStyle name="Berechnung 4" xfId="382" xr:uid="{534BD8D7-7470-4ACF-A5DC-FCD79C6DCB36}"/>
    <cellStyle name="Berechnung 4 2" xfId="383" xr:uid="{F937A442-B8CA-4079-8727-67654535E801}"/>
    <cellStyle name="Berechnung 5" xfId="384" xr:uid="{CE7CF831-3720-4D70-9357-2BBF837D8FB0}"/>
    <cellStyle name="Berechnung 5 2" xfId="385" xr:uid="{2494016D-875B-462E-BAEB-29A8E43C321D}"/>
    <cellStyle name="Berechnung 6" xfId="386" xr:uid="{BE2127A9-5B94-4444-8902-14CBAD72EAB9}"/>
    <cellStyle name="Berechnung 6 2" xfId="387" xr:uid="{1048E47E-641D-467E-A203-49951588B67D}"/>
    <cellStyle name="Berechnung 7" xfId="388" xr:uid="{C4193FCA-471A-4E32-AC04-73E4DEDBE809}"/>
    <cellStyle name="Bold GHG Numbers (0.00)" xfId="2" xr:uid="{00000000-0005-0000-0000-000002000000}"/>
    <cellStyle name="Calculation" xfId="23" builtinId="22" customBuiltin="1"/>
    <cellStyle name="Calculation 2" xfId="389" xr:uid="{1E0D8872-C6D4-4D73-B988-4305FBE1D284}"/>
    <cellStyle name="Calculation 2 2" xfId="390" xr:uid="{F78214BD-6C06-4ABD-BBF7-612B2CA2F065}"/>
    <cellStyle name="Calculation 2 2 2" xfId="391" xr:uid="{2F3CCA16-1A49-4714-B0BB-06047EA7A3DD}"/>
    <cellStyle name="Calculation 2 3" xfId="392" xr:uid="{496C42F6-B929-4AB0-92B0-331693D4082A}"/>
    <cellStyle name="Calculation 2 3 2" xfId="393" xr:uid="{FF1CFF1E-A628-40BD-AA34-18B7C61D7F39}"/>
    <cellStyle name="Calculation 2 4" xfId="394" xr:uid="{045F58ED-D0C8-4B43-8FC7-E6042DC38EB3}"/>
    <cellStyle name="Calculation 2 4 2" xfId="395" xr:uid="{B4CC2177-F42D-4C94-B7EF-5D9505E8B8C6}"/>
    <cellStyle name="Calculation 2 5" xfId="396" xr:uid="{39E4EAC6-B839-4ECB-B3B7-27794C96F083}"/>
    <cellStyle name="Calculation 3" xfId="397" xr:uid="{2623B2DD-D076-4F72-A888-2FF8D0E3268F}"/>
    <cellStyle name="Calculation 3 2" xfId="398" xr:uid="{EB1FCE8F-DB04-4F5C-ADF4-168E3EBD8974}"/>
    <cellStyle name="Calculation 3 2 2" xfId="399" xr:uid="{C3B0AECB-0716-431A-94AE-250092D18729}"/>
    <cellStyle name="Calculation 3 3" xfId="400" xr:uid="{E6117306-5CB5-4833-880C-E133A3E641C6}"/>
    <cellStyle name="Calculation 3 3 2" xfId="401" xr:uid="{D914EED3-39F4-4B31-AD92-A03825CF72BD}"/>
    <cellStyle name="Calculation 3 4" xfId="402" xr:uid="{1241B20D-E39F-40A6-B139-7DC0FD9EA8A5}"/>
    <cellStyle name="Calculation 3 4 2" xfId="403" xr:uid="{777330C4-BEC9-4344-B62D-5D3993759AB7}"/>
    <cellStyle name="Calculation 3 5" xfId="404" xr:uid="{971BEF15-C4B0-44F0-872B-0A9EB92D6D9C}"/>
    <cellStyle name="Check Cell" xfId="25" builtinId="23" customBuiltin="1"/>
    <cellStyle name="Check Cell 2" xfId="405" xr:uid="{701983AF-BD6E-41B2-826E-EAE8009754FE}"/>
    <cellStyle name="Check Cell 3" xfId="406" xr:uid="{5F9C9FA1-953B-4E22-B72B-33C1B1A9E6E7}"/>
    <cellStyle name="Check Cell 4" xfId="407" xr:uid="{FCD967C0-16E5-4EE3-84C4-A64A899552BA}"/>
    <cellStyle name="Comma" xfId="3" builtinId="3"/>
    <cellStyle name="Comma 2" xfId="7" xr:uid="{00000000-0005-0000-0000-000004000000}"/>
    <cellStyle name="Comma 2 2" xfId="408" xr:uid="{ED8C37D8-921D-4CD9-ADB2-CCE7836C9EA1}"/>
    <cellStyle name="Comma 2 2 2" xfId="409" xr:uid="{1B0202B5-2713-48F3-A3BF-94341FD2CBD6}"/>
    <cellStyle name="Comma 3" xfId="8" xr:uid="{00000000-0005-0000-0000-000005000000}"/>
    <cellStyle name="Constants" xfId="410" xr:uid="{824B819A-F889-4E22-B66A-D6F12536461E}"/>
    <cellStyle name="ContentsHyperlink" xfId="411" xr:uid="{08BEB4DF-8232-40DF-BBEE-FBA9827B6206}"/>
    <cellStyle name="Currency" xfId="920" builtinId="4"/>
    <cellStyle name="CustomCellsOrange" xfId="412" xr:uid="{02CA4E49-0809-4ABE-82B7-D974724BD160}"/>
    <cellStyle name="CustomCellsOrange 2" xfId="413" xr:uid="{EBB98357-B0FE-4368-BFD1-6E0880204A62}"/>
    <cellStyle name="CustomCellsOrange 2 2" xfId="414" xr:uid="{BD88E5DB-067B-4FB8-87EA-2657667982EA}"/>
    <cellStyle name="CustomCellsOrange 2 2 2" xfId="415" xr:uid="{A8DB5DA2-FB99-4812-9E31-55C3F2C0E07E}"/>
    <cellStyle name="CustomCellsOrange 2 2 2 2" xfId="416" xr:uid="{C4921EC5-B8D8-4EF7-892B-46E128669AEE}"/>
    <cellStyle name="CustomCellsOrange 2 2 2 2 2" xfId="417" xr:uid="{5ECFACB9-CAA7-4B8F-9C10-E00EB256E7CD}"/>
    <cellStyle name="CustomCellsOrange 2 2 3" xfId="418" xr:uid="{54BA5699-5549-4855-83CB-126FADB76216}"/>
    <cellStyle name="CustomCellsOrange 2 2 3 2" xfId="419" xr:uid="{572BBEF6-F5A1-45B6-9B8C-601B5BAA3875}"/>
    <cellStyle name="CustomCellsOrange 2 2 4" xfId="420" xr:uid="{1EE66E37-7D9E-44EA-B8F7-75A695101B5A}"/>
    <cellStyle name="CustomCellsOrange 2 2 4 2" xfId="421" xr:uid="{909980AA-421E-4BF2-95A4-F11F2BC40F62}"/>
    <cellStyle name="CustomCellsOrange 2 2 5" xfId="422" xr:uid="{57A08D78-12A1-4048-A9B0-ABB7937E44FF}"/>
    <cellStyle name="CustomCellsOrange 2 2 5 2" xfId="423" xr:uid="{E8A8621E-EA26-4F13-B06C-385E01DDD93F}"/>
    <cellStyle name="CustomCellsOrange 3" xfId="424" xr:uid="{FE30AD22-627A-47C7-9DD3-5F4E6B1EFC5F}"/>
    <cellStyle name="CustomCellsOrange 3 2" xfId="425" xr:uid="{1240B992-4617-4F4B-872F-E571E6042518}"/>
    <cellStyle name="CustomCellsOrange 3 2 2" xfId="426" xr:uid="{44760FBD-0476-49F1-A084-02A2C9D1374F}"/>
    <cellStyle name="CustomCellsOrange 3 3" xfId="427" xr:uid="{F10E6226-4075-4FEF-B14F-00501FE7193A}"/>
    <cellStyle name="CustomCellsOrange 3 3 2" xfId="428" xr:uid="{BD9A8AC5-15E1-43D0-9D5C-5527FC0E0192}"/>
    <cellStyle name="CustomCellsOrange 3 4" xfId="429" xr:uid="{2B6E7FF1-FF12-4C60-BD43-1BD9A9A88736}"/>
    <cellStyle name="CustomCellsOrange 3 4 2" xfId="430" xr:uid="{9A9014A2-F160-4376-A3DB-C107671C57F5}"/>
    <cellStyle name="CustomCellsOrange 3 5" xfId="431" xr:uid="{3B42BD96-5D50-4FD1-BE4A-AD3645E3BBFF}"/>
    <cellStyle name="CustomizationCells" xfId="432" xr:uid="{6DCB0A17-A420-4D13-8A69-9C4CC03A0FF7}"/>
    <cellStyle name="CustomizationCells 2" xfId="433" xr:uid="{933FFD0D-CB5A-475D-88CB-DB90F7D36678}"/>
    <cellStyle name="CustomizationCells 2 2" xfId="434" xr:uid="{07AFE680-FBF8-4803-A1E9-54EAFD60104E}"/>
    <cellStyle name="CustomizationCells 2 2 2" xfId="435" xr:uid="{82624B1F-46A3-48D6-8C01-EA476F63A80C}"/>
    <cellStyle name="CustomizationCells 2 2 2 2" xfId="436" xr:uid="{B065E5A6-251D-446D-8C02-813856471D80}"/>
    <cellStyle name="CustomizationCells 2 2 2 2 2" xfId="437" xr:uid="{784B8304-A18C-4AAB-AB2B-5A3B3034A545}"/>
    <cellStyle name="CustomizationCells 2 2 3" xfId="438" xr:uid="{FE27B775-C80F-464D-AE1A-5DF17C1D04AE}"/>
    <cellStyle name="CustomizationCells 2 2 3 2" xfId="439" xr:uid="{89989BFF-CBF7-445A-97CA-82A8C5F3FC65}"/>
    <cellStyle name="CustomizationCells 2 2 4" xfId="440" xr:uid="{481C09E4-DF5E-4925-ADC0-9B3C3458AD6A}"/>
    <cellStyle name="CustomizationCells 2 2 4 2" xfId="441" xr:uid="{6A8E4554-7EA3-42F5-AC3B-0505A0B144F2}"/>
    <cellStyle name="CustomizationCells 2 2 5" xfId="442" xr:uid="{4BD47078-197F-466D-BDC2-CF7659455FB5}"/>
    <cellStyle name="CustomizationCells 2 2 5 2" xfId="443" xr:uid="{487EE4D7-2B2C-4183-9BF3-01531106BEDC}"/>
    <cellStyle name="CustomizationCells 3" xfId="444" xr:uid="{83A178BE-9153-4CF9-9514-A376D8FEEFC4}"/>
    <cellStyle name="CustomizationCells 3 2" xfId="445" xr:uid="{EB582604-A1F9-4061-BB3F-F15344C1219C}"/>
    <cellStyle name="CustomizationCells 3 2 2" xfId="446" xr:uid="{62E641DD-593E-4234-8E9C-F31D2265B117}"/>
    <cellStyle name="CustomizationCells 3 3" xfId="447" xr:uid="{4F064723-E486-4BE4-909E-483736595744}"/>
    <cellStyle name="CustomizationCells 3 3 2" xfId="448" xr:uid="{3FE1E510-12E7-4328-8B35-B5C0B1C1A921}"/>
    <cellStyle name="CustomizationCells 3 4" xfId="449" xr:uid="{05EC3373-3A8E-4786-9F03-A05A2DE9F51A}"/>
    <cellStyle name="CustomizationCells 3 4 2" xfId="450" xr:uid="{CB7DD71B-67E7-475B-8E4D-E6A9947A6602}"/>
    <cellStyle name="CustomizationCells 3 5" xfId="451" xr:uid="{7FB0BF53-6626-425A-B39A-9B13873143BA}"/>
    <cellStyle name="CustomizationCells 4" xfId="452" xr:uid="{E764B61E-7388-4DCC-BC47-6F6CE2C2C669}"/>
    <cellStyle name="CustomizationGreenCells" xfId="453" xr:uid="{46043F22-D247-4706-B9C8-C872AD59CB06}"/>
    <cellStyle name="CustomizationGreenCells 2" xfId="454" xr:uid="{15D37899-3A15-4C32-98E9-67259CD41157}"/>
    <cellStyle name="CustomizationGreenCells 3" xfId="455" xr:uid="{FBC96E63-5D1A-45BC-8E71-AE7B2BFF1A06}"/>
    <cellStyle name="CustomizationGreenCells 3 2" xfId="456" xr:uid="{78C68FD7-5C5A-4FFF-98C1-CD0F199CA7E6}"/>
    <cellStyle name="CustomizationGreenCells 3 2 2" xfId="457" xr:uid="{E18B7F3F-9EBB-420E-A228-F7ADFBC78BCA}"/>
    <cellStyle name="CustomizationGreenCells 3 3" xfId="458" xr:uid="{7409F567-48DB-4813-AEF4-18CF534C78AC}"/>
    <cellStyle name="CustomizationGreenCells 3 3 2" xfId="459" xr:uid="{384DD025-8CC2-4E8D-A916-41D613FC4D05}"/>
    <cellStyle name="CustomizationGreenCells 3 4" xfId="460" xr:uid="{B8E93DDB-7ED7-462C-9DE1-0B5827C85D07}"/>
    <cellStyle name="CustomizationGreenCells 3 4 2" xfId="461" xr:uid="{E8E21B4D-EAA9-419B-8225-872F7EEB8BD0}"/>
    <cellStyle name="CustomizationGreenCells 3 5" xfId="462" xr:uid="{FF087C13-47EA-49AF-90E5-51E24A0EDD8B}"/>
    <cellStyle name="DocBox_EmptyRow" xfId="463" xr:uid="{EC5EB1C4-2EF2-4B0E-A5FF-02879E4149D6}"/>
    <cellStyle name="Eingabe" xfId="464" xr:uid="{A98C3C33-211A-49FB-B91F-DFECD3F0FEEA}"/>
    <cellStyle name="Eingabe 2" xfId="465" xr:uid="{C1944415-DE8C-4692-8A38-D41AEECDD987}"/>
    <cellStyle name="Eingabe 3" xfId="466" xr:uid="{B99576DC-D47A-4D7F-BF0D-12E36575B146}"/>
    <cellStyle name="Eingabe 3 2" xfId="467" xr:uid="{C345FEA3-C862-470C-B73E-9747B80322FE}"/>
    <cellStyle name="Eingabe 3 2 2" xfId="468" xr:uid="{955698E7-8B06-49AF-ACFB-A2EAE5736A5F}"/>
    <cellStyle name="Eingabe 3 3" xfId="469" xr:uid="{2318EB2D-0893-4E4F-A10E-143ED3489267}"/>
    <cellStyle name="Eingabe 3 3 2" xfId="470" xr:uid="{87C7E484-A60A-43EB-AF29-AC0BB8C0280C}"/>
    <cellStyle name="Eingabe 3 4" xfId="471" xr:uid="{414DE6D5-CE60-4157-80B3-A82DC3E27379}"/>
    <cellStyle name="Eingabe 3 4 2" xfId="472" xr:uid="{CFF93590-6530-4B3A-8BEF-7A12A14E118C}"/>
    <cellStyle name="Eingabe 3 5" xfId="473" xr:uid="{5B8570BD-EDA4-4412-8D00-4BF3008AD8E2}"/>
    <cellStyle name="Eingabe 4" xfId="474" xr:uid="{8C5977F2-6120-4EED-A676-4ABF860038B9}"/>
    <cellStyle name="Eingabe 4 2" xfId="475" xr:uid="{8DBD59AB-EF7D-4E9B-9C38-53FD0D550060}"/>
    <cellStyle name="Eingabe 4 2 2" xfId="476" xr:uid="{85B011FD-6D67-4F35-A473-476AE11B0703}"/>
    <cellStyle name="Eingabe 4 3" xfId="477" xr:uid="{7D15E1F2-8AEB-47B5-B7BF-732F7A587112}"/>
    <cellStyle name="Eingabe 4 3 2" xfId="478" xr:uid="{2481EB3D-E023-40AD-B96F-44C5166F0D34}"/>
    <cellStyle name="Eingabe 4 4" xfId="479" xr:uid="{9EBDBC2A-53DD-4B91-9139-3252F773F70F}"/>
    <cellStyle name="Eingabe 4 4 2" xfId="480" xr:uid="{74A1CAF0-7609-4705-980D-ED2B1EB909B4}"/>
    <cellStyle name="Eingabe 4 5" xfId="481" xr:uid="{D19463D1-9DF1-4D91-9A24-463D6541F3DB}"/>
    <cellStyle name="Eingabe 5" xfId="482" xr:uid="{04D5D9F9-B7BA-4231-93B5-185B27C1BCF0}"/>
    <cellStyle name="Eingabe 5 2" xfId="483" xr:uid="{73BB91B0-131E-48FB-B4D3-033B66EAB323}"/>
    <cellStyle name="Eingabe 6" xfId="484" xr:uid="{DF76C1FE-23D0-496E-97E8-C41E1E234E98}"/>
    <cellStyle name="Eingabe 6 2" xfId="485" xr:uid="{DD796877-F070-464F-A42A-F137DF9FC1CA}"/>
    <cellStyle name="Eingabe 7" xfId="486" xr:uid="{887A5C7B-F19E-4CCB-A949-625365F0EF2C}"/>
    <cellStyle name="Eingabe 7 2" xfId="487" xr:uid="{155AD939-235B-478A-875D-14FE2DD46445}"/>
    <cellStyle name="Eingabe 8" xfId="488" xr:uid="{BE138646-E57A-4A90-8A3D-CD63EAC59F36}"/>
    <cellStyle name="Empty_B_border" xfId="489" xr:uid="{71E236B3-1B1D-4D3B-8067-230A16BC6D98}"/>
    <cellStyle name="Ergebnis 2" xfId="490" xr:uid="{3C4AE069-4A7B-4A54-9848-0378121F18F4}"/>
    <cellStyle name="Ergebnis 2 2" xfId="491" xr:uid="{D7A9E24D-FCC7-4D9A-AD6B-492C7B5376D1}"/>
    <cellStyle name="Ergebnis 2 2 2" xfId="492" xr:uid="{C1E3387E-2207-4B4D-84B3-E49E2DAE9569}"/>
    <cellStyle name="Ergebnis 2 3" xfId="493" xr:uid="{ED24DD38-A050-43B2-B670-45A3C09068EE}"/>
    <cellStyle name="Ergebnis 2 3 2" xfId="494" xr:uid="{B9837E2A-D1E5-45CC-8CB2-6711E24304BC}"/>
    <cellStyle name="Ergebnis 2 4" xfId="495" xr:uid="{97EFB4FB-E097-4F05-9EC0-F1C5B187D79F}"/>
    <cellStyle name="Ergebnis 2 4 2" xfId="496" xr:uid="{24519EA9-BCEF-47D2-A357-93008685A38D}"/>
    <cellStyle name="Ergebnis 2 5" xfId="497" xr:uid="{FF432A4D-4DFF-4AD9-9EC2-180D9BA41C1C}"/>
    <cellStyle name="Ergebnis 3" xfId="498" xr:uid="{10771948-6320-4AFA-BE1E-D1EBCB797C7B}"/>
    <cellStyle name="Ergebnis 3 2" xfId="499" xr:uid="{194D33CC-C608-4FC2-B03B-312813B90FF4}"/>
    <cellStyle name="Ergebnis 3 2 2" xfId="500" xr:uid="{9DDE51A3-CE0B-461D-893E-D07D2A3CE24E}"/>
    <cellStyle name="Ergebnis 3 3" xfId="501" xr:uid="{DF25D02D-B644-407D-9BE8-4AD77899BAFA}"/>
    <cellStyle name="Ergebnis 3 3 2" xfId="502" xr:uid="{DEE0C680-EE8B-448A-A3C5-41BF43AFA48B}"/>
    <cellStyle name="Ergebnis 3 4" xfId="503" xr:uid="{513F6F51-C2B2-4446-9C89-F0E106F8E05B}"/>
    <cellStyle name="Ergebnis 3 4 2" xfId="504" xr:uid="{263BEA16-4F42-42B9-9FA7-A6E5336716A2}"/>
    <cellStyle name="Ergebnis 3 5" xfId="505" xr:uid="{C26A1792-F0AE-4B20-8DF9-7DBD5BC7D4B6}"/>
    <cellStyle name="Ergebnis 4" xfId="506" xr:uid="{E0B49BF6-B89F-43BC-81E3-F455ED6817DB}"/>
    <cellStyle name="Ergebnis 4 2" xfId="507" xr:uid="{CC815CAB-812E-4FD6-B78E-C2F45BBC0159}"/>
    <cellStyle name="Ergebnis 5" xfId="508" xr:uid="{E74B7DA7-BD7F-4E6E-96DB-EECA78EECE04}"/>
    <cellStyle name="Ergebnis 5 2" xfId="509" xr:uid="{AE85B95D-942F-4BE5-9D93-CDDFE84D63C7}"/>
    <cellStyle name="Ergebnis 6" xfId="510" xr:uid="{6B675978-3669-4633-A390-CDF64074C1C5}"/>
    <cellStyle name="Ergebnis 6 2" xfId="511" xr:uid="{629C29BC-9C3B-4C62-BEA9-E22D3F1CFA7F}"/>
    <cellStyle name="Ergebnis 7" xfId="512" xr:uid="{6078AD2A-4120-4FAC-AF63-3DFCD2B69737}"/>
    <cellStyle name="Erklärender Text 2" xfId="513" xr:uid="{C9121DD7-3B7E-4B3F-B894-4C33B3E8468F}"/>
    <cellStyle name="Erklärender Text 3" xfId="514" xr:uid="{06FEC504-C209-42B0-A73B-F7028C39BDB1}"/>
    <cellStyle name="Explanatory Text" xfId="27" builtinId="53" customBuiltin="1"/>
    <cellStyle name="Explanatory Text 2" xfId="515" xr:uid="{F855C136-EE4C-462E-B682-354B43969171}"/>
    <cellStyle name="Explanatory Text 3" xfId="516" xr:uid="{A9105CB2-9F1F-45F0-8CD8-1A27AB25763D}"/>
    <cellStyle name="Good" xfId="18" builtinId="26" customBuiltin="1"/>
    <cellStyle name="Good 2" xfId="517" xr:uid="{E1DF72B7-41B0-41A5-BCB7-079FF5415B83}"/>
    <cellStyle name="Good 3" xfId="518" xr:uid="{BFDBB416-3FCD-4750-B720-2E1181DCD9DA}"/>
    <cellStyle name="Good 4" xfId="519" xr:uid="{A960E622-548F-44A7-B6AB-EE16D5B68E25}"/>
    <cellStyle name="Gut" xfId="520" xr:uid="{081AE432-E36D-47E9-A3DC-F189523E5A94}"/>
    <cellStyle name="Heading 1" xfId="14" builtinId="16" customBuiltin="1"/>
    <cellStyle name="Heading 1 2" xfId="521" xr:uid="{0606FDD4-ABA2-44DF-8A21-D4E08783D5A5}"/>
    <cellStyle name="Heading 1 3" xfId="522" xr:uid="{2FBF7B56-9884-4BC2-B03C-1B241487A2FC}"/>
    <cellStyle name="Heading 1 4" xfId="523" xr:uid="{67739074-4C15-4300-AB10-0B7A7DCF2494}"/>
    <cellStyle name="Heading 2" xfId="15" builtinId="17" customBuiltin="1"/>
    <cellStyle name="Heading 2 2" xfId="524" xr:uid="{DE3DE320-9508-489B-8140-B017B6A47D7D}"/>
    <cellStyle name="Heading 2 3" xfId="525" xr:uid="{50603E91-C7E5-4E34-989D-B54443C97E73}"/>
    <cellStyle name="Heading 2 4" xfId="526" xr:uid="{5E0CDF96-2BF7-40AD-8A44-84A9DEAD0C88}"/>
    <cellStyle name="Heading 3" xfId="16" builtinId="18" customBuiltin="1"/>
    <cellStyle name="Heading 3 2" xfId="527" xr:uid="{B97D2222-AC19-449A-8013-7CCF866C13FB}"/>
    <cellStyle name="Heading 3 3" xfId="528" xr:uid="{784B4336-64D2-4E0B-A4E9-69B82EB1CC20}"/>
    <cellStyle name="Heading 3 4" xfId="529" xr:uid="{3F4CC042-9C7D-434C-B541-B2F23538ED6F}"/>
    <cellStyle name="Heading 4" xfId="17" builtinId="19" customBuiltin="1"/>
    <cellStyle name="Heading 4 2" xfId="530" xr:uid="{E9B063AB-EEC9-4747-8C68-ADA8AEEA9456}"/>
    <cellStyle name="Heading 4 3" xfId="531" xr:uid="{0CCA45F0-6D26-4C73-A46E-20C12CED4696}"/>
    <cellStyle name="Heading 4 4" xfId="532" xr:uid="{D702D68A-C570-4300-B79A-8291F883636E}"/>
    <cellStyle name="Headline" xfId="533" xr:uid="{14ED7118-81C8-499F-B5CC-0B87E9977C23}"/>
    <cellStyle name="Input" xfId="21" builtinId="20" customBuiltin="1"/>
    <cellStyle name="Input 2" xfId="534" xr:uid="{6380D33F-7A1D-4A9D-9931-9AA631E43B06}"/>
    <cellStyle name="Input 2 2" xfId="535" xr:uid="{41B09299-4347-49AB-9E66-7D57C2D9CDF8}"/>
    <cellStyle name="Input 2 2 2" xfId="536" xr:uid="{48226B3F-5ECB-40A3-A663-E948F5AD74DB}"/>
    <cellStyle name="Input 2 3" xfId="537" xr:uid="{1A6BA26B-583C-49FC-9377-A7FB6397D142}"/>
    <cellStyle name="Input 2 3 2" xfId="538" xr:uid="{E7F24D70-3794-4220-BE00-828266E21CAE}"/>
    <cellStyle name="Input 2 4" xfId="539" xr:uid="{14FE890E-6549-4493-916D-82B7EB8DD91E}"/>
    <cellStyle name="Input 2 4 2" xfId="540" xr:uid="{7DB18420-2408-4572-8BB4-53F59660A511}"/>
    <cellStyle name="Input 2 5" xfId="541" xr:uid="{8300A2C7-183B-49D8-8BE6-5B407CB726DB}"/>
    <cellStyle name="Input 3" xfId="542" xr:uid="{91F66EF2-6BB3-4708-914E-382A14CE6BC5}"/>
    <cellStyle name="Input 3 2" xfId="543" xr:uid="{8AB9F9DC-D678-4A52-B513-844CCAF78E8C}"/>
    <cellStyle name="Input 3 2 2" xfId="544" xr:uid="{C103B9D3-D4D7-46DC-A23B-5EA0313D491C}"/>
    <cellStyle name="Input 3 3" xfId="545" xr:uid="{8714FD65-D1CD-4921-B8C8-AC5A5B115037}"/>
    <cellStyle name="Input 3 3 2" xfId="546" xr:uid="{52A333F6-1C8F-4FD2-9DD5-BBAF9D345D0C}"/>
    <cellStyle name="Input 3 4" xfId="547" xr:uid="{23653E96-DF1F-420F-8AA4-B29C0F410079}"/>
    <cellStyle name="Input 3 4 2" xfId="548" xr:uid="{8D74E132-32BF-449B-A5EB-D5CB31B1F7F0}"/>
    <cellStyle name="Input 3 5" xfId="549" xr:uid="{B460CF03-DC3F-408B-AF7C-60477DBE2874}"/>
    <cellStyle name="Input 4" xfId="550" xr:uid="{8DFB8DDD-2109-46AD-9376-9CAF5A8AAA84}"/>
    <cellStyle name="InputCells" xfId="551" xr:uid="{65F6F2E3-4218-4EF2-9902-25FEAA097691}"/>
    <cellStyle name="InputCells 2" xfId="552" xr:uid="{374D6F3C-3C00-48A8-B85E-BAB9026F86C5}"/>
    <cellStyle name="InputCells 3" xfId="553" xr:uid="{4D0EFF65-E815-44F6-AE8E-B122AB7B0E1F}"/>
    <cellStyle name="InputCells 4" xfId="554" xr:uid="{3CC42D3A-9A23-498A-B67B-4566CB0F3691}"/>
    <cellStyle name="InputCells_Bborder_1" xfId="555" xr:uid="{5B655453-24BB-424F-AFD7-2659A02A76C5}"/>
    <cellStyle name="InputCells12" xfId="556" xr:uid="{AA7A4A7A-D457-4AF8-A3D7-691907C2C0E8}"/>
    <cellStyle name="InputCells12 2" xfId="557" xr:uid="{35AA18F7-679E-41F7-B32A-65B3A36C2FED}"/>
    <cellStyle name="InputCells12 2 2" xfId="558" xr:uid="{E1B28833-EA76-44C4-B777-D91BCD3BBD4A}"/>
    <cellStyle name="InputCells12 2 2 2" xfId="559" xr:uid="{ADF9FFA8-4F6D-4989-B94E-73998AB982A3}"/>
    <cellStyle name="InputCells12 2 2 2 2" xfId="560" xr:uid="{7B7C2C9D-A6DC-4FB9-8E70-D2AA0AD19466}"/>
    <cellStyle name="InputCells12 2 2 3" xfId="561" xr:uid="{DD7E8734-D81C-4DD1-8952-2D8071BFF634}"/>
    <cellStyle name="InputCells12 2 3" xfId="562" xr:uid="{86A3F398-305F-42B1-B107-E69CBB01EDA1}"/>
    <cellStyle name="InputCells12 2 3 2" xfId="563" xr:uid="{B5EB7398-39D2-4040-ABC4-9C095D6C12E8}"/>
    <cellStyle name="InputCells12 2 3 2 2" xfId="564" xr:uid="{0B6E06CD-2C65-42FD-9964-E5B07BAFB4B5}"/>
    <cellStyle name="InputCells12 2 3 3" xfId="565" xr:uid="{0C534863-2869-438D-B52A-73B05FC7F62F}"/>
    <cellStyle name="InputCells12 2 3 3 2" xfId="566" xr:uid="{A587FA01-B07E-4B8F-A45A-F6983A594164}"/>
    <cellStyle name="InputCells12 2 3 4" xfId="567" xr:uid="{99B80D89-851C-46CB-B36D-5BCB65185182}"/>
    <cellStyle name="InputCells12 2 3 4 2" xfId="568" xr:uid="{11950C2D-51B6-4259-AD8F-AA113F8848D4}"/>
    <cellStyle name="InputCells12 3" xfId="569" xr:uid="{A2D5D5F9-4F4B-426E-A1EC-AC7C50900053}"/>
    <cellStyle name="InputCells12 3 2" xfId="570" xr:uid="{5DE2C2D5-7AFC-4005-B25E-65DAB957CA9F}"/>
    <cellStyle name="InputCells12 3 2 2" xfId="571" xr:uid="{B1C17203-AB11-4EB7-80DD-084A08FAB963}"/>
    <cellStyle name="InputCells12 3 3" xfId="572" xr:uid="{B3BE5063-FC97-44D8-9BD0-C30CC21B3DF9}"/>
    <cellStyle name="InputCells12 4" xfId="573" xr:uid="{819A0AF0-D8FE-45AD-99C6-03A07290F199}"/>
    <cellStyle name="InputCells12 4 2" xfId="574" xr:uid="{D86FE7F6-46B7-4702-B36D-D546EB504688}"/>
    <cellStyle name="InputCells12 4 2 2" xfId="575" xr:uid="{BD8B9B17-1E11-4062-B42F-F8ED87961F37}"/>
    <cellStyle name="InputCells12 4 3" xfId="576" xr:uid="{1357B2FE-EFD5-4B6B-8016-CDC31FA56653}"/>
    <cellStyle name="InputCells12 4 3 2" xfId="577" xr:uid="{4EA6792D-E54B-4A3C-9297-DE509BF555C6}"/>
    <cellStyle name="InputCells12 4 4" xfId="578" xr:uid="{5F9447C9-2F28-4A5A-9DB9-AD3416562674}"/>
    <cellStyle name="InputCells12 4 4 2" xfId="579" xr:uid="{3AB885CD-7734-4DE8-8BD7-79DF6AF87323}"/>
    <cellStyle name="InputCells12 5" xfId="580" xr:uid="{BA48078C-C91D-4875-9DC9-0411B92B6BA3}"/>
    <cellStyle name="InputCells12_BBorder" xfId="581" xr:uid="{88F7B67C-1477-4FE8-9E34-1E8E27E757B8}"/>
    <cellStyle name="IntCells" xfId="582" xr:uid="{255876CD-A87F-44A9-A595-53A48A4F3CAA}"/>
    <cellStyle name="KP_thin_border_dark_grey" xfId="583" xr:uid="{D1D16BF1-7AD3-4A40-88FD-87EB94C5B601}"/>
    <cellStyle name="Linked Cell" xfId="24" builtinId="24" customBuiltin="1"/>
    <cellStyle name="Linked Cell 2" xfId="584" xr:uid="{C54E3311-A91C-4543-A5B4-D5D791F9020D}"/>
    <cellStyle name="Linked Cell 3" xfId="585" xr:uid="{7AB75437-4CF4-459E-BC8C-5A208BF4E52E}"/>
    <cellStyle name="Linked Cell 4" xfId="586" xr:uid="{6C2049E1-90CA-40B0-A1EA-701F6AFFFFE8}"/>
    <cellStyle name="Neutral" xfId="20" builtinId="28" customBuiltin="1"/>
    <cellStyle name="Neutral 2" xfId="587" xr:uid="{5C81451E-3FB4-4A25-9BDD-DE98971EF315}"/>
    <cellStyle name="Neutral 3" xfId="588" xr:uid="{EC3D44D9-5A55-4E19-BEF2-7A7CB2E1643C}"/>
    <cellStyle name="Normaali 2" xfId="589" xr:uid="{0011E05C-BB36-41D4-AC0C-8A133DAD59B0}"/>
    <cellStyle name="Normaali 2 2" xfId="590" xr:uid="{BFFC1D5F-3537-46B5-AF96-F0DC8B373D3A}"/>
    <cellStyle name="Normal" xfId="0" builtinId="0"/>
    <cellStyle name="Normal 10" xfId="591" xr:uid="{F33AD171-3DA3-4F8A-8FEF-CB006FCA7686}"/>
    <cellStyle name="Normal 10 2" xfId="592" xr:uid="{3F0FD8FE-6909-48E1-9790-F262F32CF3C2}"/>
    <cellStyle name="Normal 11" xfId="593" xr:uid="{989AAF88-D31B-4705-98CB-E9523EB676D6}"/>
    <cellStyle name="Normal 11 2" xfId="594" xr:uid="{D372BB00-E084-46B0-9763-0540B4B5A10B}"/>
    <cellStyle name="Normal 12" xfId="595" xr:uid="{BCA72D7C-F61B-48E2-9D67-8B192F0BCB7C}"/>
    <cellStyle name="Normal 12 2" xfId="596" xr:uid="{4F644161-373A-4DD9-9807-BACEAD783F79}"/>
    <cellStyle name="Normal 13" xfId="917" xr:uid="{7F1B7F0E-B70F-4E1A-AFB8-05099C5B3641}"/>
    <cellStyle name="Normal 14" xfId="918" xr:uid="{07F63233-2095-43A2-9B3B-FE5627FC6EF8}"/>
    <cellStyle name="Normal 15" xfId="919" xr:uid="{BF00BC51-3CF6-4B40-97DC-D75817D2291E}"/>
    <cellStyle name="Normal 2" xfId="5" xr:uid="{00000000-0005-0000-0000-000008000000}"/>
    <cellStyle name="Normal 2 2" xfId="597" xr:uid="{2843177B-D3E2-4C60-8D6F-E986C991416B}"/>
    <cellStyle name="Normal 2 2 2" xfId="598" xr:uid="{A966D8E0-526A-4B1F-95D5-0198B7296697}"/>
    <cellStyle name="Normal 2 3" xfId="599" xr:uid="{9550C899-1703-42EF-B4B5-EEFC1E8A497A}"/>
    <cellStyle name="Normal 2 3 2" xfId="600" xr:uid="{A0129B76-68D9-4221-B8DC-BEDA3036DF33}"/>
    <cellStyle name="Normal 2 4" xfId="601" xr:uid="{1E2650D5-4F61-4101-BADD-CD0ECD39DFEF}"/>
    <cellStyle name="Normal 3" xfId="6" xr:uid="{00000000-0005-0000-0000-000009000000}"/>
    <cellStyle name="Normal 3 2" xfId="603" xr:uid="{70569760-48BC-4A37-B181-45C02C489C4D}"/>
    <cellStyle name="Normal 3 2 2" xfId="604" xr:uid="{9C7AC1C8-402C-493E-82BF-4F32737C4AAE}"/>
    <cellStyle name="Normal 3 3" xfId="605" xr:uid="{7EDA1A13-CB0F-4918-8AFF-42C97710F53E}"/>
    <cellStyle name="Normal 3 4" xfId="606" xr:uid="{65755837-09E3-4F14-9C0F-B2A54EA6048D}"/>
    <cellStyle name="Normal 3_Summary Graph 1990-2019" xfId="602" xr:uid="{70FBC0B7-4D70-4900-9136-B0B950D7AE35}"/>
    <cellStyle name="Normal 4" xfId="9" xr:uid="{00000000-0005-0000-0000-00000A000000}"/>
    <cellStyle name="Normal 4 2" xfId="608" xr:uid="{609BE903-A374-484F-B955-CC34EFEC9AB7}"/>
    <cellStyle name="Normal 4 2 2" xfId="609" xr:uid="{CF28363A-F446-41E0-BB4E-2282D2109BC7}"/>
    <cellStyle name="Normal 4 2 3" xfId="610" xr:uid="{450F6318-48CD-4DA1-9F2D-EF7F88F2689E}"/>
    <cellStyle name="Normal 4 3" xfId="611" xr:uid="{316CACB8-E1E4-4AFD-8A84-C3AA99506FD7}"/>
    <cellStyle name="Normal 4 3 2" xfId="612" xr:uid="{16377323-64A0-41DF-9F21-5AAEB7658C31}"/>
    <cellStyle name="Normal 4_Summary Graph 1990-2019" xfId="607" xr:uid="{E0DD413E-8441-4830-89FE-0CB0A395484C}"/>
    <cellStyle name="Normal 5" xfId="12" xr:uid="{00000000-0005-0000-0000-00000B000000}"/>
    <cellStyle name="Normal 5 2" xfId="614" xr:uid="{4073A8E8-57BA-4642-B3C1-C9182E1D9C07}"/>
    <cellStyle name="Normal 5 2 2" xfId="55" xr:uid="{572DE9CD-53A3-4DD4-B438-7483C54B49A7}"/>
    <cellStyle name="Normal 5 2 2 2" xfId="616" xr:uid="{D289A629-C489-4F7A-AD5D-62E059EB1F38}"/>
    <cellStyle name="Normal 5 2 2 2 2" xfId="617" xr:uid="{FB9EBD63-B510-4FE0-A2D4-2A4CDD021326}"/>
    <cellStyle name="Normal 5 2 2 2 2 2" xfId="618" xr:uid="{D78DDCB9-F6E3-47DA-A0CA-43971652692B}"/>
    <cellStyle name="Normal 5 2 2 2 3" xfId="619" xr:uid="{31B8F1F8-DECC-4822-A90C-E88F660252D4}"/>
    <cellStyle name="Normal 5 2 2 3" xfId="620" xr:uid="{AD4A0776-62A2-4169-AA4C-25039ACB5B84}"/>
    <cellStyle name="Normal 5 2 2 3 2" xfId="621" xr:uid="{31A52F8F-27D5-4B4F-8E5F-146BABBF897C}"/>
    <cellStyle name="Normal 5 2 2 4" xfId="622" xr:uid="{6CA41A55-AB97-4895-9078-E7D34AC6D9AE}"/>
    <cellStyle name="Normal 5 2 2_Summary Graph 1990-2019" xfId="615" xr:uid="{E10BD0A7-F9D8-4B30-9645-4E0FAE2F0412}"/>
    <cellStyle name="Normal 5 2 3" xfId="623" xr:uid="{2BFDD326-74A2-46D8-B2E2-53389E4CEB3F}"/>
    <cellStyle name="Normal 5 2 3 2" xfId="624" xr:uid="{716714F7-2FDF-44CF-A27A-883FE3E09A64}"/>
    <cellStyle name="Normal 5 2 3 2 2" xfId="625" xr:uid="{4E72B59A-E60A-4A98-A62D-489FB1422E44}"/>
    <cellStyle name="Normal 5 2 3 3" xfId="626" xr:uid="{FC0C5D5F-D5EC-4CF8-B2A2-DB30ECB26CAE}"/>
    <cellStyle name="Normal 5 2 4" xfId="627" xr:uid="{AFFED465-1AE6-49A4-A6F0-4D73C15E6977}"/>
    <cellStyle name="Normal 5 2 4 2" xfId="628" xr:uid="{F527D4E7-D83C-4F35-AA52-BA9DD62A4204}"/>
    <cellStyle name="Normal 5 2 5" xfId="629" xr:uid="{EE48C777-D47E-4242-AF0A-90A6A7B0A099}"/>
    <cellStyle name="Normal 5 2 5 2" xfId="630" xr:uid="{9EEC2F23-E1AE-4255-90E5-90B4FDD3CBC4}"/>
    <cellStyle name="Normal 5 2 6" xfId="631" xr:uid="{2DC81834-BFB4-470D-A4D4-60DF578DB4A7}"/>
    <cellStyle name="Normal 5 3" xfId="632" xr:uid="{04545380-531E-4EFB-9C1B-3F3E32955AE4}"/>
    <cellStyle name="Normal 5 3 2" xfId="633" xr:uid="{E58A1C12-1C7D-447F-A9D4-5B6B2F630F0E}"/>
    <cellStyle name="Normal 5 3 2 2" xfId="634" xr:uid="{79EDF3A8-4643-4A30-BD7C-BD168F788302}"/>
    <cellStyle name="Normal 5 3 2 2 2" xfId="635" xr:uid="{35A64AA0-E3C5-475B-863E-AF1EF98F4315}"/>
    <cellStyle name="Normal 5 3 2 3" xfId="636" xr:uid="{34A7B482-F6C3-4E49-B26B-2326CE288F67}"/>
    <cellStyle name="Normal 5 3 3" xfId="637" xr:uid="{769F5D1A-282E-49AF-9E88-CD1273EDF13C}"/>
    <cellStyle name="Normal 5 3 3 2" xfId="638" xr:uid="{62105A5A-DED0-4E44-B57D-E4CE4656ADAA}"/>
    <cellStyle name="Normal 5 3 4" xfId="639" xr:uid="{5AF68D7B-2AA9-4FE3-BA7E-1CE239A31167}"/>
    <cellStyle name="Normal 5 4" xfId="640" xr:uid="{5B4BBAE7-369C-4B77-9D58-EE8E47F59FC4}"/>
    <cellStyle name="Normal 5 4 2" xfId="641" xr:uid="{EC106343-BB8A-4B39-A2CB-ED94BE852775}"/>
    <cellStyle name="Normal 5 4 2 2" xfId="642" xr:uid="{B42AFEE3-F81C-4A53-8113-355531DCF85F}"/>
    <cellStyle name="Normal 5 4 3" xfId="643" xr:uid="{B6BB1167-EB96-4230-A153-6238A791E3B3}"/>
    <cellStyle name="Normal 5 5" xfId="644" xr:uid="{E454148C-F8FD-4C7E-AA28-F356EDF2F057}"/>
    <cellStyle name="Normal 5 5 2" xfId="645" xr:uid="{114233BC-8D31-4C57-93D5-E88C2A187AAC}"/>
    <cellStyle name="Normal 5 6" xfId="646" xr:uid="{40F5972A-1EB3-47B9-88A6-83CABDFA1471}"/>
    <cellStyle name="Normal 5 7" xfId="647" xr:uid="{43CFA562-2D00-494E-8E1A-C0DD67C472A7}"/>
    <cellStyle name="Normal 5 8" xfId="648" xr:uid="{EDB7F294-EE72-4112-AEB5-D3D99EEC6372}"/>
    <cellStyle name="Normal 5_Summary Graph 1990-2019" xfId="613" xr:uid="{80E4BE19-45E6-4062-9489-3E5A47319601}"/>
    <cellStyle name="Normal 6" xfId="53" xr:uid="{00000000-0005-0000-0000-00003A000000}"/>
    <cellStyle name="Normal 6 10" xfId="650" xr:uid="{B558E5F0-F8DA-429F-8A9F-9F1CB88F136A}"/>
    <cellStyle name="Normal 6 10 2" xfId="651" xr:uid="{822C5677-D5DF-4EED-ACEB-506AD687472B}"/>
    <cellStyle name="Normal 6 11" xfId="652" xr:uid="{B0D1BA59-AEBD-48AB-BA60-1AD1C5568B6F}"/>
    <cellStyle name="Normal 6 2" xfId="653" xr:uid="{A93E796E-68E0-4039-A16C-C42684E28C66}"/>
    <cellStyle name="Normal 6 2 2" xfId="654" xr:uid="{CBC713CE-826A-4C3E-ADC8-FF77CDEE3227}"/>
    <cellStyle name="Normal 6 2 2 2" xfId="655" xr:uid="{AF511957-FDB6-44FC-9368-E34C784DB5F5}"/>
    <cellStyle name="Normal 6 2 2 2 2" xfId="656" xr:uid="{C010BD86-8A8E-43C4-94F2-7D6A8BCCFF4C}"/>
    <cellStyle name="Normal 6 2 2 2 2 2" xfId="657" xr:uid="{F4320C39-104C-4501-A487-FE15089DFEC8}"/>
    <cellStyle name="Normal 6 2 2 2 3" xfId="658" xr:uid="{ECFEDB21-BEA6-4197-9AAB-A7D2A4769557}"/>
    <cellStyle name="Normal 6 2 2 3" xfId="659" xr:uid="{25CD8040-F40F-48AB-A00A-221EB500790A}"/>
    <cellStyle name="Normal 6 2 2 3 2" xfId="660" xr:uid="{46694BCC-2806-4237-B8A6-0B7C2B52F5CF}"/>
    <cellStyle name="Normal 6 2 2 4" xfId="661" xr:uid="{0D8722B8-DB93-4BEC-8CFC-185FFC463766}"/>
    <cellStyle name="Normal 6 2 3" xfId="662" xr:uid="{DB15FA55-5420-4C39-9773-34C725FE94A7}"/>
    <cellStyle name="Normal 6 2 3 2" xfId="663" xr:uid="{6FBF4AE7-ABCF-447E-A851-86EFAF304763}"/>
    <cellStyle name="Normal 6 2 3 2 2" xfId="664" xr:uid="{8F4B3E72-82A5-4B07-985E-F8958231135B}"/>
    <cellStyle name="Normal 6 2 3 3" xfId="665" xr:uid="{E8825E7C-5C9E-48E9-8D42-A880BBDB205F}"/>
    <cellStyle name="Normal 6 2 4" xfId="666" xr:uid="{133EADCC-E1AF-465D-9C0C-79CAE5EF11CD}"/>
    <cellStyle name="Normal 6 2 4 2" xfId="667" xr:uid="{AC9454EB-91A7-48FF-ADAF-2C286D1ABBF7}"/>
    <cellStyle name="Normal 6 2 5" xfId="668" xr:uid="{E2FB176E-198B-4EAE-AE96-F8C7D1B2FB31}"/>
    <cellStyle name="Normal 6 2 5 2" xfId="669" xr:uid="{E247FDC5-324C-4B0B-90E8-A20F786F4903}"/>
    <cellStyle name="Normal 6 2 6" xfId="670" xr:uid="{A29BDD0C-51F1-44B0-B2E7-4F849690CED3}"/>
    <cellStyle name="Normal 6 3" xfId="671" xr:uid="{6ABE01FC-87F7-4BCF-9612-224C20617987}"/>
    <cellStyle name="Normal 6 3 2" xfId="672" xr:uid="{64C5489C-3EFF-4134-A00E-E9867223DE13}"/>
    <cellStyle name="Normal 6 3 2 2" xfId="673" xr:uid="{E206DB20-0433-43A9-88BC-D4FF39C77F09}"/>
    <cellStyle name="Normal 6 3 2 2 2" xfId="674" xr:uid="{3EE66CB7-C4E7-4C59-97D8-C7E6B06DC72E}"/>
    <cellStyle name="Normal 6 3 2 2 2 2" xfId="675" xr:uid="{8B9FEDD7-87CA-4479-ABFC-1AB37906B0AD}"/>
    <cellStyle name="Normal 6 3 2 2 3" xfId="676" xr:uid="{9409DB5E-53D6-4182-8A7E-A012C69175E7}"/>
    <cellStyle name="Normal 6 3 2 3" xfId="677" xr:uid="{FA3C821D-DBDA-4831-91EA-65B0AF7584FA}"/>
    <cellStyle name="Normal 6 3 2 3 2" xfId="678" xr:uid="{F47EF902-7B3E-42D6-92DA-24F7199190C1}"/>
    <cellStyle name="Normal 6 3 2 4" xfId="679" xr:uid="{81A296AF-9CFC-4FF7-A503-8C1A681BF6AA}"/>
    <cellStyle name="Normal 6 3 3" xfId="680" xr:uid="{29E90652-40B0-44BC-9054-53B7B83B9FBC}"/>
    <cellStyle name="Normal 6 3 3 2" xfId="681" xr:uid="{7F83BE1E-4C06-4057-B29E-0A43C04D472A}"/>
    <cellStyle name="Normal 6 3 3 2 2" xfId="682" xr:uid="{E13DC764-F18A-4644-B2B1-F530CB171DF7}"/>
    <cellStyle name="Normal 6 3 3 3" xfId="683" xr:uid="{DEFA7AB7-AC82-4780-B79F-3E2485BFE7C1}"/>
    <cellStyle name="Normal 6 3 4" xfId="684" xr:uid="{7B83816A-FF71-4FCD-B11B-29F19B6B16B3}"/>
    <cellStyle name="Normal 6 3 4 2" xfId="685" xr:uid="{4AD4F3B3-F841-485E-A443-A3F54E2F6FD2}"/>
    <cellStyle name="Normal 6 3 5" xfId="686" xr:uid="{0EBC3455-817C-40F7-8C36-5BD24F1D91A0}"/>
    <cellStyle name="Normal 6 4" xfId="687" xr:uid="{B9E29665-0DFF-4064-B92A-00CF8A54B468}"/>
    <cellStyle name="Normal 6 4 2" xfId="688" xr:uid="{07C7AE7D-A14F-40EC-BFE3-B74E5AA81ED3}"/>
    <cellStyle name="Normal 6 4 2 2" xfId="689" xr:uid="{FC4F17FF-BACA-4A96-9BC8-75A4A4BAD261}"/>
    <cellStyle name="Normal 6 4 2 2 2" xfId="690" xr:uid="{2B5FCC20-C6FE-460C-81F8-1940594C72A0}"/>
    <cellStyle name="Normal 6 4 2 3" xfId="691" xr:uid="{5CC37839-180E-499B-B7A4-1CC93C0578DF}"/>
    <cellStyle name="Normal 6 4 3" xfId="692" xr:uid="{CFDE9F3F-3354-47EE-8A20-9C2EC0E1F276}"/>
    <cellStyle name="Normal 6 4 3 2" xfId="693" xr:uid="{F2063A62-CA9E-4F25-8885-462C142EC20B}"/>
    <cellStyle name="Normal 6 4 4" xfId="694" xr:uid="{D10A708D-5186-47CC-AA53-1F9F076F27EE}"/>
    <cellStyle name="Normal 6 5" xfId="695" xr:uid="{3913DAAE-C012-40CE-8624-F252DD0F2F4F}"/>
    <cellStyle name="Normal 6 5 2" xfId="696" xr:uid="{A04923A9-C353-445E-AE3C-D96A50A84A36}"/>
    <cellStyle name="Normal 6 5 2 2" xfId="697" xr:uid="{F8C67A02-2C7E-47D0-8F5F-808DCE3846AA}"/>
    <cellStyle name="Normal 6 5 3" xfId="698" xr:uid="{9125BBA0-F0EA-4464-86D1-98B27646149D}"/>
    <cellStyle name="Normal 6 6" xfId="699" xr:uid="{63FB90E3-8626-4A39-835E-A2B885355C11}"/>
    <cellStyle name="Normal 6 6 2" xfId="700" xr:uid="{C2D67CF3-64BE-4CE3-AD37-A5CC10A0282C}"/>
    <cellStyle name="Normal 6 7" xfId="701" xr:uid="{560414B1-BF7B-4F77-96C8-7E34D382514D}"/>
    <cellStyle name="Normal 6 7 2" xfId="702" xr:uid="{8458FCD4-8A15-4D20-9AD3-26176F6A9DD0}"/>
    <cellStyle name="Normal 6 8" xfId="703" xr:uid="{84EEF402-8482-49D2-98B1-9A3D6B1B79C9}"/>
    <cellStyle name="Normal 6 8 2" xfId="704" xr:uid="{19CE503B-D01D-4405-A83C-1F524A138BA2}"/>
    <cellStyle name="Normal 6 9" xfId="705" xr:uid="{CD8F1B8F-CCD1-427D-9BF6-8F83063C78D9}"/>
    <cellStyle name="Normal 6 9 2" xfId="706" xr:uid="{1DFEAE84-936B-4CC3-B6D8-9D913F19E5AB}"/>
    <cellStyle name="Normal 6_Summary Graph 1990-2019" xfId="649" xr:uid="{2623BF79-3314-4AE8-A635-882091C7C851}"/>
    <cellStyle name="Normal 7" xfId="707" xr:uid="{C4704976-08C1-4838-8D22-12E62D8EFE21}"/>
    <cellStyle name="Normal 7 2" xfId="708" xr:uid="{A0737665-6042-464A-9570-C8F23B002311}"/>
    <cellStyle name="Normal 7 2 2" xfId="709" xr:uid="{2B8EC334-E106-4FC4-B1A8-6622D80F3683}"/>
    <cellStyle name="Normal 7 2 2 2" xfId="710" xr:uid="{6013F352-C946-494D-B375-36B752D706C6}"/>
    <cellStyle name="Normal 7 2 2 2 2" xfId="711" xr:uid="{D6C02282-4AF3-45C1-A618-07D11D1BBDD4}"/>
    <cellStyle name="Normal 7 2 2 2 2 2" xfId="712" xr:uid="{39BB314C-0209-409F-86F7-B8452E762FAE}"/>
    <cellStyle name="Normal 7 2 2 2 3" xfId="713" xr:uid="{D81F48D9-084C-4630-AE44-A52B6EE9AB9F}"/>
    <cellStyle name="Normal 7 2 2 3" xfId="714" xr:uid="{B82F4449-6888-4603-B45A-9DC2F7A4BE79}"/>
    <cellStyle name="Normal 7 2 2 3 2" xfId="715" xr:uid="{02735A14-51CD-4245-8B42-56EB1C1AB28C}"/>
    <cellStyle name="Normal 7 2 2 4" xfId="716" xr:uid="{4FE5E59D-AB08-4339-A6F3-3ABED3BCFF96}"/>
    <cellStyle name="Normal 7 2 3" xfId="717" xr:uid="{9AA5ACF6-D57C-49D5-A665-230BFBDAF187}"/>
    <cellStyle name="Normal 7 2 3 2" xfId="718" xr:uid="{3CA9EEF3-7089-449A-82EF-49A7C87BD2D4}"/>
    <cellStyle name="Normal 7 2 3 2 2" xfId="719" xr:uid="{65CF05CA-78A8-4DCE-87B7-DE72AB202FB1}"/>
    <cellStyle name="Normal 7 2 3 3" xfId="720" xr:uid="{190EFD4E-F92D-4C5E-9957-104B23FF4461}"/>
    <cellStyle name="Normal 7 2 4" xfId="721" xr:uid="{4638202B-597B-4A12-B16B-B658BC9A660C}"/>
    <cellStyle name="Normal 7 2 4 2" xfId="722" xr:uid="{93E2CFBC-8B3C-4E82-9230-4A7E85595BF7}"/>
    <cellStyle name="Normal 7 2 5" xfId="723" xr:uid="{CC65E4FE-843D-49EE-BD8B-BCC111A73E37}"/>
    <cellStyle name="Normal 7 2 5 2" xfId="724" xr:uid="{60C4CDF8-2B0C-4318-B43F-7E9961EF51E1}"/>
    <cellStyle name="Normal 7 2 6" xfId="725" xr:uid="{75DC25D6-DD6F-43D3-8569-2736B8D4BE5F}"/>
    <cellStyle name="Normal 7 3" xfId="726" xr:uid="{EB925B71-9A0E-429E-BBA7-D409F5AA31A0}"/>
    <cellStyle name="Normal 7 3 2" xfId="727" xr:uid="{5FF03CFA-5F3D-4E93-BCBB-3E00D5B1203A}"/>
    <cellStyle name="Normal 7 3 2 2" xfId="728" xr:uid="{EBCF402B-A597-48C9-A748-02E3975135C8}"/>
    <cellStyle name="Normal 7 3 2 2 2" xfId="729" xr:uid="{AEABE3DB-C5C1-4B49-9EA5-B8513A237A20}"/>
    <cellStyle name="Normal 7 3 2 3" xfId="730" xr:uid="{08A36558-F162-4CA3-97F0-57342C34E307}"/>
    <cellStyle name="Normal 7 3 3" xfId="731" xr:uid="{ABCCD586-8386-41C6-A59C-1639C13B7BEA}"/>
    <cellStyle name="Normal 7 3 3 2" xfId="732" xr:uid="{CA9F39E6-D444-47B7-B7E0-B2E9F8BF23E3}"/>
    <cellStyle name="Normal 7 3 4" xfId="733" xr:uid="{AA8118D2-5226-41B1-B60C-1759259C46CE}"/>
    <cellStyle name="Normal 7 4" xfId="734" xr:uid="{AF65B90D-B9EC-430F-B21F-1571295BC312}"/>
    <cellStyle name="Normal 7 4 2" xfId="735" xr:uid="{72B08242-1274-40DC-8A8D-BD8F73803310}"/>
    <cellStyle name="Normal 7 4 2 2" xfId="736" xr:uid="{CD00F180-EE35-43C2-8964-BC236BE03B2A}"/>
    <cellStyle name="Normal 7 4 3" xfId="737" xr:uid="{51D7CF9F-D471-4E2D-9119-8C0DF7FF0CDF}"/>
    <cellStyle name="Normal 7 5" xfId="738" xr:uid="{0F36E7F0-A8E6-4EA7-8074-AD9A7168B602}"/>
    <cellStyle name="Normal 7 5 2" xfId="739" xr:uid="{5C4A85D5-47AC-4D46-B60E-C4C5DB8A2C5A}"/>
    <cellStyle name="Normal 7 6" xfId="740" xr:uid="{F4296D98-A2E9-4FA3-BCFE-57E313BDEA3E}"/>
    <cellStyle name="Normal 7 7" xfId="741" xr:uid="{3ACFC3B0-85FF-4FFB-9366-E996FEE33EAA}"/>
    <cellStyle name="Normal 7 8" xfId="742" xr:uid="{85913C38-B367-4A29-8097-94966104BB0E}"/>
    <cellStyle name="Normal 8" xfId="743" xr:uid="{950F3880-4624-462C-B75B-4280182B1CCF}"/>
    <cellStyle name="Normal 8 2" xfId="744" xr:uid="{918D192C-FE46-45BD-817E-1E40A59FB7E0}"/>
    <cellStyle name="Normal 8 3" xfId="745" xr:uid="{AF0B7180-B5B7-4403-9889-E406BE58BB53}"/>
    <cellStyle name="Normal 9" xfId="746" xr:uid="{B8E7E5AD-A3BC-45BE-8FB8-AA0C6F739F3A}"/>
    <cellStyle name="Normal 9 2" xfId="747" xr:uid="{3A659455-917F-42C7-988E-3164799BB6E2}"/>
    <cellStyle name="Normal GHG Numbers (0.00)" xfId="748" xr:uid="{116BCEBB-18D4-459D-A6F1-F05A61B865B4}"/>
    <cellStyle name="Normal GHG Numbers (0.00) 2" xfId="749" xr:uid="{882F30CA-C44F-40E4-8F0A-E4B7F3756A41}"/>
    <cellStyle name="Normal GHG Numbers (0.00) 3" xfId="750" xr:uid="{673E96E9-5351-4675-BBB2-8FFB8CD4D9DE}"/>
    <cellStyle name="Normal GHG Numbers (0.00) 3 2" xfId="751" xr:uid="{463A827D-DAF9-4F00-8F0D-FCB096EAB7FD}"/>
    <cellStyle name="Normal GHG Numbers (0.00) 3 2 2" xfId="752" xr:uid="{98A484A7-89B2-4C82-87AE-A7D3AE86878D}"/>
    <cellStyle name="Normal GHG Numbers (0.00) 3 2 2 2" xfId="753" xr:uid="{B39CC9F0-43F6-461D-A32D-EFF75AA521AB}"/>
    <cellStyle name="Normal GHG Numbers (0.00) 3 2 3" xfId="754" xr:uid="{CCF67A85-ADF9-4615-A99A-A7CE3C6F2B6F}"/>
    <cellStyle name="Normal GHG Numbers (0.00) 3 3" xfId="755" xr:uid="{CFBD71D2-B72D-41EF-8719-B342DCBE60C2}"/>
    <cellStyle name="Normal GHG Numbers (0.00) 3 3 2" xfId="756" xr:uid="{A6D38086-C5A3-4CAB-A043-8FB346EF903B}"/>
    <cellStyle name="Normal GHG Numbers (0.00) 3 3 2 2" xfId="757" xr:uid="{66AC5AC7-7F10-4304-92F5-4A8ECEABDBD2}"/>
    <cellStyle name="Normal GHG Numbers (0.00) 3 3 3" xfId="758" xr:uid="{FCD44848-9EA8-4551-9401-8DFCF91D6B68}"/>
    <cellStyle name="Normal GHG Numbers (0.00) 3 3 3 2" xfId="759" xr:uid="{A13ADF76-E1DF-458A-8C61-074B82B57352}"/>
    <cellStyle name="Normal GHG Numbers (0.00) 3 3 4" xfId="760" xr:uid="{26200826-CE56-4CCD-9166-F42C5E27CBCA}"/>
    <cellStyle name="Normal GHG Numbers (0.00) 3 3 4 2" xfId="761" xr:uid="{C21D6489-45DF-4067-A9E9-D21CED6F2667}"/>
    <cellStyle name="Normal GHG Numbers (0.00) 3 4" xfId="762" xr:uid="{BD4FF692-CA97-4408-B060-28C149225A6E}"/>
    <cellStyle name="Normal GHG Textfiels Bold" xfId="11" xr:uid="{00000000-0005-0000-0000-00000C000000}"/>
    <cellStyle name="Normal GHG Textfiels Bold 2" xfId="763" xr:uid="{847E0E5A-F9AE-4214-8558-B61EDE86A41D}"/>
    <cellStyle name="Normal GHG Textfiels Bold 3" xfId="764" xr:uid="{4D3C5E18-57C5-4F32-8FDF-A8EC47343E64}"/>
    <cellStyle name="Normal GHG Textfiels Bold 3 2" xfId="765" xr:uid="{ADEB6EAB-57CE-4E03-816C-8688791CB144}"/>
    <cellStyle name="Normal GHG Textfiels Bold 3 2 2" xfId="766" xr:uid="{9313985C-BF62-45BB-82FA-01E0F4C472C4}"/>
    <cellStyle name="Normal GHG Textfiels Bold 3 2 2 2" xfId="767" xr:uid="{81E70CA4-7560-4396-844B-72EC3F4DBD4F}"/>
    <cellStyle name="Normal GHG Textfiels Bold 3 2 3" xfId="768" xr:uid="{5AAE4A88-43D2-4A7F-A930-0158A2C65091}"/>
    <cellStyle name="Normal GHG Textfiels Bold 3 3" xfId="769" xr:uid="{7B9A1CB7-33CB-4FD7-913F-1CAFE6C74D89}"/>
    <cellStyle name="Normal GHG Textfiels Bold 3 3 2" xfId="770" xr:uid="{BEF87773-1A63-433E-B69E-F7AC27840F83}"/>
    <cellStyle name="Normal GHG Textfiels Bold 3 3 2 2" xfId="771" xr:uid="{CD4D849C-71B7-49C8-80D1-462B43D4B779}"/>
    <cellStyle name="Normal GHG Textfiels Bold 3 3 3" xfId="772" xr:uid="{EB2FA243-CBF3-4D7B-BAD8-E6DEB76092B6}"/>
    <cellStyle name="Normal GHG Textfiels Bold 3 3 3 2" xfId="773" xr:uid="{FBC4AC23-6EBE-4C39-AF9C-59EEB1409224}"/>
    <cellStyle name="Normal GHG Textfiels Bold 3 3 4" xfId="774" xr:uid="{F6CCA625-1FB6-420A-99C5-D59266189745}"/>
    <cellStyle name="Normal GHG Textfiels Bold 3 3 4 2" xfId="775" xr:uid="{2433783D-4FF1-4EAF-B376-09CEB1F5D03B}"/>
    <cellStyle name="Normal GHG whole table" xfId="776" xr:uid="{19504C5F-D419-4CAD-B264-7FCF4B236D04}"/>
    <cellStyle name="Normal GHG whole table 2" xfId="777" xr:uid="{4DB15AAC-2EAE-4E73-A5A6-5E31BC57E7A5}"/>
    <cellStyle name="Normal GHG whole table 2 2" xfId="778" xr:uid="{8C9052D8-BD2B-46C1-ABF5-9F682DCB3003}"/>
    <cellStyle name="Normal GHG whole table 2 2 2" xfId="779" xr:uid="{17CF0C17-DE40-4998-AC30-D44DF50118AF}"/>
    <cellStyle name="Normal GHG whole table 2 3" xfId="780" xr:uid="{3228AE61-A9A5-4803-A3EC-48FC884B29C2}"/>
    <cellStyle name="Normal GHG whole table 3" xfId="781" xr:uid="{3B59D510-C791-4111-A387-BB3C9ED7CB30}"/>
    <cellStyle name="Normal GHG whole table 3 2" xfId="782" xr:uid="{7AB42BAB-793B-4F25-935E-DFDB3B2C7F0D}"/>
    <cellStyle name="Normal GHG whole table 3 2 2" xfId="783" xr:uid="{62B27D2F-465D-473F-843C-E50542C5F467}"/>
    <cellStyle name="Normal GHG whole table 3 3" xfId="784" xr:uid="{01A37AAE-6B48-4587-BAA6-5795F3098793}"/>
    <cellStyle name="Normal GHG whole table 3 3 2" xfId="785" xr:uid="{C44DBC21-25BB-4D98-A5B9-223794E7E5E6}"/>
    <cellStyle name="Normal GHG whole table 3 4" xfId="786" xr:uid="{11BBDE1B-6B3E-43B3-838B-6BC94DEE4453}"/>
    <cellStyle name="Normal GHG whole table 3 4 2" xfId="787" xr:uid="{0040F9EF-B824-49C1-8760-ABC95F5121F6}"/>
    <cellStyle name="Normal GHG whole table 4" xfId="788" xr:uid="{0DD84B10-A8B1-4AEF-BF65-E7792B8ECC30}"/>
    <cellStyle name="Normal GHG-Shade" xfId="789" xr:uid="{1D044CB8-92B4-4808-93A9-6B60A5679A82}"/>
    <cellStyle name="Normal GHG-Shade 2" xfId="790" xr:uid="{3079AF2E-CA18-44A1-9B14-B5AAA63CB3D5}"/>
    <cellStyle name="Normal GHG-Shade 2 2" xfId="791" xr:uid="{6B8B0753-8A6E-49CA-9935-37B0BCBDEDCA}"/>
    <cellStyle name="Normal GHG-Shade 2 3" xfId="792" xr:uid="{F5E8C2A4-B211-495D-B0D6-8B27FA094C94}"/>
    <cellStyle name="Normal GHG-Shade 2 4" xfId="793" xr:uid="{38E348C8-D639-4E4A-9F23-019B8AA66D19}"/>
    <cellStyle name="Normal GHG-Shade 2 5" xfId="794" xr:uid="{A87AF0DA-4E51-47E1-8DBD-A210145967B9}"/>
    <cellStyle name="Normal GHG-Shade 3" xfId="795" xr:uid="{54DF835F-2AF3-4974-AD8E-BA9D5975D206}"/>
    <cellStyle name="Normal GHG-Shade 3 2" xfId="796" xr:uid="{CF387912-4DF6-4619-815D-3410F4D5AEE7}"/>
    <cellStyle name="Normal GHG-Shade 4" xfId="797" xr:uid="{739BB9CE-D17A-4990-8131-BB16E27DCD13}"/>
    <cellStyle name="Normal GHG-Shade 4 2" xfId="798" xr:uid="{EFEA17BE-E841-4AAB-BC33-4459B17E0053}"/>
    <cellStyle name="Normál_Munka1" xfId="799" xr:uid="{D60E59CB-E00E-48AA-B819-B3047E7F26EB}"/>
    <cellStyle name="Note 2" xfId="54" xr:uid="{00000000-0005-0000-0000-00003B000000}"/>
    <cellStyle name="Note 2 2" xfId="801" xr:uid="{155ECBD6-3C04-43FA-B5CD-3DB1EA64AF4D}"/>
    <cellStyle name="Note 2 2 2" xfId="802" xr:uid="{C52CA6C7-0C13-42E0-9803-ABFF4DCCC933}"/>
    <cellStyle name="Note 2 3" xfId="803" xr:uid="{29431009-C425-45D2-871B-9122DD7BA781}"/>
    <cellStyle name="Note 2 3 2" xfId="804" xr:uid="{2B319741-D477-454D-B217-ACC215EDCD1D}"/>
    <cellStyle name="Note 2 4" xfId="805" xr:uid="{FB8E9F5C-7429-4525-99F5-A8FBF4C5EBCF}"/>
    <cellStyle name="Note 2 4 2" xfId="806" xr:uid="{82A3A70F-A16F-4D1D-8786-2B12EF4FAB40}"/>
    <cellStyle name="Note 2 5" xfId="807" xr:uid="{3900F20E-C9FB-4C3C-AEF9-194424D62337}"/>
    <cellStyle name="Note 2_Summary Graph 1990-2019" xfId="800" xr:uid="{A3624EF4-B65A-4FBD-956B-E6B7B116AECE}"/>
    <cellStyle name="Note 3" xfId="808" xr:uid="{8F668F6F-8930-4A89-A240-70CD37E76666}"/>
    <cellStyle name="Note 3 2" xfId="809" xr:uid="{31FF29B8-A326-49BB-B29C-E4135F316ADB}"/>
    <cellStyle name="Note 3 2 2" xfId="810" xr:uid="{DCDD7EBE-FF34-4572-9A44-049B503EAF55}"/>
    <cellStyle name="Note 3 3" xfId="811" xr:uid="{C18C134B-F0C1-49EA-A861-22A9FF48DD98}"/>
    <cellStyle name="Note 3 3 2" xfId="812" xr:uid="{49729942-63B0-4444-80C6-066E0C962672}"/>
    <cellStyle name="Note 3 4" xfId="813" xr:uid="{FFA55DD1-C837-472D-B4EE-C48BE48DC6A7}"/>
    <cellStyle name="Note 3 4 2" xfId="814" xr:uid="{9050BC1A-B7B4-4C64-9775-A824456EE549}"/>
    <cellStyle name="Note 3 5" xfId="815" xr:uid="{66A4CFC8-7342-4B53-99B3-EE02FC3210B1}"/>
    <cellStyle name="Notiz" xfId="816" xr:uid="{151E5167-1C39-43EB-B0CA-C528F14C4988}"/>
    <cellStyle name="Notiz 2" xfId="817" xr:uid="{273C2BC1-50A6-429E-8EB7-F102EC37EDD3}"/>
    <cellStyle name="Notiz 2 2" xfId="818" xr:uid="{BFB430C6-79B4-4701-B24D-E3C508F00637}"/>
    <cellStyle name="Notiz 3" xfId="819" xr:uid="{0CEF18F6-23EC-40EC-B1FA-F7093D43FACF}"/>
    <cellStyle name="Notiz 3 2" xfId="820" xr:uid="{3B54D89D-D369-48A1-A467-9B4ACFDE52D4}"/>
    <cellStyle name="Notiz 4" xfId="821" xr:uid="{AC7CD8AC-C377-4780-8DBC-A927F0BF6607}"/>
    <cellStyle name="Notiz 4 2" xfId="822" xr:uid="{8583428B-8C8A-4438-AEF4-07F76E6795FF}"/>
    <cellStyle name="Notiz 5" xfId="823" xr:uid="{0A5FE2C6-34FB-4E86-984E-534D2B70A920}"/>
    <cellStyle name="Output" xfId="22" builtinId="21" customBuiltin="1"/>
    <cellStyle name="Output 2" xfId="824" xr:uid="{029ABD48-7BBE-46DE-A3FB-A7E0D534ED26}"/>
    <cellStyle name="Output 2 2" xfId="825" xr:uid="{D26C6E33-827D-4F32-AACC-48628862771A}"/>
    <cellStyle name="Output 2 2 2" xfId="826" xr:uid="{C5235B22-9AF6-4385-81F6-DB784E13D170}"/>
    <cellStyle name="Output 2 3" xfId="827" xr:uid="{629FAD4C-EDD9-487B-8647-5F8CBFBABB7F}"/>
    <cellStyle name="Output 2 3 2" xfId="828" xr:uid="{010197F6-B142-413B-A755-73E5D0AE17B2}"/>
    <cellStyle name="Output 2 4" xfId="829" xr:uid="{1DA25E8C-8657-4DC9-9B61-A76D4815C05A}"/>
    <cellStyle name="Output 3" xfId="830" xr:uid="{98B2052F-7D71-4CB6-8E49-C0236ACAC847}"/>
    <cellStyle name="Output 3 2" xfId="831" xr:uid="{40D2B122-4292-4BCA-9965-0B7A60580391}"/>
    <cellStyle name="Output 3 2 2" xfId="832" xr:uid="{46D90B78-0376-4E49-9160-F843108B60CE}"/>
    <cellStyle name="Output 3 3" xfId="833" xr:uid="{D2347C73-0F5C-4719-951A-BEA8221ECAC9}"/>
    <cellStyle name="Output 3 3 2" xfId="834" xr:uid="{63F364F5-9697-41AE-8859-CB6A8160C579}"/>
    <cellStyle name="Output 3 4" xfId="835" xr:uid="{FE26DF5F-D51F-41B3-A649-1C8B008157CD}"/>
    <cellStyle name="Pattern" xfId="836" xr:uid="{02460975-53BC-491C-9252-80CAC1F03A15}"/>
    <cellStyle name="Pattern 2" xfId="837" xr:uid="{8773FED2-C284-4EE7-8939-4999726D0EDD}"/>
    <cellStyle name="Pattern 2 2" xfId="838" xr:uid="{F461ED6C-EA7F-45BB-BE11-559A7F2DC70C}"/>
    <cellStyle name="Pattern 2 2 2" xfId="839" xr:uid="{9ED46DA1-4C48-44C1-AF35-5526B6E20629}"/>
    <cellStyle name="Pattern 2 3" xfId="840" xr:uid="{F9F0E01F-D0FE-4DA6-8C90-455B6C943977}"/>
    <cellStyle name="Pattern 3" xfId="841" xr:uid="{5C0CF197-4EA1-4209-A6A3-83B9D6FF40F5}"/>
    <cellStyle name="Pattern 3 2" xfId="842" xr:uid="{6628E6B1-2637-4163-B5BB-161E909F451F}"/>
    <cellStyle name="Pattern 3 2 2" xfId="843" xr:uid="{18BC5735-3BD3-4FCC-9685-C00BA9642620}"/>
    <cellStyle name="Pattern 3 3" xfId="844" xr:uid="{B525F750-B3CA-4FBD-9C79-E6532D0DB1BF}"/>
    <cellStyle name="Pattern 3 3 2" xfId="845" xr:uid="{21917262-AF30-4362-8542-E684A7107F85}"/>
    <cellStyle name="Pattern 3 4" xfId="846" xr:uid="{B5726428-481F-4E0F-9D51-3CD715FE4F35}"/>
    <cellStyle name="Pattern 3 4 2" xfId="847" xr:uid="{825364E1-0417-44B3-9620-6C1EC950DF53}"/>
    <cellStyle name="Percent" xfId="4" builtinId="5"/>
    <cellStyle name="Percent 2" xfId="848" xr:uid="{6BB30274-62AB-4831-914D-4FB505D78AF6}"/>
    <cellStyle name="Percent 2 2" xfId="849" xr:uid="{B01BA112-7D22-42A7-BFF7-636D15E40343}"/>
    <cellStyle name="RowLevel_1 2" xfId="850" xr:uid="{9EBB3CA2-A663-43FE-B9E6-B8C4557002F9}"/>
    <cellStyle name="Schlecht" xfId="851" xr:uid="{BFD7E62E-F2F9-44A8-9C7F-A6D841AB368D}"/>
    <cellStyle name="Shade" xfId="852" xr:uid="{3559CED5-3BD4-46F3-BA19-6F3A9BB9866C}"/>
    <cellStyle name="Shade 2" xfId="853" xr:uid="{1191C62F-55E1-40A9-BE31-B5718F83D4A9}"/>
    <cellStyle name="Shade 2 2" xfId="854" xr:uid="{CF5D0846-FEF8-40DE-A451-899A7DE67F72}"/>
    <cellStyle name="Shade 2 2 2" xfId="855" xr:uid="{2D23C3E6-1F34-4E3E-BCDD-10B579C810FB}"/>
    <cellStyle name="Shade 2 2 2 2" xfId="856" xr:uid="{CEFA3C21-A9FA-4574-996C-1ED28A10D9E3}"/>
    <cellStyle name="Shade 2 2 3" xfId="857" xr:uid="{84444CA1-995D-405A-B928-82DAB19D8079}"/>
    <cellStyle name="Shade 2 3" xfId="858" xr:uid="{17325159-3AD6-40DA-BF2E-FECB381FAD94}"/>
    <cellStyle name="Shade 2 3 2" xfId="859" xr:uid="{91C74386-FB96-45AE-9A51-540EBBF93661}"/>
    <cellStyle name="Shade 2 3 2 2" xfId="860" xr:uid="{94D265BB-CD00-464C-92DF-9A58F8E99938}"/>
    <cellStyle name="Shade 2 3 3" xfId="861" xr:uid="{F1510E49-7F40-4FC1-B8FA-141E846195FA}"/>
    <cellStyle name="Shade 2 3 3 2" xfId="862" xr:uid="{E5DB5904-1094-4C5D-95E4-68BE5A569793}"/>
    <cellStyle name="Shade 2 3 4" xfId="863" xr:uid="{E9034584-6B91-4931-AF9E-24D9E48FBFB9}"/>
    <cellStyle name="Shade 2 3 4 2" xfId="864" xr:uid="{4C810C31-1138-4B9B-A38F-7D0236EC6156}"/>
    <cellStyle name="Shade 3" xfId="865" xr:uid="{5A376E92-7C7C-410E-A165-E0E77BBE90A8}"/>
    <cellStyle name="Shade 3 2" xfId="866" xr:uid="{CA01829A-5ED3-48BA-AADE-4F157CE027DC}"/>
    <cellStyle name="Shade 3 2 2" xfId="867" xr:uid="{3ED2AA82-B0EA-4DE3-8E92-32E84A189365}"/>
    <cellStyle name="Shade 3 3" xfId="868" xr:uid="{59BEAE68-0753-4B45-A842-CD23882ACA20}"/>
    <cellStyle name="Shade 4" xfId="869" xr:uid="{08E5FD6C-EF59-4548-BE41-A118FD2AD0FC}"/>
    <cellStyle name="Shade 4 2" xfId="870" xr:uid="{794BC891-7737-4A9D-9ABC-E02A5AFF3839}"/>
    <cellStyle name="Shade 4 2 2" xfId="871" xr:uid="{5881E580-5A22-42EF-AB61-707204F608F5}"/>
    <cellStyle name="Shade 4 2 3" xfId="872" xr:uid="{7A85CCB3-FD71-48AC-9D27-A9279B6969C1}"/>
    <cellStyle name="Shade 4 3" xfId="873" xr:uid="{57A26BA6-C52B-40D8-80F7-42FC7968FC17}"/>
    <cellStyle name="Shade 4 3 2" xfId="874" xr:uid="{38785488-1A6B-47A3-AA89-5FE0B6BEA117}"/>
    <cellStyle name="Shade 4 4" xfId="875" xr:uid="{05DA02B4-F913-415B-BEF6-D671B9507ADA}"/>
    <cellStyle name="Shade 4 4 2" xfId="876" xr:uid="{0EAF1A9A-DAF8-486E-BC07-1264EC509701}"/>
    <cellStyle name="Shade 5" xfId="877" xr:uid="{C9E062F0-2D78-48BA-8F81-6D824FA4F290}"/>
    <cellStyle name="Shade_B_border2" xfId="878" xr:uid="{30920D15-E760-4670-9232-74315EDF5F2D}"/>
    <cellStyle name="Standard 2" xfId="879" xr:uid="{A5A53340-8A20-42E2-9A36-3510C11E1362}"/>
    <cellStyle name="Standard 2 2" xfId="880" xr:uid="{61062640-FD80-4A7C-A8A7-7A8776E85259}"/>
    <cellStyle name="Standard 2 2 2" xfId="881" xr:uid="{8664E39F-FD82-40E6-A3C9-F7ADB2BDE075}"/>
    <cellStyle name="Standard 2 3" xfId="882" xr:uid="{0AACB206-E66E-45B2-8057-D2ECA64BA947}"/>
    <cellStyle name="Title" xfId="13" builtinId="15" customBuiltin="1"/>
    <cellStyle name="Title 2" xfId="883" xr:uid="{2949A6D3-E035-4284-99CA-9714E1AC5196}"/>
    <cellStyle name="Title 3" xfId="884" xr:uid="{2B64EA10-69DA-40C7-A77B-41551576927F}"/>
    <cellStyle name="Total" xfId="28" builtinId="25" customBuiltin="1"/>
    <cellStyle name="Total 2" xfId="885" xr:uid="{B67B146B-94BF-489C-955B-2BDD3E3B4B17}"/>
    <cellStyle name="Total 2 2" xfId="886" xr:uid="{280F7D58-A5CA-410D-B045-A9D01E8D99F9}"/>
    <cellStyle name="Total 2 2 2" xfId="887" xr:uid="{37CF470C-3871-4857-94D4-CF458579DDC8}"/>
    <cellStyle name="Total 2 3" xfId="888" xr:uid="{A26A73D1-A2E5-43CF-A048-9BB0CEBD9EC1}"/>
    <cellStyle name="Total 2 3 2" xfId="889" xr:uid="{0C17F95C-EB1A-4E37-8729-5BD3EBE37EF8}"/>
    <cellStyle name="Total 2 4" xfId="890" xr:uid="{64DF6427-948A-44F1-8D3D-C08D6540C098}"/>
    <cellStyle name="Total 2 4 2" xfId="891" xr:uid="{DA1C268B-5F86-4302-BB01-C9DA7458054F}"/>
    <cellStyle name="Total 2 5" xfId="892" xr:uid="{31A387E7-FC1D-4F9B-B1AC-F5DA726886E1}"/>
    <cellStyle name="Total 3" xfId="893" xr:uid="{5752CAFB-6AB0-457F-B17A-D1C934DF7E16}"/>
    <cellStyle name="Total 3 2" xfId="894" xr:uid="{583D2124-C377-44B0-B62E-7601DA1F23C4}"/>
    <cellStyle name="Total 3 2 2" xfId="895" xr:uid="{3F3567A0-DBBF-4E14-AC8E-0B132E29E232}"/>
    <cellStyle name="Total 3 3" xfId="896" xr:uid="{C85D795A-8D8A-4EB5-B4E5-509F6FC00227}"/>
    <cellStyle name="Total 3 3 2" xfId="897" xr:uid="{55B5E4DC-20CE-46FA-8A15-06BB960CDFF6}"/>
    <cellStyle name="Total 3 4" xfId="898" xr:uid="{88868429-927C-404B-A928-A88EA3F03D0E}"/>
    <cellStyle name="Total 3 4 2" xfId="899" xr:uid="{2EBD24F9-9483-4D52-B7BA-63A0A2183114}"/>
    <cellStyle name="Total 3 5" xfId="900" xr:uid="{A9DFC1C7-8649-4BC4-999C-85552B8191D4}"/>
    <cellStyle name="Überschrift" xfId="901" xr:uid="{0F483E54-BA6F-4B98-BCC3-52886380E301}"/>
    <cellStyle name="Überschrift 1" xfId="902" xr:uid="{3031CE5C-8013-4E20-8C94-C7CE39881A98}"/>
    <cellStyle name="Überschrift 2" xfId="903" xr:uid="{A40C5C99-C683-4541-BB8F-3E830AB4D3DD}"/>
    <cellStyle name="Überschrift 3" xfId="904" xr:uid="{C28A0E11-625B-48BE-85EA-EAE045190387}"/>
    <cellStyle name="Überschrift 4" xfId="905" xr:uid="{6191CB47-B153-4286-9815-123436C05956}"/>
    <cellStyle name="Verknüpfte Zelle" xfId="906" xr:uid="{BD14C442-3FBA-491B-9A48-803848AAE93C}"/>
    <cellStyle name="Warnender Text 2" xfId="907" xr:uid="{29946004-84D1-439A-96B8-5F789C453741}"/>
    <cellStyle name="Warnender Text 3" xfId="908" xr:uid="{AEE2E3AB-0DAC-470B-817B-9988D64D6E20}"/>
    <cellStyle name="Warning Text" xfId="26" builtinId="11" customBuiltin="1"/>
    <cellStyle name="Warning Text 2" xfId="909" xr:uid="{8F3EA8F5-464D-4CD4-B8F8-B85D27F33FD7}"/>
    <cellStyle name="Warning Text 3" xfId="910" xr:uid="{0BD3C46A-2C31-4713-B42D-4A6FE782F135}"/>
    <cellStyle name="Zelle überprüfen" xfId="911" xr:uid="{C72C9EAF-8C5E-4A23-89A9-48AA5CC11E63}"/>
    <cellStyle name="Гиперссылка" xfId="912" xr:uid="{DC8BA57B-1B7D-42E9-8A67-831824AEB1DD}"/>
    <cellStyle name="Гиперссылка 2" xfId="913" xr:uid="{EDD241DF-1FC6-47ED-B44F-EE545E369D86}"/>
    <cellStyle name="Гиперссылка 3" xfId="914" xr:uid="{5C934436-F66D-48A9-BC19-FA2AF2342CDC}"/>
    <cellStyle name="Гиперссылка 4" xfId="915" xr:uid="{702C82C4-20D9-4A57-A578-A619370E48FD}"/>
    <cellStyle name="Обычный_2++" xfId="916" xr:uid="{C70FCD3B-9D0A-47B6-8F45-0013CBFAFDBE}"/>
  </cellStyles>
  <dxfs count="0"/>
  <tableStyles count="0" defaultTableStyle="TableStyleMedium9" defaultPivotStyle="PivotStyleLight16"/>
  <colors>
    <mruColors>
      <color rgb="FF00FF00"/>
      <color rgb="FFCCFFCC"/>
      <color rgb="FFFFFFCC"/>
      <color rgb="FFB9CD96"/>
      <color rgb="FF4572A7"/>
      <color rgb="FF71588F"/>
      <color rgb="FF93A9CF"/>
      <color rgb="FF89A54E"/>
      <color rgb="FFAA4643"/>
      <color rgb="FFDB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1990-2024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GHG'!$B$2:$AJ$2</c:f>
              <c:numCache>
                <c:formatCode>0.00</c:formatCode>
                <c:ptCount val="35"/>
                <c:pt idx="0">
                  <c:v>11334.546499431553</c:v>
                </c:pt>
                <c:pt idx="1">
                  <c:v>11784.949331400976</c:v>
                </c:pt>
                <c:pt idx="2">
                  <c:v>12440.838976537998</c:v>
                </c:pt>
                <c:pt idx="3">
                  <c:v>12461.365616585344</c:v>
                </c:pt>
                <c:pt idx="4">
                  <c:v>12797.188607606515</c:v>
                </c:pt>
                <c:pt idx="5">
                  <c:v>13482.323530895337</c:v>
                </c:pt>
                <c:pt idx="6">
                  <c:v>14202.423016304829</c:v>
                </c:pt>
                <c:pt idx="7">
                  <c:v>14857.442251024586</c:v>
                </c:pt>
                <c:pt idx="8">
                  <c:v>15223.251167913329</c:v>
                </c:pt>
                <c:pt idx="9">
                  <c:v>15921.136702265196</c:v>
                </c:pt>
                <c:pt idx="10">
                  <c:v>16202.244480618248</c:v>
                </c:pt>
                <c:pt idx="11">
                  <c:v>17490.466011164197</c:v>
                </c:pt>
                <c:pt idx="12">
                  <c:v>16493.716490802952</c:v>
                </c:pt>
                <c:pt idx="13">
                  <c:v>16545.999872474662</c:v>
                </c:pt>
                <c:pt idx="14">
                  <c:v>15418.530581658042</c:v>
                </c:pt>
                <c:pt idx="15">
                  <c:v>15900.573444530048</c:v>
                </c:pt>
                <c:pt idx="16">
                  <c:v>15160.961505880712</c:v>
                </c:pt>
                <c:pt idx="17">
                  <c:v>14675.978408224586</c:v>
                </c:pt>
                <c:pt idx="18">
                  <c:v>14790.712089998522</c:v>
                </c:pt>
                <c:pt idx="19">
                  <c:v>13197.026979484104</c:v>
                </c:pt>
                <c:pt idx="20">
                  <c:v>13461.18201680725</c:v>
                </c:pt>
                <c:pt idx="21">
                  <c:v>12056.89972869468</c:v>
                </c:pt>
                <c:pt idx="22">
                  <c:v>12897.423490827587</c:v>
                </c:pt>
                <c:pt idx="23">
                  <c:v>11534.509908232447</c:v>
                </c:pt>
                <c:pt idx="24">
                  <c:v>11342.554599607764</c:v>
                </c:pt>
                <c:pt idx="25">
                  <c:v>11952.846408833568</c:v>
                </c:pt>
                <c:pt idx="26">
                  <c:v>12675.511356661778</c:v>
                </c:pt>
                <c:pt idx="27">
                  <c:v>11868.496352192775</c:v>
                </c:pt>
                <c:pt idx="28">
                  <c:v>10548.718172564459</c:v>
                </c:pt>
                <c:pt idx="29">
                  <c:v>9299.4026458167973</c:v>
                </c:pt>
                <c:pt idx="30">
                  <c:v>8654.2757358224135</c:v>
                </c:pt>
                <c:pt idx="31">
                  <c:v>10176.712554691545</c:v>
                </c:pt>
                <c:pt idx="32">
                  <c:v>9992.6034057670149</c:v>
                </c:pt>
                <c:pt idx="33">
                  <c:v>7849.371348911317</c:v>
                </c:pt>
                <c:pt idx="34">
                  <c:v>7158.5526347344039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1990-2024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GHG'!$B$7:$AJ$7</c:f>
              <c:numCache>
                <c:formatCode>0.00</c:formatCode>
                <c:ptCount val="35"/>
                <c:pt idx="0">
                  <c:v>7569.8189408470971</c:v>
                </c:pt>
                <c:pt idx="1">
                  <c:v>7665.6962442191743</c:v>
                </c:pt>
                <c:pt idx="2">
                  <c:v>6861.223100233894</c:v>
                </c:pt>
                <c:pt idx="3">
                  <c:v>6848.2231224736197</c:v>
                </c:pt>
                <c:pt idx="4">
                  <c:v>6763.8937689946661</c:v>
                </c:pt>
                <c:pt idx="5">
                  <c:v>6582.7371174213695</c:v>
                </c:pt>
                <c:pt idx="6">
                  <c:v>6913.9291179177935</c:v>
                </c:pt>
                <c:pt idx="7">
                  <c:v>6657.7901576415488</c:v>
                </c:pt>
                <c:pt idx="8">
                  <c:v>7223.120834488217</c:v>
                </c:pt>
                <c:pt idx="9">
                  <c:v>6963.3258017525604</c:v>
                </c:pt>
                <c:pt idx="10">
                  <c:v>7053.748092608902</c:v>
                </c:pt>
                <c:pt idx="11">
                  <c:v>7398.5503368025284</c:v>
                </c:pt>
                <c:pt idx="12">
                  <c:v>7403.6470454477121</c:v>
                </c:pt>
                <c:pt idx="13">
                  <c:v>7630.2388643628537</c:v>
                </c:pt>
                <c:pt idx="14">
                  <c:v>7782.1898111991713</c:v>
                </c:pt>
                <c:pt idx="15">
                  <c:v>8214.50055359609</c:v>
                </c:pt>
                <c:pt idx="16">
                  <c:v>8078.3655430441158</c:v>
                </c:pt>
                <c:pt idx="17">
                  <c:v>7905.0993241310744</c:v>
                </c:pt>
                <c:pt idx="18">
                  <c:v>8681.1172508796753</c:v>
                </c:pt>
                <c:pt idx="19">
                  <c:v>8545.4006231131243</c:v>
                </c:pt>
                <c:pt idx="20">
                  <c:v>8859.5492414575074</c:v>
                </c:pt>
                <c:pt idx="21">
                  <c:v>7630.0886302708432</c:v>
                </c:pt>
                <c:pt idx="22">
                  <c:v>7147.7018247633769</c:v>
                </c:pt>
                <c:pt idx="23">
                  <c:v>6940.2974986888566</c:v>
                </c:pt>
                <c:pt idx="24">
                  <c:v>6246.0848747061036</c:v>
                </c:pt>
                <c:pt idx="25">
                  <c:v>6641.6074585128281</c:v>
                </c:pt>
                <c:pt idx="26">
                  <c:v>6889.4256038358744</c:v>
                </c:pt>
                <c:pt idx="27">
                  <c:v>6331.455640827241</c:v>
                </c:pt>
                <c:pt idx="28">
                  <c:v>6823.9838970931423</c:v>
                </c:pt>
                <c:pt idx="29">
                  <c:v>6546.8267573795983</c:v>
                </c:pt>
                <c:pt idx="30">
                  <c:v>7192.7192432934107</c:v>
                </c:pt>
                <c:pt idx="31">
                  <c:v>6709.7132140439053</c:v>
                </c:pt>
                <c:pt idx="32">
                  <c:v>5621.7886175350823</c:v>
                </c:pt>
                <c:pt idx="33">
                  <c:v>5230.3450750440861</c:v>
                </c:pt>
                <c:pt idx="34">
                  <c:v>5483.7120734862792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1990-2024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GHG'!$B$8:$AJ$8</c:f>
              <c:numCache>
                <c:formatCode>0.00</c:formatCode>
                <c:ptCount val="35"/>
                <c:pt idx="0">
                  <c:v>4093.479672504051</c:v>
                </c:pt>
                <c:pt idx="1">
                  <c:v>4390.2590444083089</c:v>
                </c:pt>
                <c:pt idx="2">
                  <c:v>4068.8257660118916</c:v>
                </c:pt>
                <c:pt idx="3">
                  <c:v>4276.2726442626399</c:v>
                </c:pt>
                <c:pt idx="4">
                  <c:v>4544.6400942844348</c:v>
                </c:pt>
                <c:pt idx="5">
                  <c:v>4567.5536568667849</c:v>
                </c:pt>
                <c:pt idx="6">
                  <c:v>4410.4319526421559</c:v>
                </c:pt>
                <c:pt idx="7">
                  <c:v>4761.1133863428277</c:v>
                </c:pt>
                <c:pt idx="8">
                  <c:v>4740.5144831688385</c:v>
                </c:pt>
                <c:pt idx="9">
                  <c:v>4922.5957466858717</c:v>
                </c:pt>
                <c:pt idx="10">
                  <c:v>5706.0835225042592</c:v>
                </c:pt>
                <c:pt idx="11">
                  <c:v>5679.0817327494806</c:v>
                </c:pt>
                <c:pt idx="12">
                  <c:v>5345.4098937067083</c:v>
                </c:pt>
                <c:pt idx="13">
                  <c:v>5460.0404328108052</c:v>
                </c:pt>
                <c:pt idx="14">
                  <c:v>5524.4635461483967</c:v>
                </c:pt>
                <c:pt idx="15">
                  <c:v>5653.3355829282918</c:v>
                </c:pt>
                <c:pt idx="16">
                  <c:v>5451.2732045185412</c:v>
                </c:pt>
                <c:pt idx="17">
                  <c:v>5526.5338550347224</c:v>
                </c:pt>
                <c:pt idx="18">
                  <c:v>5352.2349175943164</c:v>
                </c:pt>
                <c:pt idx="19">
                  <c:v>4329.6502892322878</c:v>
                </c:pt>
                <c:pt idx="20">
                  <c:v>4271.8350090174672</c:v>
                </c:pt>
                <c:pt idx="21">
                  <c:v>3842.2146370610826</c:v>
                </c:pt>
                <c:pt idx="22">
                  <c:v>3921.6508378838521</c:v>
                </c:pt>
                <c:pt idx="23">
                  <c:v>4145.4267726951775</c:v>
                </c:pt>
                <c:pt idx="24">
                  <c:v>4206.8681022787141</c:v>
                </c:pt>
                <c:pt idx="25">
                  <c:v>4315.2741868049397</c:v>
                </c:pt>
                <c:pt idx="26">
                  <c:v>4401.1661014930587</c:v>
                </c:pt>
                <c:pt idx="27">
                  <c:v>4629.3968973696356</c:v>
                </c:pt>
                <c:pt idx="28">
                  <c:v>4830.4761723200036</c:v>
                </c:pt>
                <c:pt idx="29">
                  <c:v>4756.3893319215395</c:v>
                </c:pt>
                <c:pt idx="30">
                  <c:v>4755.6937496742958</c:v>
                </c:pt>
                <c:pt idx="31">
                  <c:v>4779.2879687929089</c:v>
                </c:pt>
                <c:pt idx="32">
                  <c:v>4523.0966688144526</c:v>
                </c:pt>
                <c:pt idx="33">
                  <c:v>4315.4866912593925</c:v>
                </c:pt>
                <c:pt idx="34">
                  <c:v>4313.2159048485473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1990-2024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GHG'!$B$9:$AJ$9</c:f>
              <c:numCache>
                <c:formatCode>0.00</c:formatCode>
                <c:ptCount val="35"/>
                <c:pt idx="0">
                  <c:v>1009.672609727751</c:v>
                </c:pt>
                <c:pt idx="1">
                  <c:v>1028.1438293956919</c:v>
                </c:pt>
                <c:pt idx="2">
                  <c:v>1022.4596342226828</c:v>
                </c:pt>
                <c:pt idx="3">
                  <c:v>1010.1624102910374</c:v>
                </c:pt>
                <c:pt idx="4">
                  <c:v>1101.6596838495993</c:v>
                </c:pt>
                <c:pt idx="5">
                  <c:v>1080.3910186898536</c:v>
                </c:pt>
                <c:pt idx="6">
                  <c:v>975.89432156547207</c:v>
                </c:pt>
                <c:pt idx="7">
                  <c:v>984.04451474515429</c:v>
                </c:pt>
                <c:pt idx="8">
                  <c:v>970.8158732636839</c:v>
                </c:pt>
                <c:pt idx="9">
                  <c:v>1004.1971124061718</c:v>
                </c:pt>
                <c:pt idx="10">
                  <c:v>1030.1059821728909</c:v>
                </c:pt>
                <c:pt idx="11">
                  <c:v>1020.4654720682657</c:v>
                </c:pt>
                <c:pt idx="12">
                  <c:v>986.76938050076558</c:v>
                </c:pt>
                <c:pt idx="13">
                  <c:v>1084.9114279194152</c:v>
                </c:pt>
                <c:pt idx="14">
                  <c:v>1052.7935610867287</c:v>
                </c:pt>
                <c:pt idx="15">
                  <c:v>1086.2564568102953</c:v>
                </c:pt>
                <c:pt idx="16">
                  <c:v>1080.6254079610776</c:v>
                </c:pt>
                <c:pt idx="17">
                  <c:v>1078.8775155455403</c:v>
                </c:pt>
                <c:pt idx="18">
                  <c:v>1126.4701486525003</c:v>
                </c:pt>
                <c:pt idx="19">
                  <c:v>892.01630930228589</c:v>
                </c:pt>
                <c:pt idx="20">
                  <c:v>982.28854682384679</c:v>
                </c:pt>
                <c:pt idx="21">
                  <c:v>898.96650277012282</c:v>
                </c:pt>
                <c:pt idx="22">
                  <c:v>931.61455160852393</c:v>
                </c:pt>
                <c:pt idx="23">
                  <c:v>931.58348764858988</c:v>
                </c:pt>
                <c:pt idx="24">
                  <c:v>864.49109282556401</c:v>
                </c:pt>
                <c:pt idx="25">
                  <c:v>925.9042802589604</c:v>
                </c:pt>
                <c:pt idx="26">
                  <c:v>857.06984690199374</c:v>
                </c:pt>
                <c:pt idx="27">
                  <c:v>785.67942242787819</c:v>
                </c:pt>
                <c:pt idx="28">
                  <c:v>853.49101211531433</c:v>
                </c:pt>
                <c:pt idx="29">
                  <c:v>805.41296554291523</c:v>
                </c:pt>
                <c:pt idx="30">
                  <c:v>663.12317120003877</c:v>
                </c:pt>
                <c:pt idx="31">
                  <c:v>718.7683904395949</c:v>
                </c:pt>
                <c:pt idx="32">
                  <c:v>690.74069924960668</c:v>
                </c:pt>
                <c:pt idx="33">
                  <c:v>687.89995841381881</c:v>
                </c:pt>
                <c:pt idx="34">
                  <c:v>745.0747030504732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1990-2024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GHG'!$B$10:$AJ$10</c:f>
              <c:numCache>
                <c:formatCode>0.00</c:formatCode>
                <c:ptCount val="35"/>
                <c:pt idx="0">
                  <c:v>1122.976283651383</c:v>
                </c:pt>
                <c:pt idx="1">
                  <c:v>1095.7740648428664</c:v>
                </c:pt>
                <c:pt idx="2">
                  <c:v>1000.646195047279</c:v>
                </c:pt>
                <c:pt idx="3">
                  <c:v>972.83485177604837</c:v>
                </c:pt>
                <c:pt idx="4">
                  <c:v>978.12265233474932</c:v>
                </c:pt>
                <c:pt idx="5">
                  <c:v>907.88377788829939</c:v>
                </c:pt>
                <c:pt idx="6">
                  <c:v>868.58215223806587</c:v>
                </c:pt>
                <c:pt idx="7">
                  <c:v>821.09930355635151</c:v>
                </c:pt>
                <c:pt idx="8">
                  <c:v>770.58574913159919</c:v>
                </c:pt>
                <c:pt idx="9">
                  <c:v>796.53009920029479</c:v>
                </c:pt>
                <c:pt idx="10">
                  <c:v>842.45113718144648</c:v>
                </c:pt>
                <c:pt idx="11">
                  <c:v>809.29064120851035</c:v>
                </c:pt>
                <c:pt idx="12">
                  <c:v>751.28824417929957</c:v>
                </c:pt>
                <c:pt idx="13">
                  <c:v>709.64606548607412</c:v>
                </c:pt>
                <c:pt idx="14">
                  <c:v>660.04958878879609</c:v>
                </c:pt>
                <c:pt idx="15">
                  <c:v>652.46980941366485</c:v>
                </c:pt>
                <c:pt idx="16">
                  <c:v>628.45754124269774</c:v>
                </c:pt>
                <c:pt idx="17">
                  <c:v>591.83935555890275</c:v>
                </c:pt>
                <c:pt idx="18">
                  <c:v>591.13251465769417</c:v>
                </c:pt>
                <c:pt idx="19">
                  <c:v>494.05928359775527</c:v>
                </c:pt>
                <c:pt idx="20">
                  <c:v>519.88304772973993</c:v>
                </c:pt>
                <c:pt idx="21">
                  <c:v>470.64146099469269</c:v>
                </c:pt>
                <c:pt idx="22">
                  <c:v>505.3245355208702</c:v>
                </c:pt>
                <c:pt idx="23">
                  <c:v>574.71367797811172</c:v>
                </c:pt>
                <c:pt idx="24">
                  <c:v>580.34493942684423</c:v>
                </c:pt>
                <c:pt idx="25">
                  <c:v>605.01704889711971</c:v>
                </c:pt>
                <c:pt idx="26">
                  <c:v>627.65648380469884</c:v>
                </c:pt>
                <c:pt idx="27">
                  <c:v>633.16993612403496</c:v>
                </c:pt>
                <c:pt idx="28">
                  <c:v>678.41491222900913</c:v>
                </c:pt>
                <c:pt idx="29">
                  <c:v>704.63149282652887</c:v>
                </c:pt>
                <c:pt idx="30">
                  <c:v>663.54937344384268</c:v>
                </c:pt>
                <c:pt idx="31">
                  <c:v>697.98202265216423</c:v>
                </c:pt>
                <c:pt idx="32">
                  <c:v>689.90243617100987</c:v>
                </c:pt>
                <c:pt idx="33">
                  <c:v>648.90367610770909</c:v>
                </c:pt>
                <c:pt idx="34">
                  <c:v>699.31850297351934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1990-2024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GHG'!$B$11:$AJ$11</c:f>
              <c:numCache>
                <c:formatCode>0.00</c:formatCode>
                <c:ptCount val="35"/>
                <c:pt idx="0">
                  <c:v>5143.2209966235951</c:v>
                </c:pt>
                <c:pt idx="1">
                  <c:v>5322.784380216016</c:v>
                </c:pt>
                <c:pt idx="2">
                  <c:v>5750.6987650146766</c:v>
                </c:pt>
                <c:pt idx="3">
                  <c:v>5725.0387959524587</c:v>
                </c:pt>
                <c:pt idx="4">
                  <c:v>5973.8891872805561</c:v>
                </c:pt>
                <c:pt idx="5">
                  <c:v>6264.1164021529803</c:v>
                </c:pt>
                <c:pt idx="6">
                  <c:v>7306.2867560263248</c:v>
                </c:pt>
                <c:pt idx="7">
                  <c:v>7679.9384200278218</c:v>
                </c:pt>
                <c:pt idx="8">
                  <c:v>9019.9298187072891</c:v>
                </c:pt>
                <c:pt idx="9">
                  <c:v>9739.6286797150005</c:v>
                </c:pt>
                <c:pt idx="10">
                  <c:v>10779.064760547242</c:v>
                </c:pt>
                <c:pt idx="11">
                  <c:v>11302.081525030781</c:v>
                </c:pt>
                <c:pt idx="12">
                  <c:v>11495.627052395097</c:v>
                </c:pt>
                <c:pt idx="13">
                  <c:v>11698.307223508677</c:v>
                </c:pt>
                <c:pt idx="14">
                  <c:v>12416.765300888675</c:v>
                </c:pt>
                <c:pt idx="15">
                  <c:v>13126.068210434123</c:v>
                </c:pt>
                <c:pt idx="16">
                  <c:v>13806.78537503583</c:v>
                </c:pt>
                <c:pt idx="17">
                  <c:v>14395.602041158794</c:v>
                </c:pt>
                <c:pt idx="18">
                  <c:v>13666.755164102264</c:v>
                </c:pt>
                <c:pt idx="19">
                  <c:v>12447.810291124999</c:v>
                </c:pt>
                <c:pt idx="20">
                  <c:v>11533.578153225757</c:v>
                </c:pt>
                <c:pt idx="21">
                  <c:v>11225.578970757138</c:v>
                </c:pt>
                <c:pt idx="22">
                  <c:v>10838.408338745505</c:v>
                </c:pt>
                <c:pt idx="23">
                  <c:v>11063.116542180649</c:v>
                </c:pt>
                <c:pt idx="24">
                  <c:v>11346.028320550098</c:v>
                </c:pt>
                <c:pt idx="25">
                  <c:v>11839.313128903908</c:v>
                </c:pt>
                <c:pt idx="26">
                  <c:v>12350.308810652072</c:v>
                </c:pt>
                <c:pt idx="27">
                  <c:v>12201.875775585755</c:v>
                </c:pt>
                <c:pt idx="28">
                  <c:v>12396.296074131824</c:v>
                </c:pt>
                <c:pt idx="29">
                  <c:v>12423.797859730013</c:v>
                </c:pt>
                <c:pt idx="30">
                  <c:v>10484.278463864932</c:v>
                </c:pt>
                <c:pt idx="31">
                  <c:v>11194.29520637038</c:v>
                </c:pt>
                <c:pt idx="32">
                  <c:v>11884.953384646595</c:v>
                </c:pt>
                <c:pt idx="33">
                  <c:v>11932.664674559541</c:v>
                </c:pt>
                <c:pt idx="34">
                  <c:v>11782.611359599929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1990-2024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GHG'!$B$17:$AJ$17</c:f>
              <c:numCache>
                <c:formatCode>0.00</c:formatCode>
                <c:ptCount val="35"/>
                <c:pt idx="0">
                  <c:v>3161.5597389768518</c:v>
                </c:pt>
                <c:pt idx="1">
                  <c:v>2872.5539112848437</c:v>
                </c:pt>
                <c:pt idx="2">
                  <c:v>2784.0648123635333</c:v>
                </c:pt>
                <c:pt idx="3">
                  <c:v>2749.2930743742368</c:v>
                </c:pt>
                <c:pt idx="4">
                  <c:v>2987.4581126647845</c:v>
                </c:pt>
                <c:pt idx="5">
                  <c:v>2901.0088638527313</c:v>
                </c:pt>
                <c:pt idx="6">
                  <c:v>2982.9360376300087</c:v>
                </c:pt>
                <c:pt idx="7">
                  <c:v>3311.9963753960883</c:v>
                </c:pt>
                <c:pt idx="8">
                  <c:v>3201.4966168304886</c:v>
                </c:pt>
                <c:pt idx="9">
                  <c:v>3151.6402265399738</c:v>
                </c:pt>
                <c:pt idx="10">
                  <c:v>3699.2791579653972</c:v>
                </c:pt>
                <c:pt idx="11">
                  <c:v>3755.8997715189234</c:v>
                </c:pt>
                <c:pt idx="12">
                  <c:v>3267.5795360240313</c:v>
                </c:pt>
                <c:pt idx="13">
                  <c:v>2491.4215129201466</c:v>
                </c:pt>
                <c:pt idx="14">
                  <c:v>2663.1852327314991</c:v>
                </c:pt>
                <c:pt idx="15">
                  <c:v>2756.6069038492678</c:v>
                </c:pt>
                <c:pt idx="16">
                  <c:v>2699.3849889088128</c:v>
                </c:pt>
                <c:pt idx="17">
                  <c:v>2756.9996237713653</c:v>
                </c:pt>
                <c:pt idx="18">
                  <c:v>2466.919677689054</c:v>
                </c:pt>
                <c:pt idx="19">
                  <c:v>1651.6548172226414</c:v>
                </c:pt>
                <c:pt idx="20">
                  <c:v>1457.7811099701737</c:v>
                </c:pt>
                <c:pt idx="21">
                  <c:v>1326.8874492047676</c:v>
                </c:pt>
                <c:pt idx="22">
                  <c:v>1553.2976241542565</c:v>
                </c:pt>
                <c:pt idx="23">
                  <c:v>1469.3527736093909</c:v>
                </c:pt>
                <c:pt idx="24">
                  <c:v>1814.575062003621</c:v>
                </c:pt>
                <c:pt idx="25">
                  <c:v>2001.5451911860839</c:v>
                </c:pt>
                <c:pt idx="26">
                  <c:v>2143.4510359809501</c:v>
                </c:pt>
                <c:pt idx="27">
                  <c:v>2231.0876920624523</c:v>
                </c:pt>
                <c:pt idx="28">
                  <c:v>2287.8368928308337</c:v>
                </c:pt>
                <c:pt idx="29">
                  <c:v>2259.5603766319305</c:v>
                </c:pt>
                <c:pt idx="30" formatCode="0.000">
                  <c:v>2102.6249100432938</c:v>
                </c:pt>
                <c:pt idx="31">
                  <c:v>2467.1426149198637</c:v>
                </c:pt>
                <c:pt idx="32">
                  <c:v>2288.5373888724566</c:v>
                </c:pt>
                <c:pt idx="33">
                  <c:v>2147.0306342757372</c:v>
                </c:pt>
                <c:pt idx="34">
                  <c:v>1867.0541561941538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1990-2024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GHG'!$B$23:$AJ$23</c:f>
              <c:numCache>
                <c:formatCode>0.00</c:formatCode>
                <c:ptCount val="35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96.561008915301926</c:v>
                </c:pt>
                <c:pt idx="4">
                  <c:v>135.26066400240865</c:v>
                </c:pt>
                <c:pt idx="5">
                  <c:v>205.45058843855239</c:v>
                </c:pt>
                <c:pt idx="6">
                  <c:v>299.64319190246647</c:v>
                </c:pt>
                <c:pt idx="7">
                  <c:v>405.87354525393033</c:v>
                </c:pt>
                <c:pt idx="8">
                  <c:v>310.8520087031024</c:v>
                </c:pt>
                <c:pt idx="9">
                  <c:v>488.16084411976908</c:v>
                </c:pt>
                <c:pt idx="10">
                  <c:v>706.98944973303674</c:v>
                </c:pt>
                <c:pt idx="11">
                  <c:v>725.27197897556391</c:v>
                </c:pt>
                <c:pt idx="12">
                  <c:v>724.27530595860344</c:v>
                </c:pt>
                <c:pt idx="13">
                  <c:v>915.6156444166744</c:v>
                </c:pt>
                <c:pt idx="14">
                  <c:v>941.02099530254054</c:v>
                </c:pt>
                <c:pt idx="15">
                  <c:v>1123.7330455373408</c:v>
                </c:pt>
                <c:pt idx="16">
                  <c:v>1105.9131506090259</c:v>
                </c:pt>
                <c:pt idx="17">
                  <c:v>1106.3151200833506</c:v>
                </c:pt>
                <c:pt idx="18">
                  <c:v>1133.5310193940597</c:v>
                </c:pt>
                <c:pt idx="19">
                  <c:v>1101.9758335651327</c:v>
                </c:pt>
                <c:pt idx="20">
                  <c:v>1066.0954511931914</c:v>
                </c:pt>
                <c:pt idx="21">
                  <c:v>1070.8006655506517</c:v>
                </c:pt>
                <c:pt idx="22">
                  <c:v>1043.5836093635819</c:v>
                </c:pt>
                <c:pt idx="23">
                  <c:v>1072.1872664719847</c:v>
                </c:pt>
                <c:pt idx="24">
                  <c:v>1134.3868508431085</c:v>
                </c:pt>
                <c:pt idx="25">
                  <c:v>1130.570456930458</c:v>
                </c:pt>
                <c:pt idx="26">
                  <c:v>1204.1038442689619</c:v>
                </c:pt>
                <c:pt idx="27">
                  <c:v>1136.8428191304254</c:v>
                </c:pt>
                <c:pt idx="28">
                  <c:v>831.7841168630689</c:v>
                </c:pt>
                <c:pt idx="29">
                  <c:v>808.24879274331226</c:v>
                </c:pt>
                <c:pt idx="30" formatCode="0.000">
                  <c:v>647.88052822410555</c:v>
                </c:pt>
                <c:pt idx="31">
                  <c:v>691.36181811240863</c:v>
                </c:pt>
                <c:pt idx="32">
                  <c:v>658.57515718896491</c:v>
                </c:pt>
                <c:pt idx="33">
                  <c:v>607.40617062828051</c:v>
                </c:pt>
                <c:pt idx="34">
                  <c:v>608.34024003245122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1990-2024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GHG'!$B$24:$AJ$24</c:f>
              <c:numCache>
                <c:formatCode>0.00</c:formatCode>
                <c:ptCount val="35"/>
                <c:pt idx="0">
                  <c:v>20570.757476329538</c:v>
                </c:pt>
                <c:pt idx="1">
                  <c:v>20707.331875951964</c:v>
                </c:pt>
                <c:pt idx="2">
                  <c:v>20839.314451449056</c:v>
                </c:pt>
                <c:pt idx="3">
                  <c:v>21084.538922521748</c:v>
                </c:pt>
                <c:pt idx="4">
                  <c:v>21226.007740586854</c:v>
                </c:pt>
                <c:pt idx="5">
                  <c:v>21868.063350805816</c:v>
                </c:pt>
                <c:pt idx="6">
                  <c:v>22075.632985514447</c:v>
                </c:pt>
                <c:pt idx="7">
                  <c:v>22183.65424197273</c:v>
                </c:pt>
                <c:pt idx="8">
                  <c:v>22612.916421447695</c:v>
                </c:pt>
                <c:pt idx="9">
                  <c:v>22267.173438480491</c:v>
                </c:pt>
                <c:pt idx="10">
                  <c:v>21335.406848545696</c:v>
                </c:pt>
                <c:pt idx="11">
                  <c:v>21033.612115585514</c:v>
                </c:pt>
                <c:pt idx="12">
                  <c:v>20707.053744596204</c:v>
                </c:pt>
                <c:pt idx="13">
                  <c:v>20996.72305230072</c:v>
                </c:pt>
                <c:pt idx="14">
                  <c:v>20652.017588623457</c:v>
                </c:pt>
                <c:pt idx="15">
                  <c:v>20183.65142864763</c:v>
                </c:pt>
                <c:pt idx="16">
                  <c:v>19765.946445548103</c:v>
                </c:pt>
                <c:pt idx="17">
                  <c:v>19628.11340477581</c:v>
                </c:pt>
                <c:pt idx="18">
                  <c:v>19260.003266905002</c:v>
                </c:pt>
                <c:pt idx="19">
                  <c:v>18844.171030386042</c:v>
                </c:pt>
                <c:pt idx="20">
                  <c:v>18988.060760455603</c:v>
                </c:pt>
                <c:pt idx="21">
                  <c:v>18557.044384062559</c:v>
                </c:pt>
                <c:pt idx="22">
                  <c:v>18858.686893026108</c:v>
                </c:pt>
                <c:pt idx="23">
                  <c:v>19449.195801753307</c:v>
                </c:pt>
                <c:pt idx="24">
                  <c:v>19526.228910444726</c:v>
                </c:pt>
                <c:pt idx="25">
                  <c:v>19919.3495632878</c:v>
                </c:pt>
                <c:pt idx="26">
                  <c:v>20506.827894111553</c:v>
                </c:pt>
                <c:pt idx="27">
                  <c:v>21128.154165342665</c:v>
                </c:pt>
                <c:pt idx="28">
                  <c:v>21402.332937239902</c:v>
                </c:pt>
                <c:pt idx="29">
                  <c:v>21283.443633734092</c:v>
                </c:pt>
                <c:pt idx="30">
                  <c:v>21587.840665458418</c:v>
                </c:pt>
                <c:pt idx="31">
                  <c:v>21967.139869428724</c:v>
                </c:pt>
                <c:pt idx="32">
                  <c:v>21780.063717145229</c:v>
                </c:pt>
                <c:pt idx="33">
                  <c:v>20720.152425225919</c:v>
                </c:pt>
                <c:pt idx="34">
                  <c:v>20445.459236291848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1990-2024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GHG'!$B$32:$AJ$32</c:f>
              <c:numCache>
                <c:formatCode>0.00</c:formatCode>
                <c:ptCount val="35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1884.4315270557624</c:v>
                </c:pt>
                <c:pt idx="7">
                  <c:v>1576.982250910261</c:v>
                </c:pt>
                <c:pt idx="8">
                  <c:v>1626.6006654526207</c:v>
                </c:pt>
                <c:pt idx="9">
                  <c:v>1630.7580838813492</c:v>
                </c:pt>
                <c:pt idx="10">
                  <c:v>1643.2779552875486</c:v>
                </c:pt>
                <c:pt idx="11">
                  <c:v>1766.8598970748044</c:v>
                </c:pt>
                <c:pt idx="12">
                  <c:v>1880.8930105084603</c:v>
                </c:pt>
                <c:pt idx="13">
                  <c:v>1935.8113668287185</c:v>
                </c:pt>
                <c:pt idx="14">
                  <c:v>1656.7174768324844</c:v>
                </c:pt>
                <c:pt idx="15">
                  <c:v>1454.2732283395637</c:v>
                </c:pt>
                <c:pt idx="16">
                  <c:v>1489.0608120747911</c:v>
                </c:pt>
                <c:pt idx="17">
                  <c:v>962.33999441077253</c:v>
                </c:pt>
                <c:pt idx="18">
                  <c:v>800.17858585700117</c:v>
                </c:pt>
                <c:pt idx="19">
                  <c:v>603.78478589667623</c:v>
                </c:pt>
                <c:pt idx="20">
                  <c:v>594.31068292949431</c:v>
                </c:pt>
                <c:pt idx="21">
                  <c:v>688.42779394361185</c:v>
                </c:pt>
                <c:pt idx="22">
                  <c:v>594.26965456386324</c:v>
                </c:pt>
                <c:pt idx="23">
                  <c:v>764.64137999478999</c:v>
                </c:pt>
                <c:pt idx="24">
                  <c:v>949.68601610714018</c:v>
                </c:pt>
                <c:pt idx="25">
                  <c:v>1025.8248980477192</c:v>
                </c:pt>
                <c:pt idx="26">
                  <c:v>1019.2945208107094</c:v>
                </c:pt>
                <c:pt idx="27">
                  <c:v>988.0756943528088</c:v>
                </c:pt>
                <c:pt idx="28">
                  <c:v>943.37653365285883</c:v>
                </c:pt>
                <c:pt idx="29">
                  <c:v>908.39164361748965</c:v>
                </c:pt>
                <c:pt idx="30">
                  <c:v>888.9153915942502</c:v>
                </c:pt>
                <c:pt idx="31">
                  <c:v>834.58832434916496</c:v>
                </c:pt>
                <c:pt idx="32">
                  <c:v>880.17852983105195</c:v>
                </c:pt>
                <c:pt idx="33">
                  <c:v>853.04016410544273</c:v>
                </c:pt>
                <c:pt idx="34">
                  <c:v>827.59806726181159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Kilotonnes</a:t>
                </a:r>
                <a:r>
                  <a:rPr lang="en-IE" baseline="0"/>
                  <a:t> CO2eq</a:t>
                </a:r>
                <a:endParaRPr lang="en-IE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1990-2024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CH4'!$B$2:$AJ$2</c:f>
              <c:numCache>
                <c:formatCode>0.00</c:formatCode>
                <c:ptCount val="35"/>
                <c:pt idx="0">
                  <c:v>125.95443692968705</c:v>
                </c:pt>
                <c:pt idx="1">
                  <c:v>115.45509101873417</c:v>
                </c:pt>
                <c:pt idx="2">
                  <c:v>110.2188084267308</c:v>
                </c:pt>
                <c:pt idx="3">
                  <c:v>115.09497768955495</c:v>
                </c:pt>
                <c:pt idx="4">
                  <c:v>113.68548826726015</c:v>
                </c:pt>
                <c:pt idx="5">
                  <c:v>114.75349507083827</c:v>
                </c:pt>
                <c:pt idx="6">
                  <c:v>116.3400984330122</c:v>
                </c:pt>
                <c:pt idx="7">
                  <c:v>114.29548741996439</c:v>
                </c:pt>
                <c:pt idx="8">
                  <c:v>99.227565475058498</c:v>
                </c:pt>
                <c:pt idx="9">
                  <c:v>101.26007007881523</c:v>
                </c:pt>
                <c:pt idx="10">
                  <c:v>105.36507203429247</c:v>
                </c:pt>
                <c:pt idx="11">
                  <c:v>120.87221495314255</c:v>
                </c:pt>
                <c:pt idx="12">
                  <c:v>95.150550008601115</c:v>
                </c:pt>
                <c:pt idx="13">
                  <c:v>842.01734049136326</c:v>
                </c:pt>
                <c:pt idx="14">
                  <c:v>102.53237057871844</c:v>
                </c:pt>
                <c:pt idx="15">
                  <c:v>92.806196799569236</c:v>
                </c:pt>
                <c:pt idx="16">
                  <c:v>105.5047234503007</c:v>
                </c:pt>
                <c:pt idx="17">
                  <c:v>115.29756696577844</c:v>
                </c:pt>
                <c:pt idx="18">
                  <c:v>107.39100092975201</c:v>
                </c:pt>
                <c:pt idx="19">
                  <c:v>101.79268229554422</c:v>
                </c:pt>
                <c:pt idx="20">
                  <c:v>105.10345349697958</c:v>
                </c:pt>
                <c:pt idx="21">
                  <c:v>95.632774130982256</c:v>
                </c:pt>
                <c:pt idx="22">
                  <c:v>95.170968029403255</c:v>
                </c:pt>
                <c:pt idx="23">
                  <c:v>92.745033610655327</c:v>
                </c:pt>
                <c:pt idx="24">
                  <c:v>105.8042588768899</c:v>
                </c:pt>
                <c:pt idx="25">
                  <c:v>106.33634128079612</c:v>
                </c:pt>
                <c:pt idx="26">
                  <c:v>107.49429610349358</c:v>
                </c:pt>
                <c:pt idx="27">
                  <c:v>111.26237638846693</c:v>
                </c:pt>
                <c:pt idx="28">
                  <c:v>119.07906272853619</c:v>
                </c:pt>
                <c:pt idx="29">
                  <c:v>113.54062951494971</c:v>
                </c:pt>
                <c:pt idx="30">
                  <c:v>114.1957078124897</c:v>
                </c:pt>
                <c:pt idx="31">
                  <c:v>102.29194693807302</c:v>
                </c:pt>
                <c:pt idx="32">
                  <c:v>101.37151503580809</c:v>
                </c:pt>
                <c:pt idx="33">
                  <c:v>99.850350095987835</c:v>
                </c:pt>
                <c:pt idx="34">
                  <c:v>107.56878935275761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1990-2024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CH4'!$B$7:$AJ$7</c:f>
              <c:numCache>
                <c:formatCode>0.00</c:formatCode>
                <c:ptCount val="35"/>
                <c:pt idx="0">
                  <c:v>495.65923189435318</c:v>
                </c:pt>
                <c:pt idx="1">
                  <c:v>484.28982420724651</c:v>
                </c:pt>
                <c:pt idx="2">
                  <c:v>411.48663364868577</c:v>
                </c:pt>
                <c:pt idx="3">
                  <c:v>400.58275023877781</c:v>
                </c:pt>
                <c:pt idx="4">
                  <c:v>353.29579368845856</c:v>
                </c:pt>
                <c:pt idx="5">
                  <c:v>319.23016754030687</c:v>
                </c:pt>
                <c:pt idx="6">
                  <c:v>319.42866733466855</c:v>
                </c:pt>
                <c:pt idx="7">
                  <c:v>280.15705775385578</c:v>
                </c:pt>
                <c:pt idx="8">
                  <c:v>297.17166991833983</c:v>
                </c:pt>
                <c:pt idx="9">
                  <c:v>227.54290095062447</c:v>
                </c:pt>
                <c:pt idx="10">
                  <c:v>227.03781165149618</c:v>
                </c:pt>
                <c:pt idx="11">
                  <c:v>216.59680337426602</c:v>
                </c:pt>
                <c:pt idx="12">
                  <c:v>213.6332315429527</c:v>
                </c:pt>
                <c:pt idx="13">
                  <c:v>202.75470572557754</c:v>
                </c:pt>
                <c:pt idx="14">
                  <c:v>199.2930065113907</c:v>
                </c:pt>
                <c:pt idx="15">
                  <c:v>208.48045193056493</c:v>
                </c:pt>
                <c:pt idx="16">
                  <c:v>202.69345773245692</c:v>
                </c:pt>
                <c:pt idx="17">
                  <c:v>196.72260216116848</c:v>
                </c:pt>
                <c:pt idx="18">
                  <c:v>208.62127002466283</c:v>
                </c:pt>
                <c:pt idx="19">
                  <c:v>220.05096550561743</c:v>
                </c:pt>
                <c:pt idx="20">
                  <c:v>210.51917232814202</c:v>
                </c:pt>
                <c:pt idx="21">
                  <c:v>188.38980483287449</c:v>
                </c:pt>
                <c:pt idx="22">
                  <c:v>187.5290194067332</c:v>
                </c:pt>
                <c:pt idx="23">
                  <c:v>197.17579048459174</c:v>
                </c:pt>
                <c:pt idx="24">
                  <c:v>177.23711065142177</c:v>
                </c:pt>
                <c:pt idx="25">
                  <c:v>185.19807060211849</c:v>
                </c:pt>
                <c:pt idx="26">
                  <c:v>188.53625802023083</c:v>
                </c:pt>
                <c:pt idx="27">
                  <c:v>160.92968875743998</c:v>
                </c:pt>
                <c:pt idx="28">
                  <c:v>173.23950040321358</c:v>
                </c:pt>
                <c:pt idx="29">
                  <c:v>156.44473683889436</c:v>
                </c:pt>
                <c:pt idx="30">
                  <c:v>164.58225978377016</c:v>
                </c:pt>
                <c:pt idx="31">
                  <c:v>156.63985605712369</c:v>
                </c:pt>
                <c:pt idx="32">
                  <c:v>123.88903348978749</c:v>
                </c:pt>
                <c:pt idx="33">
                  <c:v>107.06802155051324</c:v>
                </c:pt>
                <c:pt idx="34">
                  <c:v>107.27492630328769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1990-2024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CH4'!$B$8:$AJ$8</c:f>
              <c:numCache>
                <c:formatCode>0.00</c:formatCode>
                <c:ptCount val="35"/>
                <c:pt idx="0">
                  <c:v>7.6716625604073911</c:v>
                </c:pt>
                <c:pt idx="1">
                  <c:v>7.9946876288113913</c:v>
                </c:pt>
                <c:pt idx="2">
                  <c:v>6.7652878880876033</c:v>
                </c:pt>
                <c:pt idx="3">
                  <c:v>7.1200386663778907</c:v>
                </c:pt>
                <c:pt idx="4">
                  <c:v>6.9401151691976963</c:v>
                </c:pt>
                <c:pt idx="5">
                  <c:v>7.0997648405865936</c:v>
                </c:pt>
                <c:pt idx="6">
                  <c:v>7.599308529997681</c:v>
                </c:pt>
                <c:pt idx="7">
                  <c:v>7.7010509558166396</c:v>
                </c:pt>
                <c:pt idx="8">
                  <c:v>8.2267356199531569</c:v>
                </c:pt>
                <c:pt idx="9">
                  <c:v>8.3017402042866451</c:v>
                </c:pt>
                <c:pt idx="10">
                  <c:v>9.638777982192714</c:v>
                </c:pt>
                <c:pt idx="11">
                  <c:v>10.137193195824734</c:v>
                </c:pt>
                <c:pt idx="12">
                  <c:v>9.7538169457401462</c:v>
                </c:pt>
                <c:pt idx="13">
                  <c:v>10.080900776218471</c:v>
                </c:pt>
                <c:pt idx="14">
                  <c:v>10.975571099189997</c:v>
                </c:pt>
                <c:pt idx="15">
                  <c:v>12.361448164606001</c:v>
                </c:pt>
                <c:pt idx="16">
                  <c:v>11.8150926854058</c:v>
                </c:pt>
                <c:pt idx="17">
                  <c:v>11.40388826181022</c:v>
                </c:pt>
                <c:pt idx="18">
                  <c:v>10.55960092374915</c:v>
                </c:pt>
                <c:pt idx="19">
                  <c:v>9.0303225516263907</c:v>
                </c:pt>
                <c:pt idx="20">
                  <c:v>9.3791380748687239</c:v>
                </c:pt>
                <c:pt idx="21">
                  <c:v>8.161288296261155</c:v>
                </c:pt>
                <c:pt idx="22">
                  <c:v>7.5331618445803983</c:v>
                </c:pt>
                <c:pt idx="23">
                  <c:v>7.7877570108540581</c:v>
                </c:pt>
                <c:pt idx="24">
                  <c:v>8.874467625593164</c:v>
                </c:pt>
                <c:pt idx="25">
                  <c:v>8.8956195635929873</c:v>
                </c:pt>
                <c:pt idx="26">
                  <c:v>8.6350318520950342</c:v>
                </c:pt>
                <c:pt idx="27">
                  <c:v>9.3733026994333102</c:v>
                </c:pt>
                <c:pt idx="28">
                  <c:v>9.6990237814236053</c:v>
                </c:pt>
                <c:pt idx="29">
                  <c:v>9.1718157691153337</c:v>
                </c:pt>
                <c:pt idx="30">
                  <c:v>8.9408244593098374</c:v>
                </c:pt>
                <c:pt idx="31">
                  <c:v>8.54329098962166</c:v>
                </c:pt>
                <c:pt idx="32">
                  <c:v>8.1488628914238941</c:v>
                </c:pt>
                <c:pt idx="33">
                  <c:v>7.4009901121414421</c:v>
                </c:pt>
                <c:pt idx="34">
                  <c:v>7.2053828424763688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1990-2024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CH4'!$B$9:$AJ$9</c:f>
              <c:numCache>
                <c:formatCode>0.00</c:formatCode>
                <c:ptCount val="35"/>
                <c:pt idx="0">
                  <c:v>3.6666435241060777</c:v>
                </c:pt>
                <c:pt idx="1">
                  <c:v>3.7058578705988068</c:v>
                </c:pt>
                <c:pt idx="2">
                  <c:v>3.6538692346696751</c:v>
                </c:pt>
                <c:pt idx="3">
                  <c:v>3.565396035479266</c:v>
                </c:pt>
                <c:pt idx="4">
                  <c:v>3.8808966434968939</c:v>
                </c:pt>
                <c:pt idx="5">
                  <c:v>3.7885004440854688</c:v>
                </c:pt>
                <c:pt idx="6">
                  <c:v>3.3571991897823672</c:v>
                </c:pt>
                <c:pt idx="7">
                  <c:v>3.3571640139971213</c:v>
                </c:pt>
                <c:pt idx="8">
                  <c:v>3.2509048908753013</c:v>
                </c:pt>
                <c:pt idx="9">
                  <c:v>3.331576784090601</c:v>
                </c:pt>
                <c:pt idx="10">
                  <c:v>3.3337372954775164</c:v>
                </c:pt>
                <c:pt idx="11">
                  <c:v>3.2588809253078415</c:v>
                </c:pt>
                <c:pt idx="12">
                  <c:v>3.1301015780245267</c:v>
                </c:pt>
                <c:pt idx="13">
                  <c:v>3.3639260117029823</c:v>
                </c:pt>
                <c:pt idx="14">
                  <c:v>3.1973325199206704</c:v>
                </c:pt>
                <c:pt idx="15">
                  <c:v>3.328765676959073</c:v>
                </c:pt>
                <c:pt idx="16">
                  <c:v>3.6530367709249658</c:v>
                </c:pt>
                <c:pt idx="17">
                  <c:v>5.1335887478032758</c:v>
                </c:pt>
                <c:pt idx="18">
                  <c:v>7.1473833689799298</c:v>
                </c:pt>
                <c:pt idx="19">
                  <c:v>5.9067343314402487</c:v>
                </c:pt>
                <c:pt idx="20">
                  <c:v>5.6049816811125597</c:v>
                </c:pt>
                <c:pt idx="21">
                  <c:v>5.9738180803419683</c:v>
                </c:pt>
                <c:pt idx="22">
                  <c:v>6.6811851565534512</c:v>
                </c:pt>
                <c:pt idx="23">
                  <c:v>7.6145978571493815</c:v>
                </c:pt>
                <c:pt idx="24">
                  <c:v>8.1445841502192096</c:v>
                </c:pt>
                <c:pt idx="25">
                  <c:v>5.6792165440317302</c:v>
                </c:pt>
                <c:pt idx="26">
                  <c:v>6.1873483383231687</c:v>
                </c:pt>
                <c:pt idx="27">
                  <c:v>5.0700425841212784</c:v>
                </c:pt>
                <c:pt idx="28">
                  <c:v>5.1345220842499426</c:v>
                </c:pt>
                <c:pt idx="29">
                  <c:v>4.5967694942115962</c:v>
                </c:pt>
                <c:pt idx="30">
                  <c:v>4.4340955027696811</c:v>
                </c:pt>
                <c:pt idx="31">
                  <c:v>4.9938831860719439</c:v>
                </c:pt>
                <c:pt idx="32">
                  <c:v>5.0845557040103246</c:v>
                </c:pt>
                <c:pt idx="33">
                  <c:v>4.5655266751742047</c:v>
                </c:pt>
                <c:pt idx="34">
                  <c:v>5.207633437905181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1990-2024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CH4'!$B$10:$AJ$10</c:f>
              <c:numCache>
                <c:formatCode>0.00</c:formatCode>
                <c:ptCount val="35"/>
                <c:pt idx="0">
                  <c:v>3.8994347314217772</c:v>
                </c:pt>
                <c:pt idx="1">
                  <c:v>3.7808380898941598</c:v>
                </c:pt>
                <c:pt idx="2">
                  <c:v>3.4647052860806689</c:v>
                </c:pt>
                <c:pt idx="3">
                  <c:v>3.319362143598068</c:v>
                </c:pt>
                <c:pt idx="4">
                  <c:v>3.3314287900409885</c:v>
                </c:pt>
                <c:pt idx="5">
                  <c:v>3.0869025402900547</c:v>
                </c:pt>
                <c:pt idx="6">
                  <c:v>2.8595925938772071</c:v>
                </c:pt>
                <c:pt idx="7">
                  <c:v>2.68140098574615</c:v>
                </c:pt>
                <c:pt idx="8">
                  <c:v>2.466372714330443</c:v>
                </c:pt>
                <c:pt idx="9">
                  <c:v>2.5327066649806351</c:v>
                </c:pt>
                <c:pt idx="10">
                  <c:v>2.6129734494531061</c:v>
                </c:pt>
                <c:pt idx="11">
                  <c:v>2.5081451569921511</c:v>
                </c:pt>
                <c:pt idx="12">
                  <c:v>2.3450924177266383</c:v>
                </c:pt>
                <c:pt idx="13">
                  <c:v>2.2281612007969049</c:v>
                </c:pt>
                <c:pt idx="14">
                  <c:v>2.0613248064155782</c:v>
                </c:pt>
                <c:pt idx="15">
                  <c:v>2.0472101070543731</c:v>
                </c:pt>
                <c:pt idx="16">
                  <c:v>1.9566473646949341</c:v>
                </c:pt>
                <c:pt idx="17">
                  <c:v>1.8291294150097794</c:v>
                </c:pt>
                <c:pt idx="18">
                  <c:v>1.8414167549968616</c:v>
                </c:pt>
                <c:pt idx="19">
                  <c:v>3.2000873199489512</c:v>
                </c:pt>
                <c:pt idx="20">
                  <c:v>2.8703750651155007</c:v>
                </c:pt>
                <c:pt idx="21">
                  <c:v>3.4864708936005031</c:v>
                </c:pt>
                <c:pt idx="22">
                  <c:v>4.0961570745971905</c:v>
                </c:pt>
                <c:pt idx="23">
                  <c:v>5.5832120548743642</c:v>
                </c:pt>
                <c:pt idx="24">
                  <c:v>5.8227933013464614</c:v>
                </c:pt>
                <c:pt idx="25">
                  <c:v>4.6219870343689413</c:v>
                </c:pt>
                <c:pt idx="26">
                  <c:v>6.8734748452338641</c:v>
                </c:pt>
                <c:pt idx="27">
                  <c:v>6.4916321168683897</c:v>
                </c:pt>
                <c:pt idx="28">
                  <c:v>5.9468677061420916</c:v>
                </c:pt>
                <c:pt idx="29">
                  <c:v>5.2381339515855778</c:v>
                </c:pt>
                <c:pt idx="30">
                  <c:v>5.5202959239710783</c:v>
                </c:pt>
                <c:pt idx="31">
                  <c:v>6.1444615815246317</c:v>
                </c:pt>
                <c:pt idx="32">
                  <c:v>6.3398994217843718</c:v>
                </c:pt>
                <c:pt idx="33">
                  <c:v>5.7503101444418157</c:v>
                </c:pt>
                <c:pt idx="34">
                  <c:v>6.4640261403173165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1990-2024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CH4'!$B$11:$AJ$11</c:f>
              <c:numCache>
                <c:formatCode>0.00</c:formatCode>
                <c:ptCount val="35"/>
                <c:pt idx="0">
                  <c:v>54.936296806367167</c:v>
                </c:pt>
                <c:pt idx="1">
                  <c:v>56.403874507806819</c:v>
                </c:pt>
                <c:pt idx="2">
                  <c:v>57.796792739248147</c:v>
                </c:pt>
                <c:pt idx="3">
                  <c:v>54.591001683716485</c:v>
                </c:pt>
                <c:pt idx="4">
                  <c:v>53.268741266593295</c:v>
                </c:pt>
                <c:pt idx="5">
                  <c:v>52.772939372402838</c:v>
                </c:pt>
                <c:pt idx="6">
                  <c:v>52.714017819453353</c:v>
                </c:pt>
                <c:pt idx="7">
                  <c:v>50.046592081029637</c:v>
                </c:pt>
                <c:pt idx="8">
                  <c:v>52.402966743114192</c:v>
                </c:pt>
                <c:pt idx="9">
                  <c:v>51.854033240301504</c:v>
                </c:pt>
                <c:pt idx="10">
                  <c:v>49.253994279533529</c:v>
                </c:pt>
                <c:pt idx="11">
                  <c:v>48.478794275987347</c:v>
                </c:pt>
                <c:pt idx="12">
                  <c:v>45.416083649692169</c:v>
                </c:pt>
                <c:pt idx="13">
                  <c:v>43.324510892686277</c:v>
                </c:pt>
                <c:pt idx="14">
                  <c:v>43.067458337030651</c:v>
                </c:pt>
                <c:pt idx="15">
                  <c:v>43.377970652222508</c:v>
                </c:pt>
                <c:pt idx="16">
                  <c:v>42.065109422966209</c:v>
                </c:pt>
                <c:pt idx="17">
                  <c:v>40.665670962559247</c:v>
                </c:pt>
                <c:pt idx="18">
                  <c:v>37.936783193012253</c:v>
                </c:pt>
                <c:pt idx="19">
                  <c:v>33.464573423397802</c:v>
                </c:pt>
                <c:pt idx="20">
                  <c:v>29.495234821858258</c:v>
                </c:pt>
                <c:pt idx="21">
                  <c:v>27.283309033993685</c:v>
                </c:pt>
                <c:pt idx="22">
                  <c:v>24.622148130247236</c:v>
                </c:pt>
                <c:pt idx="23">
                  <c:v>23.486075245527804</c:v>
                </c:pt>
                <c:pt idx="24">
                  <c:v>22.436135806264247</c:v>
                </c:pt>
                <c:pt idx="25">
                  <c:v>21.120537958632923</c:v>
                </c:pt>
                <c:pt idx="26">
                  <c:v>19.507278616449163</c:v>
                </c:pt>
                <c:pt idx="27">
                  <c:v>17.102614199314441</c:v>
                </c:pt>
                <c:pt idx="28">
                  <c:v>15.322861080374166</c:v>
                </c:pt>
                <c:pt idx="29">
                  <c:v>13.986171923337256</c:v>
                </c:pt>
                <c:pt idx="30">
                  <c:v>10.420908541756212</c:v>
                </c:pt>
                <c:pt idx="31">
                  <c:v>10.314762231291001</c:v>
                </c:pt>
                <c:pt idx="32">
                  <c:v>10.817694326780666</c:v>
                </c:pt>
                <c:pt idx="33">
                  <c:v>11.571035755413169</c:v>
                </c:pt>
                <c:pt idx="34">
                  <c:v>11.614970679679583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1990-2024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CH4'!$B$17:$AJ$17</c:f>
              <c:numCache>
                <c:formatCode>0.00</c:formatCode>
                <c:ptCount val="35"/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1990-2024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CH4'!$B$23:$AJ$23</c:f>
              <c:numCache>
                <c:formatCode>0.00</c:formatCode>
                <c:ptCount val="35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1990-2024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CH4'!$B$24:$AJ$24</c:f>
              <c:numCache>
                <c:formatCode>0.00</c:formatCode>
                <c:ptCount val="35"/>
                <c:pt idx="0">
                  <c:v>14296.61122545953</c:v>
                </c:pt>
                <c:pt idx="1">
                  <c:v>14473.48089112478</c:v>
                </c:pt>
                <c:pt idx="2">
                  <c:v>14701.926589183424</c:v>
                </c:pt>
                <c:pt idx="3">
                  <c:v>14708.418713931249</c:v>
                </c:pt>
                <c:pt idx="4">
                  <c:v>14648.208637396554</c:v>
                </c:pt>
                <c:pt idx="5">
                  <c:v>14693.044334478504</c:v>
                </c:pt>
                <c:pt idx="6">
                  <c:v>15104.620106173707</c:v>
                </c:pt>
                <c:pt idx="7">
                  <c:v>15431.557680039527</c:v>
                </c:pt>
                <c:pt idx="8">
                  <c:v>15631.51285707382</c:v>
                </c:pt>
                <c:pt idx="9">
                  <c:v>15186.470111149567</c:v>
                </c:pt>
                <c:pt idx="10">
                  <c:v>14534.520508488507</c:v>
                </c:pt>
                <c:pt idx="11">
                  <c:v>14453.478499241093</c:v>
                </c:pt>
                <c:pt idx="12">
                  <c:v>14308.867527357956</c:v>
                </c:pt>
                <c:pt idx="13">
                  <c:v>14267.560834554821</c:v>
                </c:pt>
                <c:pt idx="14">
                  <c:v>14213.35357239475</c:v>
                </c:pt>
                <c:pt idx="15">
                  <c:v>13811.995891239154</c:v>
                </c:pt>
                <c:pt idx="16">
                  <c:v>13582.903488090646</c:v>
                </c:pt>
                <c:pt idx="17">
                  <c:v>13526.451273078006</c:v>
                </c:pt>
                <c:pt idx="18">
                  <c:v>13349.211335294476</c:v>
                </c:pt>
                <c:pt idx="19">
                  <c:v>13135.044243408855</c:v>
                </c:pt>
                <c:pt idx="20">
                  <c:v>12936.867398914428</c:v>
                </c:pt>
                <c:pt idx="21">
                  <c:v>13010.466506376781</c:v>
                </c:pt>
                <c:pt idx="22">
                  <c:v>13370.045041527168</c:v>
                </c:pt>
                <c:pt idx="23">
                  <c:v>13406.861879658954</c:v>
                </c:pt>
                <c:pt idx="24">
                  <c:v>13786.412830157145</c:v>
                </c:pt>
                <c:pt idx="25">
                  <c:v>14154.826414483736</c:v>
                </c:pt>
                <c:pt idx="26">
                  <c:v>14590.720946407077</c:v>
                </c:pt>
                <c:pt idx="27">
                  <c:v>15016.62435767691</c:v>
                </c:pt>
                <c:pt idx="28">
                  <c:v>14898.413956146755</c:v>
                </c:pt>
                <c:pt idx="29">
                  <c:v>15099.220980327362</c:v>
                </c:pt>
                <c:pt idx="30">
                  <c:v>15270.283468735061</c:v>
                </c:pt>
                <c:pt idx="31">
                  <c:v>15301.870201164364</c:v>
                </c:pt>
                <c:pt idx="32">
                  <c:v>15292.838904006167</c:v>
                </c:pt>
                <c:pt idx="33">
                  <c:v>14951.94169811314</c:v>
                </c:pt>
                <c:pt idx="34">
                  <c:v>14566.72367909302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1990-2024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1990-2024 CH4'!$B$1:$AJ$1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CH4'!$B$32:$AJ$32</c:f>
              <c:numCache>
                <c:formatCode>0.00</c:formatCode>
                <c:ptCount val="35"/>
                <c:pt idx="0">
                  <c:v>1545.8533528449464</c:v>
                </c:pt>
                <c:pt idx="1">
                  <c:v>1636.4310230730002</c:v>
                </c:pt>
                <c:pt idx="2">
                  <c:v>1707.4564657481867</c:v>
                </c:pt>
                <c:pt idx="3">
                  <c:v>1762.9557530360016</c:v>
                </c:pt>
                <c:pt idx="4">
                  <c:v>1814.1734518897417</c:v>
                </c:pt>
                <c:pt idx="5">
                  <c:v>1855.5442917242906</c:v>
                </c:pt>
                <c:pt idx="6">
                  <c:v>1719.7433407843723</c:v>
                </c:pt>
                <c:pt idx="7">
                  <c:v>1426.7889917224798</c:v>
                </c:pt>
                <c:pt idx="8">
                  <c:v>1491.7878195649241</c:v>
                </c:pt>
                <c:pt idx="9">
                  <c:v>1485.9722837918493</c:v>
                </c:pt>
                <c:pt idx="10">
                  <c:v>1492.11576211641</c:v>
                </c:pt>
                <c:pt idx="11">
                  <c:v>1603.6360880070492</c:v>
                </c:pt>
                <c:pt idx="12">
                  <c:v>1692.0379743831249</c:v>
                </c:pt>
                <c:pt idx="13">
                  <c:v>1700.2311130246194</c:v>
                </c:pt>
                <c:pt idx="14">
                  <c:v>1420.8423171483739</c:v>
                </c:pt>
                <c:pt idx="15">
                  <c:v>1228.0428250627112</c:v>
                </c:pt>
                <c:pt idx="16">
                  <c:v>1267.9669809603931</c:v>
                </c:pt>
                <c:pt idx="17">
                  <c:v>782.67459143853944</c:v>
                </c:pt>
                <c:pt idx="18">
                  <c:v>630.03307393572265</c:v>
                </c:pt>
                <c:pt idx="19">
                  <c:v>431.50104913659231</c:v>
                </c:pt>
                <c:pt idx="20">
                  <c:v>425.20946470706383</c:v>
                </c:pt>
                <c:pt idx="21">
                  <c:v>538.60833820407549</c:v>
                </c:pt>
                <c:pt idx="22">
                  <c:v>442.39309750265301</c:v>
                </c:pt>
                <c:pt idx="23">
                  <c:v>611.27527692937008</c:v>
                </c:pt>
                <c:pt idx="24">
                  <c:v>807.56127017131234</c:v>
                </c:pt>
                <c:pt idx="25">
                  <c:v>877.82244571768877</c:v>
                </c:pt>
                <c:pt idx="26">
                  <c:v>886.09872806261285</c:v>
                </c:pt>
                <c:pt idx="27">
                  <c:v>843.78871353156399</c:v>
                </c:pt>
                <c:pt idx="28">
                  <c:v>801.21700013199973</c:v>
                </c:pt>
                <c:pt idx="29">
                  <c:v>755.1788530789895</c:v>
                </c:pt>
                <c:pt idx="30">
                  <c:v>736.18401532207838</c:v>
                </c:pt>
                <c:pt idx="31">
                  <c:v>679.47098958053289</c:v>
                </c:pt>
                <c:pt idx="32">
                  <c:v>722.02058822820686</c:v>
                </c:pt>
                <c:pt idx="33">
                  <c:v>690.31361691552718</c:v>
                </c:pt>
                <c:pt idx="34">
                  <c:v>683.06639627383424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2024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7-4AFD-8615-BD8AC1C84217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7-4AFD-8615-BD8AC1C84217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7-4AFD-8615-BD8AC1C84217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7-4AFD-8615-BD8AC1C84217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7-4AFD-8615-BD8AC1C84217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7-4AFD-8615-BD8AC1C84217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7-4AFD-8615-BD8AC1C8421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7-4AFD-8615-BD8AC1C8421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7-4AFD-8615-BD8AC1C84217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7-4AFD-8615-BD8AC1C84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CH4'!$A$2,'NEW Summary 1990-2024 CH4'!$A$7,'NEW Summary 1990-2024 CH4'!$A$8,'NEW Summary 1990-2024 CH4'!$A$9,'NEW Summary 1990-2024 CH4'!$A$10,'NEW Summary 1990-2024 CH4'!$A$11,'NEW Summary 1990-2024 CH4'!$A$17,'NEW Summary 1990-2024 CH4'!$A$23,'NEW Summary 1990-2024 CH4'!$A$24,'NEW Summary 1990-2024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CH4'!$AJ$2,'NEW Summary 1990-2024 CH4'!$AJ$7,'NEW Summary 1990-2024 CH4'!$AJ$8,'NEW Summary 1990-2024 CH4'!$AJ$9,'NEW Summary 1990-2024 CH4'!$AJ$10,'NEW Summary 1990-2024 CH4'!$AJ$11,'NEW Summary 1990-2024 CH4'!$AJ$17,'NEW Summary 1990-2024 CH4'!$AJ$23,'NEW Summary 1990-2024 CH4'!$AJ$24,'NEW Summary 1990-2024 CH4'!$AJ$32)</c:f>
              <c:numCache>
                <c:formatCode>0.00</c:formatCode>
                <c:ptCount val="10"/>
                <c:pt idx="0">
                  <c:v>107.56878935275761</c:v>
                </c:pt>
                <c:pt idx="1">
                  <c:v>107.27492630328769</c:v>
                </c:pt>
                <c:pt idx="2">
                  <c:v>7.2053828424763688</c:v>
                </c:pt>
                <c:pt idx="3">
                  <c:v>5.207633437905181</c:v>
                </c:pt>
                <c:pt idx="4">
                  <c:v>6.4640261403173165</c:v>
                </c:pt>
                <c:pt idx="5">
                  <c:v>11.614970679679583</c:v>
                </c:pt>
                <c:pt idx="8">
                  <c:v>14566.72367909302</c:v>
                </c:pt>
                <c:pt idx="9">
                  <c:v>683.06639627383424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37-4AFD-8615-BD8AC1C8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927415852040327"/>
                  <c:y val="3.172425662798332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8-424B-9F66-25DD63226691}"/>
                </c:ext>
              </c:extLst>
            </c:dLbl>
            <c:dLbl>
              <c:idx val="1"/>
              <c:layout>
                <c:manualLayout>
                  <c:x val="0.11365598356398729"/>
                  <c:y val="7.8140222292091854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8-424B-9F66-25DD63226691}"/>
                </c:ext>
              </c:extLst>
            </c:dLbl>
            <c:dLbl>
              <c:idx val="2"/>
              <c:layout>
                <c:manualLayout>
                  <c:x val="0.21430586501795379"/>
                  <c:y val="0.2865927377083661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8-424B-9F66-25DD63226691}"/>
                </c:ext>
              </c:extLst>
            </c:dLbl>
            <c:dLbl>
              <c:idx val="3"/>
              <c:layout>
                <c:manualLayout>
                  <c:x val="0.13788419811723701"/>
                  <c:y val="7.25373662669670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F8-424B-9F66-25DD63226691}"/>
                </c:ext>
              </c:extLst>
            </c:dLbl>
            <c:dLbl>
              <c:idx val="4"/>
              <c:layout>
                <c:manualLayout>
                  <c:x val="-0.55039321113000639"/>
                  <c:y val="0.393893240584482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8-424B-9F66-25DD63226691}"/>
                </c:ext>
              </c:extLst>
            </c:dLbl>
            <c:dLbl>
              <c:idx val="5"/>
              <c:layout>
                <c:manualLayout>
                  <c:x val="0.21935662472238671"/>
                  <c:y val="0.421395062312617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8-424B-9F66-25DD63226691}"/>
                </c:ext>
              </c:extLst>
            </c:dLbl>
            <c:dLbl>
              <c:idx val="6"/>
              <c:layout>
                <c:manualLayout>
                  <c:x val="-0.56038458113989487"/>
                  <c:y val="0.1518456501578045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8-424B-9F66-25DD63226691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8-424B-9F66-25DD63226691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8-424B-9F66-25DD63226691}"/>
                </c:ext>
              </c:extLst>
            </c:dLbl>
            <c:dLbl>
              <c:idx val="9"/>
              <c:layout>
                <c:manualLayout>
                  <c:x val="-0.1400521133058113"/>
                  <c:y val="4.36682590543719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8-424B-9F66-25DD632266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CH4'!$A$2,'NEW Summary 1990-2024 CH4'!$A$7,'NEW Summary 1990-2024 CH4'!$A$8,'NEW Summary 1990-2024 CH4'!$A$9,'NEW Summary 1990-2024 CH4'!$A$10,'NEW Summary 1990-2024 CH4'!$A$11,'NEW Summary 1990-2024 CH4'!$A$17,'NEW Summary 1990-2024 CH4'!$A$23,'NEW Summary 1990-2024 CH4'!$A$24,'NEW Summary 1990-2024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CH4'!$B$2,'NEW Summary 1990-2024 CH4'!$B$7,'NEW Summary 1990-2024 CH4'!$B$8,'NEW Summary 1990-2024 CH4'!$B$9,'NEW Summary 1990-2024 CH4'!$B$10,'NEW Summary 1990-2024 CH4'!$B$11,'NEW Summary 1990-2024 CH4'!$B$17,'NEW Summary 1990-2024 CH4'!$B$23,'NEW Summary 1990-2024 CH4'!$B$24,'NEW Summary 1990-2024 CH4'!$B$32)</c:f>
              <c:numCache>
                <c:formatCode>0.00</c:formatCode>
                <c:ptCount val="10"/>
                <c:pt idx="0">
                  <c:v>125.95443692968705</c:v>
                </c:pt>
                <c:pt idx="1">
                  <c:v>495.65923189435318</c:v>
                </c:pt>
                <c:pt idx="2">
                  <c:v>7.6716625604073911</c:v>
                </c:pt>
                <c:pt idx="3">
                  <c:v>3.6666435241060777</c:v>
                </c:pt>
                <c:pt idx="4">
                  <c:v>3.8994347314217772</c:v>
                </c:pt>
                <c:pt idx="5">
                  <c:v>54.936296806367167</c:v>
                </c:pt>
                <c:pt idx="8">
                  <c:v>14296.61122545953</c:v>
                </c:pt>
                <c:pt idx="9">
                  <c:v>1545.8533528449464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F8-424B-9F66-25DD6322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41638420633614E-2"/>
          <c:y val="3.0433880156322663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1990-2024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N2O'!$B$2:$AJ$2</c:f>
              <c:numCache>
                <c:formatCode>0.00</c:formatCode>
                <c:ptCount val="35"/>
                <c:pt idx="0">
                  <c:v>63.580266645074424</c:v>
                </c:pt>
                <c:pt idx="1">
                  <c:v>65.057215959349804</c:v>
                </c:pt>
                <c:pt idx="2">
                  <c:v>66.92676663578797</c:v>
                </c:pt>
                <c:pt idx="3">
                  <c:v>64.027024870467386</c:v>
                </c:pt>
                <c:pt idx="4">
                  <c:v>65.271599330834036</c:v>
                </c:pt>
                <c:pt idx="5">
                  <c:v>66.142636258119111</c:v>
                </c:pt>
                <c:pt idx="6">
                  <c:v>69.215206884798135</c:v>
                </c:pt>
                <c:pt idx="7">
                  <c:v>69.099508780976592</c:v>
                </c:pt>
                <c:pt idx="8">
                  <c:v>66.855376053114</c:v>
                </c:pt>
                <c:pt idx="9">
                  <c:v>68.489556840411197</c:v>
                </c:pt>
                <c:pt idx="10">
                  <c:v>68.447359656156095</c:v>
                </c:pt>
                <c:pt idx="11">
                  <c:v>74.504644829551253</c:v>
                </c:pt>
                <c:pt idx="12">
                  <c:v>83.886308380715334</c:v>
                </c:pt>
                <c:pt idx="13">
                  <c:v>92.951514204143933</c:v>
                </c:pt>
                <c:pt idx="14">
                  <c:v>81.404890671751517</c:v>
                </c:pt>
                <c:pt idx="15">
                  <c:v>89.175070508234441</c:v>
                </c:pt>
                <c:pt idx="16">
                  <c:v>96.698419126286652</c:v>
                </c:pt>
                <c:pt idx="17">
                  <c:v>102.37095105580745</c:v>
                </c:pt>
                <c:pt idx="18">
                  <c:v>128.13509211304495</c:v>
                </c:pt>
                <c:pt idx="19">
                  <c:v>123.13770314482167</c:v>
                </c:pt>
                <c:pt idx="20">
                  <c:v>128.06812569937864</c:v>
                </c:pt>
                <c:pt idx="21">
                  <c:v>116.90684556385715</c:v>
                </c:pt>
                <c:pt idx="22">
                  <c:v>119.38650846477239</c:v>
                </c:pt>
                <c:pt idx="23">
                  <c:v>110.54949958717998</c:v>
                </c:pt>
                <c:pt idx="24">
                  <c:v>110.49083489448907</c:v>
                </c:pt>
                <c:pt idx="25">
                  <c:v>108.60503403832068</c:v>
                </c:pt>
                <c:pt idx="26">
                  <c:v>124.07346551465271</c:v>
                </c:pt>
                <c:pt idx="27">
                  <c:v>124.84724675040162</c:v>
                </c:pt>
                <c:pt idx="28">
                  <c:v>126.20263699530199</c:v>
                </c:pt>
                <c:pt idx="29">
                  <c:v>123.78340409679825</c:v>
                </c:pt>
                <c:pt idx="30">
                  <c:v>110.12424971368836</c:v>
                </c:pt>
                <c:pt idx="31">
                  <c:v>95.518644704352639</c:v>
                </c:pt>
                <c:pt idx="32">
                  <c:v>102.57044655497742</c:v>
                </c:pt>
                <c:pt idx="33">
                  <c:v>91.507547993775844</c:v>
                </c:pt>
                <c:pt idx="34">
                  <c:v>90.558174714597754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C14-8468-0A5195FE3DC5}"/>
            </c:ext>
          </c:extLst>
        </c:ser>
        <c:ser>
          <c:idx val="1"/>
          <c:order val="1"/>
          <c:tx>
            <c:strRef>
              <c:f>'NEW Summary 1990-2024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N2O'!$B$7:$AJ$7</c:f>
              <c:numCache>
                <c:formatCode>0.00</c:formatCode>
                <c:ptCount val="35"/>
                <c:pt idx="0">
                  <c:v>25.992683308900371</c:v>
                </c:pt>
                <c:pt idx="1">
                  <c:v>25.744766725881824</c:v>
                </c:pt>
                <c:pt idx="2">
                  <c:v>22.102726866963359</c:v>
                </c:pt>
                <c:pt idx="3">
                  <c:v>21.837970121219925</c:v>
                </c:pt>
                <c:pt idx="4">
                  <c:v>20.495138551517638</c:v>
                </c:pt>
                <c:pt idx="5">
                  <c:v>19.289765962123433</c:v>
                </c:pt>
                <c:pt idx="6">
                  <c:v>19.947312843500395</c:v>
                </c:pt>
                <c:pt idx="7">
                  <c:v>18.553162487057122</c:v>
                </c:pt>
                <c:pt idx="8">
                  <c:v>19.916672008787291</c:v>
                </c:pt>
                <c:pt idx="9">
                  <c:v>17.701340695161413</c:v>
                </c:pt>
                <c:pt idx="10">
                  <c:v>17.666763758915884</c:v>
                </c:pt>
                <c:pt idx="11">
                  <c:v>17.936641753646029</c:v>
                </c:pt>
                <c:pt idx="12">
                  <c:v>17.959060801402032</c:v>
                </c:pt>
                <c:pt idx="13">
                  <c:v>17.958670604714065</c:v>
                </c:pt>
                <c:pt idx="14">
                  <c:v>18.001280494835999</c:v>
                </c:pt>
                <c:pt idx="15">
                  <c:v>19.052755703109533</c:v>
                </c:pt>
                <c:pt idx="16">
                  <c:v>18.606713179011795</c:v>
                </c:pt>
                <c:pt idx="17">
                  <c:v>18.523956958533311</c:v>
                </c:pt>
                <c:pt idx="18">
                  <c:v>20.045305073770891</c:v>
                </c:pt>
                <c:pt idx="19">
                  <c:v>20.487809129831252</c:v>
                </c:pt>
                <c:pt idx="20">
                  <c:v>20.597778497215934</c:v>
                </c:pt>
                <c:pt idx="21">
                  <c:v>17.97678787605766</c:v>
                </c:pt>
                <c:pt idx="22">
                  <c:v>17.065932902953747</c:v>
                </c:pt>
                <c:pt idx="23">
                  <c:v>16.848131662983427</c:v>
                </c:pt>
                <c:pt idx="24">
                  <c:v>15.182714926727009</c:v>
                </c:pt>
                <c:pt idx="25">
                  <c:v>16.375235779908788</c:v>
                </c:pt>
                <c:pt idx="26">
                  <c:v>16.964120123473862</c:v>
                </c:pt>
                <c:pt idx="27">
                  <c:v>15.03919597570399</c:v>
                </c:pt>
                <c:pt idx="28">
                  <c:v>16.185869459013723</c:v>
                </c:pt>
                <c:pt idx="29">
                  <c:v>15.189147605488978</c:v>
                </c:pt>
                <c:pt idx="30">
                  <c:v>16.73570535209042</c:v>
                </c:pt>
                <c:pt idx="31">
                  <c:v>15.574147318543254</c:v>
                </c:pt>
                <c:pt idx="32">
                  <c:v>12.709147143134304</c:v>
                </c:pt>
                <c:pt idx="33">
                  <c:v>11.849048996409886</c:v>
                </c:pt>
                <c:pt idx="34">
                  <c:v>12.476159501722922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C14-8468-0A5195FE3DC5}"/>
            </c:ext>
          </c:extLst>
        </c:ser>
        <c:ser>
          <c:idx val="2"/>
          <c:order val="2"/>
          <c:tx>
            <c:strRef>
              <c:f>'NEW Summary 1990-2024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N2O'!$B$8:$AJ$8</c:f>
              <c:numCache>
                <c:formatCode>0.00</c:formatCode>
                <c:ptCount val="35"/>
                <c:pt idx="0">
                  <c:v>28.102143050037981</c:v>
                </c:pt>
                <c:pt idx="1">
                  <c:v>37.560773233037779</c:v>
                </c:pt>
                <c:pt idx="2">
                  <c:v>36.577100973845077</c:v>
                </c:pt>
                <c:pt idx="3">
                  <c:v>37.379579328017208</c:v>
                </c:pt>
                <c:pt idx="4">
                  <c:v>40.170756031919041</c:v>
                </c:pt>
                <c:pt idx="5">
                  <c:v>41.068203902598057</c:v>
                </c:pt>
                <c:pt idx="6">
                  <c:v>39.956347940484847</c:v>
                </c:pt>
                <c:pt idx="7">
                  <c:v>41.378654196238905</c:v>
                </c:pt>
                <c:pt idx="8">
                  <c:v>42.102367774368055</c:v>
                </c:pt>
                <c:pt idx="9">
                  <c:v>43.708661951102329</c:v>
                </c:pt>
                <c:pt idx="10">
                  <c:v>46.03604387814746</c:v>
                </c:pt>
                <c:pt idx="11">
                  <c:v>49.414591088891683</c:v>
                </c:pt>
                <c:pt idx="12">
                  <c:v>48.038030213516741</c:v>
                </c:pt>
                <c:pt idx="13">
                  <c:v>48.012345970734984</c:v>
                </c:pt>
                <c:pt idx="14">
                  <c:v>51.151620494725059</c:v>
                </c:pt>
                <c:pt idx="15">
                  <c:v>59.750904463136578</c:v>
                </c:pt>
                <c:pt idx="16">
                  <c:v>59.313989547223557</c:v>
                </c:pt>
                <c:pt idx="17">
                  <c:v>57.427188207183988</c:v>
                </c:pt>
                <c:pt idx="18">
                  <c:v>43.16337297709827</c:v>
                </c:pt>
                <c:pt idx="19">
                  <c:v>52.914279195519612</c:v>
                </c:pt>
                <c:pt idx="20">
                  <c:v>41.817670691664176</c:v>
                </c:pt>
                <c:pt idx="21">
                  <c:v>35.12686085606304</c:v>
                </c:pt>
                <c:pt idx="22">
                  <c:v>34.614419999768209</c:v>
                </c:pt>
                <c:pt idx="23">
                  <c:v>39.293121093549544</c:v>
                </c:pt>
                <c:pt idx="24">
                  <c:v>35.83478106204177</c:v>
                </c:pt>
                <c:pt idx="25">
                  <c:v>33.629134832239174</c:v>
                </c:pt>
                <c:pt idx="26">
                  <c:v>36.481688047226847</c:v>
                </c:pt>
                <c:pt idx="27">
                  <c:v>45.789779630827567</c:v>
                </c:pt>
                <c:pt idx="28">
                  <c:v>45.773720146944051</c:v>
                </c:pt>
                <c:pt idx="29">
                  <c:v>46.465097353356065</c:v>
                </c:pt>
                <c:pt idx="30">
                  <c:v>40.105240985197483</c:v>
                </c:pt>
                <c:pt idx="31">
                  <c:v>41.297791980758888</c:v>
                </c:pt>
                <c:pt idx="32">
                  <c:v>42.296509695631457</c:v>
                </c:pt>
                <c:pt idx="33">
                  <c:v>44.358654625819874</c:v>
                </c:pt>
                <c:pt idx="34">
                  <c:v>44.349803024990742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6-4C14-8468-0A5195FE3DC5}"/>
            </c:ext>
          </c:extLst>
        </c:ser>
        <c:ser>
          <c:idx val="3"/>
          <c:order val="3"/>
          <c:tx>
            <c:strRef>
              <c:f>'NEW Summary 1990-2024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N2O'!$B$9:$AJ$9</c:f>
              <c:numCache>
                <c:formatCode>0.00</c:formatCode>
                <c:ptCount val="35"/>
                <c:pt idx="0">
                  <c:v>1.9744875547323375</c:v>
                </c:pt>
                <c:pt idx="1">
                  <c:v>1.9665235205403495</c:v>
                </c:pt>
                <c:pt idx="2">
                  <c:v>1.9147427592606345</c:v>
                </c:pt>
                <c:pt idx="3">
                  <c:v>1.8343893150392589</c:v>
                </c:pt>
                <c:pt idx="4">
                  <c:v>1.9912447621692557</c:v>
                </c:pt>
                <c:pt idx="5">
                  <c:v>1.9318844739155705</c:v>
                </c:pt>
                <c:pt idx="6">
                  <c:v>1.6655695844556742</c:v>
                </c:pt>
                <c:pt idx="7">
                  <c:v>1.6477643675135973</c:v>
                </c:pt>
                <c:pt idx="8">
                  <c:v>1.5552041606684956</c:v>
                </c:pt>
                <c:pt idx="9">
                  <c:v>1.5743904343657942</c:v>
                </c:pt>
                <c:pt idx="10">
                  <c:v>1.515921712441944</c:v>
                </c:pt>
                <c:pt idx="11">
                  <c:v>1.45459164669661</c:v>
                </c:pt>
                <c:pt idx="12">
                  <c:v>1.3783683468496803</c:v>
                </c:pt>
                <c:pt idx="13">
                  <c:v>1.7499906592355285</c:v>
                </c:pt>
                <c:pt idx="14">
                  <c:v>1.6181714889653833</c:v>
                </c:pt>
                <c:pt idx="15">
                  <c:v>1.6365626628759085</c:v>
                </c:pt>
                <c:pt idx="16">
                  <c:v>1.580632656396769</c:v>
                </c:pt>
                <c:pt idx="17">
                  <c:v>1.6932774064201235</c:v>
                </c:pt>
                <c:pt idx="18">
                  <c:v>1.9420579517759922</c:v>
                </c:pt>
                <c:pt idx="19">
                  <c:v>1.2548651801248989</c:v>
                </c:pt>
                <c:pt idx="20">
                  <c:v>1.2124459250720665</c:v>
                </c:pt>
                <c:pt idx="21">
                  <c:v>1.2379355456750563</c:v>
                </c:pt>
                <c:pt idx="22">
                  <c:v>1.2878367655306073</c:v>
                </c:pt>
                <c:pt idx="23">
                  <c:v>1.4252908841047256</c:v>
                </c:pt>
                <c:pt idx="24">
                  <c:v>1.4511721871454004</c:v>
                </c:pt>
                <c:pt idx="25">
                  <c:v>1.1929258851065088</c:v>
                </c:pt>
                <c:pt idx="26">
                  <c:v>1.238280816635221</c:v>
                </c:pt>
                <c:pt idx="27">
                  <c:v>1.0228246256368974</c:v>
                </c:pt>
                <c:pt idx="28">
                  <c:v>1.1078880952270569</c:v>
                </c:pt>
                <c:pt idx="29">
                  <c:v>0.98181251935030933</c:v>
                </c:pt>
                <c:pt idx="30">
                  <c:v>0.90425493436797533</c:v>
                </c:pt>
                <c:pt idx="31">
                  <c:v>1.0099758537206551</c:v>
                </c:pt>
                <c:pt idx="32">
                  <c:v>0.9894735249637937</c:v>
                </c:pt>
                <c:pt idx="33">
                  <c:v>0.91962562714306417</c:v>
                </c:pt>
                <c:pt idx="34">
                  <c:v>1.0237066058787938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6-4C14-8468-0A5195FE3DC5}"/>
            </c:ext>
          </c:extLst>
        </c:ser>
        <c:ser>
          <c:idx val="4"/>
          <c:order val="4"/>
          <c:tx>
            <c:strRef>
              <c:f>'NEW Summary 1990-2024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N2O'!$B$10:$AJ$10</c:f>
              <c:numCache>
                <c:formatCode>0.00</c:formatCode>
                <c:ptCount val="35"/>
                <c:pt idx="0">
                  <c:v>2.3754883246932752</c:v>
                </c:pt>
                <c:pt idx="1">
                  <c:v>2.2569496990416349</c:v>
                </c:pt>
                <c:pt idx="2">
                  <c:v>1.9180411012280831</c:v>
                </c:pt>
                <c:pt idx="3">
                  <c:v>1.8047872001203213</c:v>
                </c:pt>
                <c:pt idx="4">
                  <c:v>1.757888984639614</c:v>
                </c:pt>
                <c:pt idx="5">
                  <c:v>1.5705807325119214</c:v>
                </c:pt>
                <c:pt idx="6">
                  <c:v>1.5009794371758975</c:v>
                </c:pt>
                <c:pt idx="7">
                  <c:v>1.3439710605915476</c:v>
                </c:pt>
                <c:pt idx="8">
                  <c:v>1.1615726024106843</c:v>
                </c:pt>
                <c:pt idx="9">
                  <c:v>1.1545519579913341</c:v>
                </c:pt>
                <c:pt idx="10">
                  <c:v>1.1345453948202666</c:v>
                </c:pt>
                <c:pt idx="11">
                  <c:v>1.1003005371958068</c:v>
                </c:pt>
                <c:pt idx="12">
                  <c:v>1.0277627982786477</c:v>
                </c:pt>
                <c:pt idx="13">
                  <c:v>0.94644106714916854</c:v>
                </c:pt>
                <c:pt idx="14">
                  <c:v>0.86032142272601686</c:v>
                </c:pt>
                <c:pt idx="15">
                  <c:v>0.86388641903363173</c:v>
                </c:pt>
                <c:pt idx="16">
                  <c:v>0.80082694953334466</c:v>
                </c:pt>
                <c:pt idx="17">
                  <c:v>0.73947475100924331</c:v>
                </c:pt>
                <c:pt idx="18">
                  <c:v>0.75490408300194578</c:v>
                </c:pt>
                <c:pt idx="19">
                  <c:v>0.83713013927617097</c:v>
                </c:pt>
                <c:pt idx="20">
                  <c:v>0.79174637269627757</c:v>
                </c:pt>
                <c:pt idx="21">
                  <c:v>0.82579623622410847</c:v>
                </c:pt>
                <c:pt idx="22">
                  <c:v>0.89895089598679523</c:v>
                </c:pt>
                <c:pt idx="23">
                  <c:v>1.2208107366259284</c:v>
                </c:pt>
                <c:pt idx="24">
                  <c:v>1.2436112665020007</c:v>
                </c:pt>
                <c:pt idx="25">
                  <c:v>1.0937561205413444</c:v>
                </c:pt>
                <c:pt idx="26">
                  <c:v>1.3875948466518391</c:v>
                </c:pt>
                <c:pt idx="27">
                  <c:v>1.3446562914546054</c:v>
                </c:pt>
                <c:pt idx="28">
                  <c:v>1.2823989193769576</c:v>
                </c:pt>
                <c:pt idx="29">
                  <c:v>1.1790335516749888</c:v>
                </c:pt>
                <c:pt idx="30">
                  <c:v>1.1738328297319471</c:v>
                </c:pt>
                <c:pt idx="31">
                  <c:v>1.2673356824646038</c:v>
                </c:pt>
                <c:pt idx="32">
                  <c:v>1.2752402374854044</c:v>
                </c:pt>
                <c:pt idx="33">
                  <c:v>1.1962016770973516</c:v>
                </c:pt>
                <c:pt idx="34">
                  <c:v>1.3190524851703598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6-4C14-8468-0A5195FE3DC5}"/>
            </c:ext>
          </c:extLst>
        </c:ser>
        <c:ser>
          <c:idx val="5"/>
          <c:order val="5"/>
          <c:tx>
            <c:strRef>
              <c:f>'NEW Summary 1990-2024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N2O'!$B$11:$AJ$11</c:f>
              <c:numCache>
                <c:formatCode>0.00</c:formatCode>
                <c:ptCount val="35"/>
                <c:pt idx="0">
                  <c:v>58.63824807893063</c:v>
                </c:pt>
                <c:pt idx="1">
                  <c:v>58.897491713722538</c:v>
                </c:pt>
                <c:pt idx="2">
                  <c:v>71.059160241550302</c:v>
                </c:pt>
                <c:pt idx="3">
                  <c:v>86.825728805227115</c:v>
                </c:pt>
                <c:pt idx="4">
                  <c:v>114.8690103842582</c:v>
                </c:pt>
                <c:pt idx="5">
                  <c:v>152.45968723269635</c:v>
                </c:pt>
                <c:pt idx="6">
                  <c:v>226.2613291198754</c:v>
                </c:pt>
                <c:pt idx="7">
                  <c:v>281.95590568451934</c:v>
                </c:pt>
                <c:pt idx="8">
                  <c:v>346.87148954799852</c:v>
                </c:pt>
                <c:pt idx="9">
                  <c:v>154.25188472203678</c:v>
                </c:pt>
                <c:pt idx="10">
                  <c:v>167.98213728726782</c:v>
                </c:pt>
                <c:pt idx="11">
                  <c:v>174.55324994623234</c:v>
                </c:pt>
                <c:pt idx="12">
                  <c:v>171.06504065884812</c:v>
                </c:pt>
                <c:pt idx="13">
                  <c:v>165.9010541010974</c:v>
                </c:pt>
                <c:pt idx="14">
                  <c:v>164.265325645416</c:v>
                </c:pt>
                <c:pt idx="15">
                  <c:v>160.43162164786645</c:v>
                </c:pt>
                <c:pt idx="16">
                  <c:v>158.58746276385691</c:v>
                </c:pt>
                <c:pt idx="17">
                  <c:v>151.26650597607718</c:v>
                </c:pt>
                <c:pt idx="18">
                  <c:v>110.89293908352376</c:v>
                </c:pt>
                <c:pt idx="19">
                  <c:v>101.61490455399006</c:v>
                </c:pt>
                <c:pt idx="20">
                  <c:v>96.264648379835222</c:v>
                </c:pt>
                <c:pt idx="21">
                  <c:v>96.918934924746708</c:v>
                </c:pt>
                <c:pt idx="22">
                  <c:v>96.559672238131071</c:v>
                </c:pt>
                <c:pt idx="23">
                  <c:v>101.27574285094025</c:v>
                </c:pt>
                <c:pt idx="24">
                  <c:v>106.40562757845119</c:v>
                </c:pt>
                <c:pt idx="25">
                  <c:v>128.4432814426745</c:v>
                </c:pt>
                <c:pt idx="26">
                  <c:v>165.51488046084572</c:v>
                </c:pt>
                <c:pt idx="27">
                  <c:v>181.36661179808183</c:v>
                </c:pt>
                <c:pt idx="28">
                  <c:v>205.05290145857282</c:v>
                </c:pt>
                <c:pt idx="29">
                  <c:v>221.94454203389307</c:v>
                </c:pt>
                <c:pt idx="30">
                  <c:v>189.47380478450566</c:v>
                </c:pt>
                <c:pt idx="31">
                  <c:v>221.13305372023484</c:v>
                </c:pt>
                <c:pt idx="32">
                  <c:v>247.87501623436148</c:v>
                </c:pt>
                <c:pt idx="33">
                  <c:v>250.1725975276936</c:v>
                </c:pt>
                <c:pt idx="34">
                  <c:v>246.82529325046738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D6-4C14-8468-0A5195FE3DC5}"/>
            </c:ext>
          </c:extLst>
        </c:ser>
        <c:ser>
          <c:idx val="6"/>
          <c:order val="6"/>
          <c:tx>
            <c:strRef>
              <c:f>'NEW Summary 1990-2024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N2O'!$B$17:$AJ$17</c:f>
              <c:numCache>
                <c:formatCode>0.00</c:formatCode>
                <c:ptCount val="35"/>
                <c:pt idx="0">
                  <c:v>912.97110999999995</c:v>
                </c:pt>
                <c:pt idx="1">
                  <c:v>722.54131500000005</c:v>
                </c:pt>
                <c:pt idx="2">
                  <c:v>722.77027500000008</c:v>
                </c:pt>
                <c:pt idx="3">
                  <c:v>722.92609500000003</c:v>
                </c:pt>
                <c:pt idx="4">
                  <c:v>723.01990500000011</c:v>
                </c:pt>
                <c:pt idx="5">
                  <c:v>723.142335</c:v>
                </c:pt>
                <c:pt idx="6">
                  <c:v>723.33949500000006</c:v>
                </c:pt>
                <c:pt idx="7">
                  <c:v>723.64318500000002</c:v>
                </c:pt>
                <c:pt idx="8">
                  <c:v>723.9516450000001</c:v>
                </c:pt>
                <c:pt idx="9">
                  <c:v>724.25772000000006</c:v>
                </c:pt>
                <c:pt idx="10">
                  <c:v>724.63852500000007</c:v>
                </c:pt>
                <c:pt idx="11">
                  <c:v>530.11023999999998</c:v>
                </c:pt>
                <c:pt idx="12">
                  <c:v>280.90423999999996</c:v>
                </c:pt>
                <c:pt idx="13">
                  <c:v>31.640204999999998</c:v>
                </c:pt>
                <c:pt idx="14">
                  <c:v>32.15934</c:v>
                </c:pt>
                <c:pt idx="15">
                  <c:v>32.863709999999998</c:v>
                </c:pt>
                <c:pt idx="16">
                  <c:v>33.651554999999995</c:v>
                </c:pt>
                <c:pt idx="17">
                  <c:v>34.787610000000001</c:v>
                </c:pt>
                <c:pt idx="18">
                  <c:v>35.656545000000001</c:v>
                </c:pt>
                <c:pt idx="19">
                  <c:v>36.040529999999997</c:v>
                </c:pt>
                <c:pt idx="20">
                  <c:v>36.210660000000004</c:v>
                </c:pt>
                <c:pt idx="21">
                  <c:v>36.370454999999993</c:v>
                </c:pt>
                <c:pt idx="22">
                  <c:v>36.519914999999997</c:v>
                </c:pt>
                <c:pt idx="23">
                  <c:v>36.686865000000004</c:v>
                </c:pt>
                <c:pt idx="24">
                  <c:v>36.930929999999996</c:v>
                </c:pt>
                <c:pt idx="25">
                  <c:v>37.268009999999997</c:v>
                </c:pt>
                <c:pt idx="26">
                  <c:v>37.679819999999999</c:v>
                </c:pt>
                <c:pt idx="27">
                  <c:v>38.246654999999997</c:v>
                </c:pt>
                <c:pt idx="28">
                  <c:v>38.834955000000001</c:v>
                </c:pt>
                <c:pt idx="29">
                  <c:v>39.420074999999997</c:v>
                </c:pt>
                <c:pt idx="30">
                  <c:v>39.987704999999998</c:v>
                </c:pt>
                <c:pt idx="31">
                  <c:v>40.343864999999994</c:v>
                </c:pt>
                <c:pt idx="32">
                  <c:v>41.212799999999994</c:v>
                </c:pt>
                <c:pt idx="33">
                  <c:v>41.988720000000001</c:v>
                </c:pt>
                <c:pt idx="34">
                  <c:v>42.773384999999998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6-4C14-8468-0A5195FE3DC5}"/>
            </c:ext>
          </c:extLst>
        </c:ser>
        <c:ser>
          <c:idx val="7"/>
          <c:order val="7"/>
          <c:tx>
            <c:strRef>
              <c:f>'NEW Summary 1990-2024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N2O'!$B$23:$AJ$23</c:f>
              <c:numCache>
                <c:formatCode>0.00</c:formatCode>
                <c:ptCount val="35"/>
              </c:numCache>
            </c:numRef>
          </c:val>
          <c:extLst>
            <c:ext xmlns:c16="http://schemas.microsoft.com/office/drawing/2014/chart" uri="{C3380CC4-5D6E-409C-BE32-E72D297353CC}">
              <c16:uniqueId val="{00000007-43D6-4C14-8468-0A5195FE3DC5}"/>
            </c:ext>
          </c:extLst>
        </c:ser>
        <c:ser>
          <c:idx val="8"/>
          <c:order val="8"/>
          <c:tx>
            <c:strRef>
              <c:f>'NEW Summary 1990-2024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N2O'!$B$24:$AJ$24</c:f>
              <c:numCache>
                <c:formatCode>0.00</c:formatCode>
                <c:ptCount val="35"/>
                <c:pt idx="0">
                  <c:v>5075.2062564662028</c:v>
                </c:pt>
                <c:pt idx="1">
                  <c:v>5039.4432550907304</c:v>
                </c:pt>
                <c:pt idx="2">
                  <c:v>4968.4361554247889</c:v>
                </c:pt>
                <c:pt idx="3">
                  <c:v>5108.5860519524604</c:v>
                </c:pt>
                <c:pt idx="4">
                  <c:v>5299.1201265229765</c:v>
                </c:pt>
                <c:pt idx="5">
                  <c:v>5526.1724122674641</c:v>
                </c:pt>
                <c:pt idx="6">
                  <c:v>5532.5981189177583</c:v>
                </c:pt>
                <c:pt idx="7">
                  <c:v>5369.2242311624905</c:v>
                </c:pt>
                <c:pt idx="8">
                  <c:v>5697.6387800609673</c:v>
                </c:pt>
                <c:pt idx="9">
                  <c:v>5685.2099531007061</c:v>
                </c:pt>
                <c:pt idx="10">
                  <c:v>5408.4032960250088</c:v>
                </c:pt>
                <c:pt idx="11">
                  <c:v>5165.5275260730596</c:v>
                </c:pt>
                <c:pt idx="12">
                  <c:v>5110.7428653655998</c:v>
                </c:pt>
                <c:pt idx="13">
                  <c:v>5285.127951397023</c:v>
                </c:pt>
                <c:pt idx="14">
                  <c:v>5167.8420614484694</c:v>
                </c:pt>
                <c:pt idx="15">
                  <c:v>5038.8338606446314</c:v>
                </c:pt>
                <c:pt idx="16">
                  <c:v>4909.1075565562069</c:v>
                </c:pt>
                <c:pt idx="17">
                  <c:v>4770.0416717642993</c:v>
                </c:pt>
                <c:pt idx="18">
                  <c:v>4630.2471184837723</c:v>
                </c:pt>
                <c:pt idx="19">
                  <c:v>4496.9202531936371</c:v>
                </c:pt>
                <c:pt idx="20">
                  <c:v>4768.6605433934146</c:v>
                </c:pt>
                <c:pt idx="21">
                  <c:v>4400.7509524700899</c:v>
                </c:pt>
                <c:pt idx="22">
                  <c:v>4522.0665291792502</c:v>
                </c:pt>
                <c:pt idx="23">
                  <c:v>4863.4998969179869</c:v>
                </c:pt>
                <c:pt idx="24">
                  <c:v>4737.8327455079752</c:v>
                </c:pt>
                <c:pt idx="25">
                  <c:v>4769.3006598045959</c:v>
                </c:pt>
                <c:pt idx="26">
                  <c:v>4852.8948423080201</c:v>
                </c:pt>
                <c:pt idx="27">
                  <c:v>5118.3246386340406</c:v>
                </c:pt>
                <c:pt idx="28">
                  <c:v>5330.3149947603224</c:v>
                </c:pt>
                <c:pt idx="29">
                  <c:v>5115.1093482897404</c:v>
                </c:pt>
                <c:pt idx="30">
                  <c:v>5155.1981452240998</c:v>
                </c:pt>
                <c:pt idx="31">
                  <c:v>5317.3041416141214</c:v>
                </c:pt>
                <c:pt idx="32">
                  <c:v>4887.6641014203224</c:v>
                </c:pt>
                <c:pt idx="33">
                  <c:v>4448.1375747440306</c:v>
                </c:pt>
                <c:pt idx="34">
                  <c:v>4513.4131224460934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6-4C14-8468-0A5195FE3DC5}"/>
            </c:ext>
          </c:extLst>
        </c:ser>
        <c:ser>
          <c:idx val="9"/>
          <c:order val="9"/>
          <c:tx>
            <c:strRef>
              <c:f>'NEW Summary 1990-2024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1990-2024 N2O'!$B$1:$AJ$1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N2O'!$B$32:$AJ$32</c:f>
              <c:numCache>
                <c:formatCode>0.00</c:formatCode>
                <c:ptCount val="35"/>
                <c:pt idx="0">
                  <c:v>67.798219542501926</c:v>
                </c:pt>
                <c:pt idx="1">
                  <c:v>67.593379996960834</c:v>
                </c:pt>
                <c:pt idx="2">
                  <c:v>68.744773992710961</c:v>
                </c:pt>
                <c:pt idx="3">
                  <c:v>68.533637276454499</c:v>
                </c:pt>
                <c:pt idx="4">
                  <c:v>66.968568190431156</c:v>
                </c:pt>
                <c:pt idx="5">
                  <c:v>66.056218248249593</c:v>
                </c:pt>
                <c:pt idx="6">
                  <c:v>66.502794530335024</c:v>
                </c:pt>
                <c:pt idx="7">
                  <c:v>67.663801775746379</c:v>
                </c:pt>
                <c:pt idx="8">
                  <c:v>70.068946229378355</c:v>
                </c:pt>
                <c:pt idx="9">
                  <c:v>72.795580492591327</c:v>
                </c:pt>
                <c:pt idx="10">
                  <c:v>74.414641337540729</c:v>
                </c:pt>
                <c:pt idx="11">
                  <c:v>77.925850290297277</c:v>
                </c:pt>
                <c:pt idx="12">
                  <c:v>80.595206487177251</c:v>
                </c:pt>
                <c:pt idx="13">
                  <c:v>82.404242416794659</c:v>
                </c:pt>
                <c:pt idx="14">
                  <c:v>92.235364201452057</c:v>
                </c:pt>
                <c:pt idx="15">
                  <c:v>97.734522290194505</c:v>
                </c:pt>
                <c:pt idx="16">
                  <c:v>95.057624932041676</c:v>
                </c:pt>
                <c:pt idx="17">
                  <c:v>96.595258205507889</c:v>
                </c:pt>
                <c:pt idx="18">
                  <c:v>102.13518254178297</c:v>
                </c:pt>
                <c:pt idx="19">
                  <c:v>102.80267555534151</c:v>
                </c:pt>
                <c:pt idx="20">
                  <c:v>108.08528353016953</c:v>
                </c:pt>
                <c:pt idx="21">
                  <c:v>105.99517610264839</c:v>
                </c:pt>
                <c:pt idx="22">
                  <c:v>104.28134486477404</c:v>
                </c:pt>
                <c:pt idx="23">
                  <c:v>108.81084470059663</c:v>
                </c:pt>
                <c:pt idx="24">
                  <c:v>100.99982641595066</c:v>
                </c:pt>
                <c:pt idx="25">
                  <c:v>106.1533535233806</c:v>
                </c:pt>
                <c:pt idx="26">
                  <c:v>108.5457845172442</c:v>
                </c:pt>
                <c:pt idx="27">
                  <c:v>117.24932175417942</c:v>
                </c:pt>
                <c:pt idx="28">
                  <c:v>118.66882762690035</c:v>
                </c:pt>
                <c:pt idx="29">
                  <c:v>121.23860427848054</c:v>
                </c:pt>
                <c:pt idx="30">
                  <c:v>121.97599068291386</c:v>
                </c:pt>
                <c:pt idx="31">
                  <c:v>120.95524864459649</c:v>
                </c:pt>
                <c:pt idx="32">
                  <c:v>122.18984270450028</c:v>
                </c:pt>
                <c:pt idx="33">
                  <c:v>128.05816742212573</c:v>
                </c:pt>
                <c:pt idx="34">
                  <c:v>130.02100170808794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D6-4C14-8468-0A5195FE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477568"/>
        <c:axId val="228479360"/>
      </c:barChart>
      <c:catAx>
        <c:axId val="2284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479360"/>
        <c:crosses val="autoZero"/>
        <c:auto val="1"/>
        <c:lblAlgn val="ctr"/>
        <c:lblOffset val="100"/>
        <c:noMultiLvlLbl val="0"/>
      </c:catAx>
      <c:valAx>
        <c:axId val="2284793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847756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2024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C-4594-96D5-78B937BC28A3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C-4594-96D5-78B937BC28A3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9C-4594-96D5-78B937BC28A3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79C-4594-96D5-78B937BC28A3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9C-4594-96D5-78B937BC28A3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C-4594-96D5-78B937BC28A3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9C-4594-96D5-78B937BC28A3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9C-4594-96D5-78B937BC28A3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9C-4594-96D5-78B937BC28A3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C-4594-96D5-78B937BC28A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N2O'!$A$2,'NEW Summary 1990-2024 N2O'!$A$7,'NEW Summary 1990-2024 N2O'!$A$8,'NEW Summary 1990-2024 N2O'!$A$9,'NEW Summary 1990-2024 N2O'!$A$10,'NEW Summary 1990-2024 N2O'!$A$11,'NEW Summary 1990-2024 N2O'!$A$17,'NEW Summary 1990-2024 N2O'!$A$23,'NEW Summary 1990-2024 N2O'!$A$24,'NEW Summary 1990-2024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N2O'!$AJ$2,'NEW Summary 1990-2024 N2O'!$AJ$7,'NEW Summary 1990-2024 N2O'!$AJ$8,'NEW Summary 1990-2024 N2O'!$AJ$9,'NEW Summary 1990-2024 N2O'!$AJ$10,'NEW Summary 1990-2024 N2O'!$AJ$11,'NEW Summary 1990-2024 N2O'!$AJ$17,'NEW Summary 1990-2024 N2O'!$AJ$23,'NEW Summary 1990-2024 N2O'!$AJ$24,'NEW Summary 1990-2024 N2O'!$AJ$32)</c:f>
              <c:numCache>
                <c:formatCode>0.00</c:formatCode>
                <c:ptCount val="10"/>
                <c:pt idx="0">
                  <c:v>90.558174714597754</c:v>
                </c:pt>
                <c:pt idx="1">
                  <c:v>12.476159501722922</c:v>
                </c:pt>
                <c:pt idx="2">
                  <c:v>44.349803024990742</c:v>
                </c:pt>
                <c:pt idx="3">
                  <c:v>1.0237066058787938</c:v>
                </c:pt>
                <c:pt idx="4">
                  <c:v>1.3190524851703598</c:v>
                </c:pt>
                <c:pt idx="5">
                  <c:v>246.82529325046738</c:v>
                </c:pt>
                <c:pt idx="6">
                  <c:v>42.773384999999998</c:v>
                </c:pt>
                <c:pt idx="8">
                  <c:v>4513.4131224460934</c:v>
                </c:pt>
                <c:pt idx="9">
                  <c:v>130.02100170808794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9C-4594-96D5-78B937BC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425539006275495"/>
                  <c:y val="-1.105077885087738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9-4245-9B42-5A64A5E781A9}"/>
                </c:ext>
              </c:extLst>
            </c:dLbl>
            <c:dLbl>
              <c:idx val="1"/>
              <c:layout>
                <c:manualLayout>
                  <c:x val="0.19367744476369592"/>
                  <c:y val="2.28250283805624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9-4245-9B42-5A64A5E781A9}"/>
                </c:ext>
              </c:extLst>
            </c:dLbl>
            <c:dLbl>
              <c:idx val="2"/>
              <c:layout>
                <c:manualLayout>
                  <c:x val="-0.46355850402996657"/>
                  <c:y val="0.301564000125967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9-4245-9B42-5A64A5E781A9}"/>
                </c:ext>
              </c:extLst>
            </c:dLbl>
            <c:dLbl>
              <c:idx val="3"/>
              <c:layout>
                <c:manualLayout>
                  <c:x val="-0.46370751932751814"/>
                  <c:y val="0.4240075391842059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99-4245-9B42-5A64A5E781A9}"/>
                </c:ext>
              </c:extLst>
            </c:dLbl>
            <c:dLbl>
              <c:idx val="4"/>
              <c:layout>
                <c:manualLayout>
                  <c:x val="0.32820424239530466"/>
                  <c:y val="0.473027056220374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9-4245-9B42-5A64A5E781A9}"/>
                </c:ext>
              </c:extLst>
            </c:dLbl>
            <c:dLbl>
              <c:idx val="5"/>
              <c:layout>
                <c:manualLayout>
                  <c:x val="0.29424326599090178"/>
                  <c:y val="0.164744849439453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9-4245-9B42-5A64A5E781A9}"/>
                </c:ext>
              </c:extLst>
            </c:dLbl>
            <c:dLbl>
              <c:idx val="6"/>
              <c:layout>
                <c:manualLayout>
                  <c:x val="0.10646136571662003"/>
                  <c:y val="4.27693096867099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9-4245-9B42-5A64A5E781A9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9-4245-9B42-5A64A5E781A9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99-4245-9B42-5A64A5E781A9}"/>
                </c:ext>
              </c:extLst>
            </c:dLbl>
            <c:dLbl>
              <c:idx val="9"/>
              <c:layout>
                <c:manualLayout>
                  <c:x val="-0.29833096625263822"/>
                  <c:y val="7.36107838895743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99-4245-9B42-5A64A5E781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N2O'!$A$2,'NEW Summary 1990-2024 N2O'!$A$7,'NEW Summary 1990-2024 N2O'!$A$8,'NEW Summary 1990-2024 N2O'!$A$9,'NEW Summary 1990-2024 N2O'!$A$10,'NEW Summary 1990-2024 N2O'!$A$11,'NEW Summary 1990-2024 N2O'!$A$17,'NEW Summary 1990-2024 N2O'!$A$23,'NEW Summary 1990-2024 N2O'!$A$24,'NEW Summary 1990-2024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N2O'!$B$2,'NEW Summary 1990-2024 N2O'!$B$7,'NEW Summary 1990-2024 N2O'!$B$8,'NEW Summary 1990-2024 N2O'!$B$9,'NEW Summary 1990-2024 N2O'!$B$10,'NEW Summary 1990-2024 N2O'!$B$11,'NEW Summary 1990-2024 N2O'!$B$17,'NEW Summary 1990-2024 N2O'!$B$23,'NEW Summary 1990-2024 N2O'!$B$24,'NEW Summary 1990-2024 N2O'!$B$32)</c:f>
              <c:numCache>
                <c:formatCode>0.00</c:formatCode>
                <c:ptCount val="10"/>
                <c:pt idx="0">
                  <c:v>63.580266645074424</c:v>
                </c:pt>
                <c:pt idx="1">
                  <c:v>25.992683308900371</c:v>
                </c:pt>
                <c:pt idx="2">
                  <c:v>28.102143050037981</c:v>
                </c:pt>
                <c:pt idx="3">
                  <c:v>1.9744875547323375</c:v>
                </c:pt>
                <c:pt idx="4">
                  <c:v>2.3754883246932752</c:v>
                </c:pt>
                <c:pt idx="5">
                  <c:v>58.63824807893063</c:v>
                </c:pt>
                <c:pt idx="6">
                  <c:v>912.97110999999995</c:v>
                </c:pt>
                <c:pt idx="8">
                  <c:v>5075.2062564662028</c:v>
                </c:pt>
                <c:pt idx="9">
                  <c:v>67.798219542501926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99-4245-9B42-5A64A5E7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62581671971856"/>
          <c:y val="3.2949149716677478E-2"/>
          <c:w val="0.8734551432400737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ETS'!$B$2:$AJ$2</c:f>
              <c:numCache>
                <c:formatCode>0.00</c:formatCode>
                <c:ptCount val="20"/>
                <c:pt idx="0">
                  <c:v>15719.021411847914</c:v>
                </c:pt>
                <c:pt idx="1">
                  <c:v>14959.151681255073</c:v>
                </c:pt>
                <c:pt idx="2">
                  <c:v>14458.892999221416</c:v>
                </c:pt>
                <c:pt idx="3">
                  <c:v>14555.154855455741</c:v>
                </c:pt>
                <c:pt idx="4">
                  <c:v>12972.031248500442</c:v>
                </c:pt>
                <c:pt idx="5">
                  <c:v>13227.937453998806</c:v>
                </c:pt>
                <c:pt idx="6">
                  <c:v>11824.35745980615</c:v>
                </c:pt>
                <c:pt idx="7">
                  <c:v>12593.824698066823</c:v>
                </c:pt>
                <c:pt idx="8">
                  <c:v>11198.169341650571</c:v>
                </c:pt>
                <c:pt idx="9">
                  <c:v>10972.469162066225</c:v>
                </c:pt>
                <c:pt idx="10">
                  <c:v>11578.789994507219</c:v>
                </c:pt>
                <c:pt idx="11">
                  <c:v>12286.104701953025</c:v>
                </c:pt>
                <c:pt idx="12">
                  <c:v>11313.95802633064</c:v>
                </c:pt>
                <c:pt idx="13">
                  <c:v>9796.7234036268565</c:v>
                </c:pt>
                <c:pt idx="14">
                  <c:v>8566.810014231598</c:v>
                </c:pt>
                <c:pt idx="15">
                  <c:v>7917.1249248464101</c:v>
                </c:pt>
                <c:pt idx="16">
                  <c:v>9478.8030108280964</c:v>
                </c:pt>
                <c:pt idx="17">
                  <c:v>9280.3639186287528</c:v>
                </c:pt>
                <c:pt idx="18">
                  <c:v>7128.6881311509724</c:v>
                </c:pt>
                <c:pt idx="19">
                  <c:v>6524.7299559397925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6-49D2-B9FE-0B67DF70C19C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ETS'!$B$7:$AJ$7</c:f>
              <c:numCache>
                <c:formatCode>0.00</c:formatCode>
                <c:ptCount val="20"/>
                <c:pt idx="0">
                  <c:v>12.278</c:v>
                </c:pt>
                <c:pt idx="1">
                  <c:v>13.089</c:v>
                </c:pt>
                <c:pt idx="2">
                  <c:v>10.417243245727319</c:v>
                </c:pt>
                <c:pt idx="3">
                  <c:v>8.3070047782178875</c:v>
                </c:pt>
                <c:pt idx="4">
                  <c:v>6.8478554607194972</c:v>
                </c:pt>
                <c:pt idx="5">
                  <c:v>3.6471999415289922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6-49D2-B9FE-0B67DF70C19C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ETS'!$B$8:$AJ$8</c:f>
              <c:numCache>
                <c:formatCode>0.00</c:formatCode>
                <c:ptCount val="20"/>
                <c:pt idx="0">
                  <c:v>4042.0727961973371</c:v>
                </c:pt>
                <c:pt idx="1">
                  <c:v>4123.9908570655425</c:v>
                </c:pt>
                <c:pt idx="2">
                  <c:v>4122.0106194276887</c:v>
                </c:pt>
                <c:pt idx="3">
                  <c:v>3482.4003175765129</c:v>
                </c:pt>
                <c:pt idx="4">
                  <c:v>2716.5159229903684</c:v>
                </c:pt>
                <c:pt idx="5">
                  <c:v>2786.5860440435677</c:v>
                </c:pt>
                <c:pt idx="6">
                  <c:v>2728.9974418322449</c:v>
                </c:pt>
                <c:pt idx="7">
                  <c:v>2826.1718034744608</c:v>
                </c:pt>
                <c:pt idx="8">
                  <c:v>3156.2521151593978</c:v>
                </c:pt>
                <c:pt idx="9">
                  <c:v>3307.1907811662277</c:v>
                </c:pt>
                <c:pt idx="10">
                  <c:v>3381.3059166632515</c:v>
                </c:pt>
                <c:pt idx="11">
                  <c:v>3403.4662263405648</c:v>
                </c:pt>
                <c:pt idx="12">
                  <c:v>3461.9832526558444</c:v>
                </c:pt>
                <c:pt idx="13">
                  <c:v>3524.7969468818064</c:v>
                </c:pt>
                <c:pt idx="14">
                  <c:v>3450.6214636607015</c:v>
                </c:pt>
                <c:pt idx="15">
                  <c:v>3384.9195476706655</c:v>
                </c:pt>
                <c:pt idx="16">
                  <c:v>3492.9703545712846</c:v>
                </c:pt>
                <c:pt idx="17">
                  <c:v>3250.4614169365586</c:v>
                </c:pt>
                <c:pt idx="18">
                  <c:v>3073.3853439880113</c:v>
                </c:pt>
                <c:pt idx="19">
                  <c:v>3031.1304617684277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6-49D2-B9FE-0B67DF70C19C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ETS'!$B$9:$AJ$9</c:f>
              <c:numCache>
                <c:formatCode>0.00</c:formatCode>
                <c:ptCount val="20"/>
                <c:pt idx="0">
                  <c:v>64.926000000000002</c:v>
                </c:pt>
                <c:pt idx="1">
                  <c:v>63.868406999999998</c:v>
                </c:pt>
                <c:pt idx="2">
                  <c:v>70.956616544456324</c:v>
                </c:pt>
                <c:pt idx="3">
                  <c:v>33.416250088031219</c:v>
                </c:pt>
                <c:pt idx="4">
                  <c:v>31.79288140380924</c:v>
                </c:pt>
                <c:pt idx="5">
                  <c:v>31.663645199679603</c:v>
                </c:pt>
                <c:pt idx="6">
                  <c:v>28.211685933016891</c:v>
                </c:pt>
                <c:pt idx="7">
                  <c:v>30.72817312111793</c:v>
                </c:pt>
                <c:pt idx="8">
                  <c:v>29.482885860202845</c:v>
                </c:pt>
                <c:pt idx="9">
                  <c:v>24.48288777967397</c:v>
                </c:pt>
                <c:pt idx="10">
                  <c:v>26.397770096476933</c:v>
                </c:pt>
                <c:pt idx="11">
                  <c:v>28.395191724118078</c:v>
                </c:pt>
                <c:pt idx="12">
                  <c:v>30.662585578663112</c:v>
                </c:pt>
                <c:pt idx="13">
                  <c:v>50.347795046594555</c:v>
                </c:pt>
                <c:pt idx="14">
                  <c:v>47.474662917087571</c:v>
                </c:pt>
                <c:pt idx="15">
                  <c:v>51.651432186563362</c:v>
                </c:pt>
                <c:pt idx="16">
                  <c:v>53.412018889460292</c:v>
                </c:pt>
                <c:pt idx="17">
                  <c:v>49.939243389234385</c:v>
                </c:pt>
                <c:pt idx="18">
                  <c:v>17.787734688710735</c:v>
                </c:pt>
                <c:pt idx="19">
                  <c:v>48.774403899936878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6-49D2-B9FE-0B67DF70C19C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ETS'!$B$10:$AJ$10</c:f>
              <c:numCache>
                <c:formatCode>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4-FC96-49D2-B9FE-0B67DF70C19C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ETS'!$B$11:$AJ$11</c:f>
              <c:numCache>
                <c:formatCode>0.00</c:formatCode>
                <c:ptCount val="20"/>
                <c:pt idx="0">
                  <c:v>5.1159999999999997</c:v>
                </c:pt>
                <c:pt idx="1">
                  <c:v>4.2716099999999999</c:v>
                </c:pt>
                <c:pt idx="2">
                  <c:v>3.101728291205335</c:v>
                </c:pt>
                <c:pt idx="3">
                  <c:v>2.9315081871496815</c:v>
                </c:pt>
                <c:pt idx="4">
                  <c:v>3.0324879905525566</c:v>
                </c:pt>
                <c:pt idx="5">
                  <c:v>4.9326153469153704</c:v>
                </c:pt>
                <c:pt idx="6">
                  <c:v>8.5287417366405105</c:v>
                </c:pt>
                <c:pt idx="7">
                  <c:v>9.7080553508898877</c:v>
                </c:pt>
                <c:pt idx="8">
                  <c:v>23.355149846903487</c:v>
                </c:pt>
                <c:pt idx="9">
                  <c:v>21.100217646433656</c:v>
                </c:pt>
                <c:pt idx="10">
                  <c:v>24.710984620368603</c:v>
                </c:pt>
                <c:pt idx="11">
                  <c:v>66.213201590053089</c:v>
                </c:pt>
                <c:pt idx="12">
                  <c:v>64.474042100462242</c:v>
                </c:pt>
                <c:pt idx="13">
                  <c:v>68.975629690222661</c:v>
                </c:pt>
                <c:pt idx="14">
                  <c:v>57.253538876310088</c:v>
                </c:pt>
                <c:pt idx="15">
                  <c:v>48.708957535373671</c:v>
                </c:pt>
                <c:pt idx="16">
                  <c:v>54.672080623671668</c:v>
                </c:pt>
                <c:pt idx="17">
                  <c:v>58.480465953428492</c:v>
                </c:pt>
                <c:pt idx="18">
                  <c:v>57.577810248975027</c:v>
                </c:pt>
                <c:pt idx="19">
                  <c:v>62.817126020683467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6-49D2-B9FE-0B67DF70C19C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ETS'!$B$1:$AJ$1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ETS'!$B$17:$AJ$17</c:f>
              <c:numCache>
                <c:formatCode>0.00</c:formatCode>
                <c:ptCount val="20"/>
                <c:pt idx="0">
                  <c:v>2554.6837901100002</c:v>
                </c:pt>
                <c:pt idx="1">
                  <c:v>2538.7627910778574</c:v>
                </c:pt>
                <c:pt idx="2">
                  <c:v>2580.4341213620519</c:v>
                </c:pt>
                <c:pt idx="3">
                  <c:v>2302.2359797601521</c:v>
                </c:pt>
                <c:pt idx="4">
                  <c:v>1485.3521500814029</c:v>
                </c:pt>
                <c:pt idx="5">
                  <c:v>1299.0484147465625</c:v>
                </c:pt>
                <c:pt idx="6">
                  <c:v>1167.2705389694759</c:v>
                </c:pt>
                <c:pt idx="7">
                  <c:v>1391.9677990924167</c:v>
                </c:pt>
                <c:pt idx="8">
                  <c:v>1301.6950015306572</c:v>
                </c:pt>
                <c:pt idx="9">
                  <c:v>1650.4531530457709</c:v>
                </c:pt>
                <c:pt idx="10">
                  <c:v>1830.3635214124333</c:v>
                </c:pt>
                <c:pt idx="11">
                  <c:v>1968.401352033223</c:v>
                </c:pt>
                <c:pt idx="12">
                  <c:v>2039.8562560230889</c:v>
                </c:pt>
                <c:pt idx="13">
                  <c:v>2094.5489797619252</c:v>
                </c:pt>
                <c:pt idx="14">
                  <c:v>2057.6690466445225</c:v>
                </c:pt>
                <c:pt idx="15">
                  <c:v>1907.1635602316842</c:v>
                </c:pt>
                <c:pt idx="16">
                  <c:v>2256.9405207619097</c:v>
                </c:pt>
                <c:pt idx="17">
                  <c:v>2068.3747685666494</c:v>
                </c:pt>
                <c:pt idx="18">
                  <c:v>1933.8876215143532</c:v>
                </c:pt>
                <c:pt idx="19">
                  <c:v>1654.3221432294365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6-49D2-B9FE-0B67DF70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24721257101344E-2"/>
          <c:y val="3.2949149716677478E-2"/>
          <c:w val="0.87035278879957234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ETS'!$A$81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ETS'!$B$81:$AJ$81</c:f>
              <c:numCache>
                <c:formatCode>0.00</c:formatCode>
                <c:ptCount val="20"/>
                <c:pt idx="0">
                  <c:v>181.55203268213549</c:v>
                </c:pt>
                <c:pt idx="1">
                  <c:v>201.80982462564103</c:v>
                </c:pt>
                <c:pt idx="2">
                  <c:v>217.08540900317035</c:v>
                </c:pt>
                <c:pt idx="3">
                  <c:v>235.55723454278004</c:v>
                </c:pt>
                <c:pt idx="4">
                  <c:v>224.99573098366386</c:v>
                </c:pt>
                <c:pt idx="5">
                  <c:v>233.24456280844365</c:v>
                </c:pt>
                <c:pt idx="6">
                  <c:v>232.54226888852645</c:v>
                </c:pt>
                <c:pt idx="7">
                  <c:v>303.5987927607643</c:v>
                </c:pt>
                <c:pt idx="8">
                  <c:v>336.34056658187717</c:v>
                </c:pt>
                <c:pt idx="9">
                  <c:v>370.08543754154016</c:v>
                </c:pt>
                <c:pt idx="10">
                  <c:v>374.0564143263486</c:v>
                </c:pt>
                <c:pt idx="11">
                  <c:v>389.4066547087549</c:v>
                </c:pt>
                <c:pt idx="12">
                  <c:v>554.53832586213525</c:v>
                </c:pt>
                <c:pt idx="13">
                  <c:v>751.99476893760232</c:v>
                </c:pt>
                <c:pt idx="14">
                  <c:v>732.5926315851998</c:v>
                </c:pt>
                <c:pt idx="15">
                  <c:v>737.1508109760025</c:v>
                </c:pt>
                <c:pt idx="16">
                  <c:v>697.9095438634472</c:v>
                </c:pt>
                <c:pt idx="17">
                  <c:v>712.23948713826201</c:v>
                </c:pt>
                <c:pt idx="18">
                  <c:v>720.68321776034543</c:v>
                </c:pt>
                <c:pt idx="19">
                  <c:v>633.82267879461187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C-4DC6-8109-6C4820453B13}"/>
            </c:ext>
          </c:extLst>
        </c:ser>
        <c:ser>
          <c:idx val="1"/>
          <c:order val="1"/>
          <c:tx>
            <c:strRef>
              <c:f>'NON-ETS &amp; ETS'!$A$86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ETS'!$B$86:$AJ$86</c:f>
              <c:numCache>
                <c:formatCode>0.00</c:formatCode>
                <c:ptCount val="20"/>
                <c:pt idx="0">
                  <c:v>8202.2225535960897</c:v>
                </c:pt>
                <c:pt idx="1">
                  <c:v>8065.2765430441159</c:v>
                </c:pt>
                <c:pt idx="2">
                  <c:v>7894.6820808853472</c:v>
                </c:pt>
                <c:pt idx="3">
                  <c:v>8672.8102461014569</c:v>
                </c:pt>
                <c:pt idx="4">
                  <c:v>8538.5527676524052</c:v>
                </c:pt>
                <c:pt idx="5">
                  <c:v>8855.9020415159775</c:v>
                </c:pt>
                <c:pt idx="6">
                  <c:v>7630.0886302708432</c:v>
                </c:pt>
                <c:pt idx="7">
                  <c:v>7147.7018247633769</c:v>
                </c:pt>
                <c:pt idx="8">
                  <c:v>6940.2974986888566</c:v>
                </c:pt>
                <c:pt idx="9">
                  <c:v>6246.0848747061036</c:v>
                </c:pt>
                <c:pt idx="10">
                  <c:v>6641.6074585128281</c:v>
                </c:pt>
                <c:pt idx="11">
                  <c:v>6889.4256038358744</c:v>
                </c:pt>
                <c:pt idx="12">
                  <c:v>6331.455640827241</c:v>
                </c:pt>
                <c:pt idx="13">
                  <c:v>6823.9838970931423</c:v>
                </c:pt>
                <c:pt idx="14">
                  <c:v>6546.8267573795983</c:v>
                </c:pt>
                <c:pt idx="15">
                  <c:v>7192.7192432934107</c:v>
                </c:pt>
                <c:pt idx="16">
                  <c:v>6709.7132140439053</c:v>
                </c:pt>
                <c:pt idx="17">
                  <c:v>5621.7886175350823</c:v>
                </c:pt>
                <c:pt idx="18">
                  <c:v>5230.3450750440861</c:v>
                </c:pt>
                <c:pt idx="19">
                  <c:v>5483.7120734862792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C-4DC6-8109-6C4820453B13}"/>
            </c:ext>
          </c:extLst>
        </c:ser>
        <c:ser>
          <c:idx val="2"/>
          <c:order val="2"/>
          <c:tx>
            <c:strRef>
              <c:f>'NON-ETS &amp; ETS'!$A$87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ETS'!$B$87:$AJ$87</c:f>
              <c:numCache>
                <c:formatCode>0.00</c:formatCode>
                <c:ptCount val="20"/>
                <c:pt idx="0">
                  <c:v>1611.2627867309548</c:v>
                </c:pt>
                <c:pt idx="1">
                  <c:v>1327.2823474529987</c:v>
                </c:pt>
                <c:pt idx="2">
                  <c:v>1404.5232356070337</c:v>
                </c:pt>
                <c:pt idx="3">
                  <c:v>1869.8346000178035</c:v>
                </c:pt>
                <c:pt idx="4">
                  <c:v>1613.1343662419195</c:v>
                </c:pt>
                <c:pt idx="5">
                  <c:v>1485.2489649738995</c:v>
                </c:pt>
                <c:pt idx="6">
                  <c:v>1113.2171952288377</c:v>
                </c:pt>
                <c:pt idx="7">
                  <c:v>1095.4790344093913</c:v>
                </c:pt>
                <c:pt idx="8">
                  <c:v>989.17465753577972</c:v>
                </c:pt>
                <c:pt idx="9">
                  <c:v>899.67732111248642</c:v>
                </c:pt>
                <c:pt idx="10">
                  <c:v>933.96827014168821</c:v>
                </c:pt>
                <c:pt idx="11">
                  <c:v>997.69987515249386</c:v>
                </c:pt>
                <c:pt idx="12">
                  <c:v>1167.4136447137912</c:v>
                </c:pt>
                <c:pt idx="13">
                  <c:v>1305.6792254381971</c:v>
                </c:pt>
                <c:pt idx="14">
                  <c:v>1305.767868260838</c:v>
                </c:pt>
                <c:pt idx="15">
                  <c:v>1370.7742020036303</c:v>
                </c:pt>
                <c:pt idx="16">
                  <c:v>1286.3176142216244</c:v>
                </c:pt>
                <c:pt idx="17">
                  <c:v>1272.635251877894</c:v>
                </c:pt>
                <c:pt idx="18">
                  <c:v>1242.1013472713812</c:v>
                </c:pt>
                <c:pt idx="19">
                  <c:v>1282.0854430801196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C-4DC6-8109-6C4820453B13}"/>
            </c:ext>
          </c:extLst>
        </c:ser>
        <c:ser>
          <c:idx val="3"/>
          <c:order val="3"/>
          <c:tx>
            <c:strRef>
              <c:f>'NON-ETS &amp; ETS'!$A$88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ETS'!$B$88:$AJ$88</c:f>
              <c:numCache>
                <c:formatCode>0.00</c:formatCode>
                <c:ptCount val="20"/>
                <c:pt idx="0">
                  <c:v>1021.3304568102952</c:v>
                </c:pt>
                <c:pt idx="1">
                  <c:v>1016.7570009610776</c:v>
                </c:pt>
                <c:pt idx="2">
                  <c:v>1007.920899001084</c:v>
                </c:pt>
                <c:pt idx="3">
                  <c:v>1093.0538985644691</c:v>
                </c:pt>
                <c:pt idx="4">
                  <c:v>860.22342789847664</c:v>
                </c:pt>
                <c:pt idx="5">
                  <c:v>950.62490162416714</c:v>
                </c:pt>
                <c:pt idx="6">
                  <c:v>870.75481683710598</c:v>
                </c:pt>
                <c:pt idx="7">
                  <c:v>900.88637848740598</c:v>
                </c:pt>
                <c:pt idx="8">
                  <c:v>902.10060178838705</c:v>
                </c:pt>
                <c:pt idx="9">
                  <c:v>840.00820504589001</c:v>
                </c:pt>
                <c:pt idx="10">
                  <c:v>899.50651016248344</c:v>
                </c:pt>
                <c:pt idx="11">
                  <c:v>828.67465517787571</c:v>
                </c:pt>
                <c:pt idx="12">
                  <c:v>755.01683684921511</c:v>
                </c:pt>
                <c:pt idx="13">
                  <c:v>803.14321706871976</c:v>
                </c:pt>
                <c:pt idx="14">
                  <c:v>757.93830262582765</c:v>
                </c:pt>
                <c:pt idx="15">
                  <c:v>611.47173901347537</c:v>
                </c:pt>
                <c:pt idx="16">
                  <c:v>665.35637155013455</c:v>
                </c:pt>
                <c:pt idx="17">
                  <c:v>640.80145586037224</c:v>
                </c:pt>
                <c:pt idx="18">
                  <c:v>670.11222372510804</c:v>
                </c:pt>
                <c:pt idx="19">
                  <c:v>696.30029915053638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C-4DC6-8109-6C4820453B13}"/>
            </c:ext>
          </c:extLst>
        </c:ser>
        <c:ser>
          <c:idx val="4"/>
          <c:order val="4"/>
          <c:tx>
            <c:strRef>
              <c:f>'NON-ETS &amp; ETS'!$A$89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ETS'!$B$89:$AJ$89</c:f>
              <c:numCache>
                <c:formatCode>0.00</c:formatCode>
                <c:ptCount val="20"/>
                <c:pt idx="0">
                  <c:v>652.46980941366485</c:v>
                </c:pt>
                <c:pt idx="1">
                  <c:v>628.45754124269774</c:v>
                </c:pt>
                <c:pt idx="2">
                  <c:v>591.83935555890275</c:v>
                </c:pt>
                <c:pt idx="3">
                  <c:v>591.13251465769417</c:v>
                </c:pt>
                <c:pt idx="4">
                  <c:v>494.05928359775527</c:v>
                </c:pt>
                <c:pt idx="5">
                  <c:v>519.88304772973993</c:v>
                </c:pt>
                <c:pt idx="6">
                  <c:v>470.64146099469269</c:v>
                </c:pt>
                <c:pt idx="7">
                  <c:v>505.3245355208702</c:v>
                </c:pt>
                <c:pt idx="8">
                  <c:v>574.71367797811172</c:v>
                </c:pt>
                <c:pt idx="9">
                  <c:v>580.34493942684423</c:v>
                </c:pt>
                <c:pt idx="10">
                  <c:v>605.01704889711971</c:v>
                </c:pt>
                <c:pt idx="11">
                  <c:v>627.65648380469884</c:v>
                </c:pt>
                <c:pt idx="12">
                  <c:v>633.16993612403496</c:v>
                </c:pt>
                <c:pt idx="13">
                  <c:v>678.41491222900913</c:v>
                </c:pt>
                <c:pt idx="14">
                  <c:v>704.63149282652887</c:v>
                </c:pt>
                <c:pt idx="15">
                  <c:v>663.54937344384268</c:v>
                </c:pt>
                <c:pt idx="16">
                  <c:v>697.98202265216423</c:v>
                </c:pt>
                <c:pt idx="17">
                  <c:v>689.90243617100987</c:v>
                </c:pt>
                <c:pt idx="18">
                  <c:v>648.90367610770909</c:v>
                </c:pt>
                <c:pt idx="19">
                  <c:v>699.31850297351934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C-4DC6-8109-6C4820453B13}"/>
            </c:ext>
          </c:extLst>
        </c:ser>
        <c:ser>
          <c:idx val="5"/>
          <c:order val="5"/>
          <c:tx>
            <c:strRef>
              <c:f>'NON-ETS &amp; ETS'!$A$90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ETS'!$B$90:$AJ$90</c:f>
              <c:numCache>
                <c:formatCode>0.00</c:formatCode>
                <c:ptCount val="20"/>
                <c:pt idx="0">
                  <c:v>13120.952210434123</c:v>
                </c:pt>
                <c:pt idx="1">
                  <c:v>13802.51376503583</c:v>
                </c:pt>
                <c:pt idx="2">
                  <c:v>14392.500312867589</c:v>
                </c:pt>
                <c:pt idx="3">
                  <c:v>13663.823655915116</c:v>
                </c:pt>
                <c:pt idx="4">
                  <c:v>12444.777803134446</c:v>
                </c:pt>
                <c:pt idx="5">
                  <c:v>11528.645537878843</c:v>
                </c:pt>
                <c:pt idx="6">
                  <c:v>11217.050229020499</c:v>
                </c:pt>
                <c:pt idx="7">
                  <c:v>10828.700283394615</c:v>
                </c:pt>
                <c:pt idx="8">
                  <c:v>11039.761392333747</c:v>
                </c:pt>
                <c:pt idx="9">
                  <c:v>11324.928102903665</c:v>
                </c:pt>
                <c:pt idx="10">
                  <c:v>11814.602144283541</c:v>
                </c:pt>
                <c:pt idx="11">
                  <c:v>12284.095609062018</c:v>
                </c:pt>
                <c:pt idx="12">
                  <c:v>12137.401733485294</c:v>
                </c:pt>
                <c:pt idx="13">
                  <c:v>12327.320444441602</c:v>
                </c:pt>
                <c:pt idx="14">
                  <c:v>12366.544320853704</c:v>
                </c:pt>
                <c:pt idx="15">
                  <c:v>10435.569506329559</c:v>
                </c:pt>
                <c:pt idx="16">
                  <c:v>11139.623125746706</c:v>
                </c:pt>
                <c:pt idx="17">
                  <c:v>11826.472918693165</c:v>
                </c:pt>
                <c:pt idx="18">
                  <c:v>11875.086864310566</c:v>
                </c:pt>
                <c:pt idx="19">
                  <c:v>11719.794233579243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6C-4DC6-8109-6C4820453B13}"/>
            </c:ext>
          </c:extLst>
        </c:ser>
        <c:ser>
          <c:idx val="6"/>
          <c:order val="6"/>
          <c:tx>
            <c:strRef>
              <c:f>'NON-ETS &amp; ETS'!$A$96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ETS'!$B$96:$AJ$96</c:f>
              <c:numCache>
                <c:formatCode>0.00</c:formatCode>
                <c:ptCount val="20"/>
                <c:pt idx="0">
                  <c:v>201.92311373926768</c:v>
                </c:pt>
                <c:pt idx="1">
                  <c:v>160.62219783095543</c:v>
                </c:pt>
                <c:pt idx="2">
                  <c:v>176.56550240931352</c:v>
                </c:pt>
                <c:pt idx="3">
                  <c:v>164.68369792890215</c:v>
                </c:pt>
                <c:pt idx="4">
                  <c:v>166.30266714123863</c:v>
                </c:pt>
                <c:pt idx="5">
                  <c:v>158.73269522361085</c:v>
                </c:pt>
                <c:pt idx="6">
                  <c:v>159.61691023529207</c:v>
                </c:pt>
                <c:pt idx="7">
                  <c:v>161.32982506183987</c:v>
                </c:pt>
                <c:pt idx="8">
                  <c:v>167.65777207873407</c:v>
                </c:pt>
                <c:pt idx="9">
                  <c:v>164.12190895785011</c:v>
                </c:pt>
                <c:pt idx="10">
                  <c:v>171.18166977365027</c:v>
                </c:pt>
                <c:pt idx="11">
                  <c:v>175.04968394772717</c:v>
                </c:pt>
                <c:pt idx="12">
                  <c:v>191.23143603936327</c:v>
                </c:pt>
                <c:pt idx="13">
                  <c:v>193.28791306890906</c:v>
                </c:pt>
                <c:pt idx="14">
                  <c:v>201.89132998740786</c:v>
                </c:pt>
                <c:pt idx="15">
                  <c:v>195.46134981160972</c:v>
                </c:pt>
                <c:pt idx="16">
                  <c:v>210.2020941579535</c:v>
                </c:pt>
                <c:pt idx="17">
                  <c:v>220.16262030580751</c:v>
                </c:pt>
                <c:pt idx="18">
                  <c:v>213.1430127613844</c:v>
                </c:pt>
                <c:pt idx="19">
                  <c:v>212.73201296471714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C-4DC6-8109-6C4820453B13}"/>
            </c:ext>
          </c:extLst>
        </c:ser>
        <c:ser>
          <c:idx val="7"/>
          <c:order val="7"/>
          <c:tx>
            <c:strRef>
              <c:f>'NON-ETS &amp; ETS'!$A$102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ETS'!$B$102:$AJ$102</c:f>
              <c:numCache>
                <c:formatCode>0.00</c:formatCode>
                <c:ptCount val="20"/>
                <c:pt idx="0">
                  <c:v>1123.7330455373408</c:v>
                </c:pt>
                <c:pt idx="1">
                  <c:v>1105.9131506090259</c:v>
                </c:pt>
                <c:pt idx="2">
                  <c:v>1106.3151200833506</c:v>
                </c:pt>
                <c:pt idx="3">
                  <c:v>1133.5310193940597</c:v>
                </c:pt>
                <c:pt idx="4">
                  <c:v>1101.9758335651327</c:v>
                </c:pt>
                <c:pt idx="5">
                  <c:v>1066.0954511931914</c:v>
                </c:pt>
                <c:pt idx="6">
                  <c:v>1070.8006655506517</c:v>
                </c:pt>
                <c:pt idx="7">
                  <c:v>1043.5836093635819</c:v>
                </c:pt>
                <c:pt idx="8">
                  <c:v>1072.1872664719847</c:v>
                </c:pt>
                <c:pt idx="9">
                  <c:v>1134.3868508431085</c:v>
                </c:pt>
                <c:pt idx="10">
                  <c:v>1130.570456930458</c:v>
                </c:pt>
                <c:pt idx="11">
                  <c:v>1204.1038442689619</c:v>
                </c:pt>
                <c:pt idx="12">
                  <c:v>1136.8428191304254</c:v>
                </c:pt>
                <c:pt idx="13">
                  <c:v>831.7841168630689</c:v>
                </c:pt>
                <c:pt idx="14">
                  <c:v>808.24879274331226</c:v>
                </c:pt>
                <c:pt idx="15">
                  <c:v>647.88052822410555</c:v>
                </c:pt>
                <c:pt idx="16">
                  <c:v>691.36181811240863</c:v>
                </c:pt>
                <c:pt idx="17">
                  <c:v>658.57515718896491</c:v>
                </c:pt>
                <c:pt idx="18">
                  <c:v>607.40617062828051</c:v>
                </c:pt>
                <c:pt idx="19">
                  <c:v>608.28646715137882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6C-4DC6-8109-6C4820453B13}"/>
            </c:ext>
          </c:extLst>
        </c:ser>
        <c:ser>
          <c:idx val="8"/>
          <c:order val="8"/>
          <c:tx>
            <c:strRef>
              <c:f>'NON-ETS &amp; ETS'!$A$103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ETS'!$B$103:$AJ$103</c:f>
              <c:numCache>
                <c:formatCode>0.00</c:formatCode>
                <c:ptCount val="20"/>
                <c:pt idx="0">
                  <c:v>20183.65142864763</c:v>
                </c:pt>
                <c:pt idx="1">
                  <c:v>19765.946445548103</c:v>
                </c:pt>
                <c:pt idx="2">
                  <c:v>19628.11340477581</c:v>
                </c:pt>
                <c:pt idx="3">
                  <c:v>19260.003266905002</c:v>
                </c:pt>
                <c:pt idx="4">
                  <c:v>18844.171030386042</c:v>
                </c:pt>
                <c:pt idx="5">
                  <c:v>18988.060760455603</c:v>
                </c:pt>
                <c:pt idx="6">
                  <c:v>18557.044384062559</c:v>
                </c:pt>
                <c:pt idx="7">
                  <c:v>18858.686893026108</c:v>
                </c:pt>
                <c:pt idx="8">
                  <c:v>19449.195801753307</c:v>
                </c:pt>
                <c:pt idx="9">
                  <c:v>19526.228910444726</c:v>
                </c:pt>
                <c:pt idx="10">
                  <c:v>19919.3495632878</c:v>
                </c:pt>
                <c:pt idx="11">
                  <c:v>20506.827894111553</c:v>
                </c:pt>
                <c:pt idx="12">
                  <c:v>21128.154165342665</c:v>
                </c:pt>
                <c:pt idx="13">
                  <c:v>21402.332937239902</c:v>
                </c:pt>
                <c:pt idx="14">
                  <c:v>21283.443633734092</c:v>
                </c:pt>
                <c:pt idx="15">
                  <c:v>21587.840665458418</c:v>
                </c:pt>
                <c:pt idx="16">
                  <c:v>21967.139869428724</c:v>
                </c:pt>
                <c:pt idx="17">
                  <c:v>21780.063717145229</c:v>
                </c:pt>
                <c:pt idx="18">
                  <c:v>20720.152425225919</c:v>
                </c:pt>
                <c:pt idx="19">
                  <c:v>20445.459236291848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6C-4DC6-8109-6C4820453B13}"/>
            </c:ext>
          </c:extLst>
        </c:ser>
        <c:ser>
          <c:idx val="9"/>
          <c:order val="9"/>
          <c:tx>
            <c:strRef>
              <c:f>'NON-ETS &amp; ETS'!$A$111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ETS'!$B$80:$AJ$80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'NON-ETS &amp; ETS'!$B$111:$AJ$111</c:f>
              <c:numCache>
                <c:formatCode>0.00</c:formatCode>
                <c:ptCount val="20"/>
                <c:pt idx="0">
                  <c:v>1454.2732283395637</c:v>
                </c:pt>
                <c:pt idx="1">
                  <c:v>1489.0608120747911</c:v>
                </c:pt>
                <c:pt idx="2">
                  <c:v>962.33999441077253</c:v>
                </c:pt>
                <c:pt idx="3">
                  <c:v>800.17858585700117</c:v>
                </c:pt>
                <c:pt idx="4">
                  <c:v>603.78478589667623</c:v>
                </c:pt>
                <c:pt idx="5">
                  <c:v>594.31068292949431</c:v>
                </c:pt>
                <c:pt idx="6">
                  <c:v>688.42779394361185</c:v>
                </c:pt>
                <c:pt idx="7">
                  <c:v>594.26965456386324</c:v>
                </c:pt>
                <c:pt idx="8">
                  <c:v>764.64137999478999</c:v>
                </c:pt>
                <c:pt idx="9">
                  <c:v>949.68601610714018</c:v>
                </c:pt>
                <c:pt idx="10">
                  <c:v>1025.8248980477192</c:v>
                </c:pt>
                <c:pt idx="11">
                  <c:v>1019.2945208107094</c:v>
                </c:pt>
                <c:pt idx="12">
                  <c:v>988.0756943528088</c:v>
                </c:pt>
                <c:pt idx="13">
                  <c:v>943.37653365285883</c:v>
                </c:pt>
                <c:pt idx="14">
                  <c:v>908.39164361748965</c:v>
                </c:pt>
                <c:pt idx="15">
                  <c:v>888.9153915942502</c:v>
                </c:pt>
                <c:pt idx="16">
                  <c:v>834.58832434916496</c:v>
                </c:pt>
                <c:pt idx="17">
                  <c:v>880.17852983105195</c:v>
                </c:pt>
                <c:pt idx="18">
                  <c:v>853.04016410544273</c:v>
                </c:pt>
                <c:pt idx="19">
                  <c:v>827.59806726181159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6C-4DC6-8109-6C48204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2005 ESR</a:t>
            </a:r>
          </a:p>
        </c:rich>
      </c:tx>
      <c:layout>
        <c:manualLayout>
          <c:xMode val="edge"/>
          <c:yMode val="edge"/>
          <c:x val="0.39254313166367205"/>
          <c:y val="0.3803238164582705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18037681025075"/>
          <c:y val="8.760718278299795E-2"/>
          <c:w val="0.60307358643960784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ETS'!$Q$80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8.4264043044462986E-2"/>
                  <c:y val="-0.124392861802088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3-48E3-A453-9DDCF6461B1E}"/>
                </c:ext>
              </c:extLst>
            </c:dLbl>
            <c:dLbl>
              <c:idx val="1"/>
              <c:layout>
                <c:manualLayout>
                  <c:x val="0.13871266635126858"/>
                  <c:y val="-7.25743161958622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3-48E3-A453-9DDCF6461B1E}"/>
                </c:ext>
              </c:extLst>
            </c:dLbl>
            <c:dLbl>
              <c:idx val="2"/>
              <c:layout>
                <c:manualLayout>
                  <c:x val="0.14136292897655267"/>
                  <c:y val="-5.33204664541967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23-48E3-A453-9DDCF6461B1E}"/>
                </c:ext>
              </c:extLst>
            </c:dLbl>
            <c:dLbl>
              <c:idx val="3"/>
              <c:layout>
                <c:manualLayout>
                  <c:x val="0.16767846730330199"/>
                  <c:y val="-1.40306440833785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3-48E3-A453-9DDCF6461B1E}"/>
                </c:ext>
              </c:extLst>
            </c:dLbl>
            <c:dLbl>
              <c:idx val="4"/>
              <c:layout>
                <c:manualLayout>
                  <c:x val="0.14893248323386324"/>
                  <c:y val="1.96116293604096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3-48E3-A453-9DDCF6461B1E}"/>
                </c:ext>
              </c:extLst>
            </c:dLbl>
            <c:dLbl>
              <c:idx val="5"/>
              <c:layout>
                <c:manualLayout>
                  <c:x val="0.12476722688104828"/>
                  <c:y val="6.799414051492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23-48E3-A453-9DDCF6461B1E}"/>
                </c:ext>
              </c:extLst>
            </c:dLbl>
            <c:dLbl>
              <c:idx val="6"/>
              <c:layout>
                <c:manualLayout>
                  <c:x val="0.10774422021857673"/>
                  <c:y val="0.121179281812754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23-48E3-A453-9DDCF6461B1E}"/>
                </c:ext>
              </c:extLst>
            </c:dLbl>
            <c:dLbl>
              <c:idx val="7"/>
              <c:layout>
                <c:manualLayout>
                  <c:x val="-6.9136945712010928E-2"/>
                  <c:y val="0.117295355631214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23-48E3-A453-9DDCF6461B1E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23-48E3-A453-9DDCF6461B1E}"/>
                </c:ext>
              </c:extLst>
            </c:dLbl>
            <c:dLbl>
              <c:idx val="9"/>
              <c:layout>
                <c:manualLayout>
                  <c:x val="-7.4380641516382809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23-48E3-A453-9DDCF6461B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ETS'!$Q$81,'NON-ETS &amp; ETS'!$Q$86,'NON-ETS &amp; ETS'!$Q$87,'NON-ETS &amp; ETS'!$Q$88,'NON-ETS &amp; ETS'!$Q$89,'NON-ETS &amp; ETS'!$Q$90,'NON-ETS &amp; ETS'!$Q$96,'NON-ETS &amp; ETS'!$Q$102,'NON-ETS &amp; ETS'!$Q$103,'NON-ETS &amp; ETS'!$Q$111)</c:f>
              <c:numCache>
                <c:formatCode>0.00</c:formatCode>
                <c:ptCount val="10"/>
                <c:pt idx="0">
                  <c:v>181.55203268213549</c:v>
                </c:pt>
                <c:pt idx="1">
                  <c:v>8202.2225535960897</c:v>
                </c:pt>
                <c:pt idx="2">
                  <c:v>1611.2627867309548</c:v>
                </c:pt>
                <c:pt idx="3">
                  <c:v>1021.3304568102952</c:v>
                </c:pt>
                <c:pt idx="4">
                  <c:v>652.46980941366485</c:v>
                </c:pt>
                <c:pt idx="5">
                  <c:v>13120.952210434123</c:v>
                </c:pt>
                <c:pt idx="6">
                  <c:v>201.92311373926768</c:v>
                </c:pt>
                <c:pt idx="7">
                  <c:v>1123.7330455373408</c:v>
                </c:pt>
                <c:pt idx="8">
                  <c:v>20183.65142864763</c:v>
                </c:pt>
                <c:pt idx="9">
                  <c:v>1454.2732283395637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23-48E3-A453-9DDCF6461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2024 ESR</a:t>
            </a:r>
          </a:p>
        </c:rich>
      </c:tx>
      <c:layout>
        <c:manualLayout>
          <c:xMode val="edge"/>
          <c:yMode val="edge"/>
          <c:x val="0.4041553968970481"/>
          <c:y val="0.3902926649840506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664476828769508"/>
          <c:y val="9.3588491898465923E-2"/>
          <c:w val="0.61235162981431979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ETS'!$AG$80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0"/>
              <c:layout>
                <c:manualLayout>
                  <c:x val="7.0313045439654498E-2"/>
                  <c:y val="-0.120405322391776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05-45CE-B0EA-35B4AA6F7937}"/>
                </c:ext>
              </c:extLst>
            </c:dLbl>
            <c:dLbl>
              <c:idx val="1"/>
              <c:layout>
                <c:manualLayout>
                  <c:x val="0.13030939351138274"/>
                  <c:y val="-8.653070413195426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05-45CE-B0EA-35B4AA6F7937}"/>
                </c:ext>
              </c:extLst>
            </c:dLbl>
            <c:dLbl>
              <c:idx val="2"/>
              <c:layout>
                <c:manualLayout>
                  <c:x val="0.15496358388708192"/>
                  <c:y val="-6.328931497997673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05-45CE-B0EA-35B4AA6F7937}"/>
                </c:ext>
              </c:extLst>
            </c:dLbl>
            <c:dLbl>
              <c:idx val="3"/>
              <c:layout>
                <c:manualLayout>
                  <c:x val="0.16936189289145046"/>
                  <c:y val="-2.39994926091584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05-45CE-B0EA-35B4AA6F7937}"/>
                </c:ext>
              </c:extLst>
            </c:dLbl>
            <c:dLbl>
              <c:idx val="4"/>
              <c:layout>
                <c:manualLayout>
                  <c:x val="0.15561920676839114"/>
                  <c:y val="2.16053990655656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05-45CE-B0EA-35B4AA6F7937}"/>
                </c:ext>
              </c:extLst>
            </c:dLbl>
            <c:dLbl>
              <c:idx val="5"/>
              <c:layout>
                <c:manualLayout>
                  <c:x val="0.13428538801879217"/>
                  <c:y val="6.40066011046111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05-45CE-B0EA-35B4AA6F7937}"/>
                </c:ext>
              </c:extLst>
            </c:dLbl>
            <c:dLbl>
              <c:idx val="6"/>
              <c:layout>
                <c:manualLayout>
                  <c:x val="9.4189252295257875E-2"/>
                  <c:y val="0.129154360633378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05-45CE-B0EA-35B4AA6F7937}"/>
                </c:ext>
              </c:extLst>
            </c:dLbl>
            <c:dLbl>
              <c:idx val="7"/>
              <c:layout>
                <c:manualLayout>
                  <c:x val="-0.1515779184969884"/>
                  <c:y val="9.73576585796540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05-45CE-B0EA-35B4AA6F7937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05-45CE-B0EA-35B4AA6F7937}"/>
                </c:ext>
              </c:extLst>
            </c:dLbl>
            <c:dLbl>
              <c:idx val="9"/>
              <c:layout>
                <c:manualLayout>
                  <c:x val="-8.0499437936581444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05-45CE-B0EA-35B4AA6F793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ETS'!$AJ$81,'NON-ETS &amp; ETS'!$AJ$86,'NON-ETS &amp; ETS'!$AJ$87,'NON-ETS &amp; ETS'!$AJ$88,'NON-ETS &amp; ETS'!$AJ$89,'NON-ETS &amp; ETS'!$AJ$90,'NON-ETS &amp; ETS'!$AJ$96,'NON-ETS &amp; ETS'!$AJ$102,'NON-ETS &amp; ETS'!$AJ$103,'NON-ETS &amp; ETS'!$AJ$111)</c:f>
              <c:numCache>
                <c:formatCode>0.00</c:formatCode>
                <c:ptCount val="10"/>
                <c:pt idx="0">
                  <c:v>633.82267879461187</c:v>
                </c:pt>
                <c:pt idx="1">
                  <c:v>5483.7120734862792</c:v>
                </c:pt>
                <c:pt idx="2">
                  <c:v>1282.0854430801196</c:v>
                </c:pt>
                <c:pt idx="3">
                  <c:v>696.30029915053638</c:v>
                </c:pt>
                <c:pt idx="4">
                  <c:v>699.31850297351934</c:v>
                </c:pt>
                <c:pt idx="5">
                  <c:v>11719.794233579243</c:v>
                </c:pt>
                <c:pt idx="6">
                  <c:v>212.73201296471714</c:v>
                </c:pt>
                <c:pt idx="7">
                  <c:v>608.28646715137882</c:v>
                </c:pt>
                <c:pt idx="8">
                  <c:v>20445.459236291848</c:v>
                </c:pt>
                <c:pt idx="9">
                  <c:v>827.59806726181159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05-45CE-B0EA-35B4AA6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441176281478368"/>
          <c:y val="0.36437365881702266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1990-2024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9393933159044642E-2"/>
                  <c:y val="-0.1004676253402163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8-403C-8B6B-6AE381F85FFF}"/>
                </c:ext>
              </c:extLst>
            </c:dLbl>
            <c:dLbl>
              <c:idx val="1"/>
              <c:layout>
                <c:manualLayout>
                  <c:x val="0.13990473704311909"/>
                  <c:y val="3.11017084722496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8-403C-8B6B-6AE381F85FFF}"/>
                </c:ext>
              </c:extLst>
            </c:dLbl>
            <c:dLbl>
              <c:idx val="2"/>
              <c:layout>
                <c:manualLayout>
                  <c:x val="0.1702541159949951"/>
                  <c:y val="6.0324406739695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D8-403C-8B6B-6AE381F85FFF}"/>
                </c:ext>
              </c:extLst>
            </c:dLbl>
            <c:dLbl>
              <c:idx val="3"/>
              <c:layout>
                <c:manualLayout>
                  <c:x val="0.14233890619916489"/>
                  <c:y val="8.16703017641092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8-403C-8B6B-6AE381F85FFF}"/>
                </c:ext>
              </c:extLst>
            </c:dLbl>
            <c:dLbl>
              <c:idx val="4"/>
              <c:layout>
                <c:manualLayout>
                  <c:x val="5.9365745199881061E-2"/>
                  <c:y val="0.1272751934388335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8-403C-8B6B-6AE381F85FFF}"/>
                </c:ext>
              </c:extLst>
            </c:dLbl>
            <c:dLbl>
              <c:idx val="5"/>
              <c:layout>
                <c:manualLayout>
                  <c:x val="-2.8858066167119164E-2"/>
                  <c:y val="0.125813461964447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8-403C-8B6B-6AE381F85FFF}"/>
                </c:ext>
              </c:extLst>
            </c:dLbl>
            <c:dLbl>
              <c:idx val="6"/>
              <c:layout>
                <c:manualLayout>
                  <c:x val="-7.134164140852349E-2"/>
                  <c:y val="0.115197972697286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D8-403C-8B6B-6AE381F85FFF}"/>
                </c:ext>
              </c:extLst>
            </c:dLbl>
            <c:dLbl>
              <c:idx val="7"/>
              <c:layout>
                <c:manualLayout>
                  <c:x val="-0.14409795315809307"/>
                  <c:y val="5.349472506622219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8-403C-8B6B-6AE381F85FFF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D8-403C-8B6B-6AE381F85FFF}"/>
                </c:ext>
              </c:extLst>
            </c:dLbl>
            <c:dLbl>
              <c:idx val="9"/>
              <c:layout>
                <c:manualLayout>
                  <c:x val="1.4991699211843058E-2"/>
                  <c:y val="-0.1167391409803978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8-403C-8B6B-6AE381F85F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GHG'!$A$2,'NEW Summary 1990-2024 GHG'!$A$7,'NEW Summary 1990-2024 GHG'!$A$8,'NEW Summary 1990-2024 GHG'!$A$9,'NEW Summary 1990-2024 GHG'!$A$10,'NEW Summary 1990-2024 GHG'!$A$11,'NEW Summary 1990-2024 GHG'!$A$17,'NEW Summary 1990-2024 GHG'!$A$23,'NEW Summary 1990-2024 GHG'!$A$24,'NEW Summary 1990-2024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GHG'!$B$2,'NEW Summary 1990-2024 GHG'!$B$7,'NEW Summary 1990-2024 GHG'!$B$8,'NEW Summary 1990-2024 GHG'!$B$9,'NEW Summary 1990-2024 GHG'!$B$10,'NEW Summary 1990-2024 GHG'!$B$11,'NEW Summary 1990-2024 GHG'!$B$17,'NEW Summary 1990-2024 GHG'!$B$23,'NEW Summary 1990-2024 GHG'!$B$24,'NEW Summary 1990-2024 GHG'!$B$32)</c:f>
              <c:numCache>
                <c:formatCode>0.00</c:formatCode>
                <c:ptCount val="10"/>
                <c:pt idx="0">
                  <c:v>11334.546499431553</c:v>
                </c:pt>
                <c:pt idx="1">
                  <c:v>7569.8189408470971</c:v>
                </c:pt>
                <c:pt idx="2">
                  <c:v>4093.479672504051</c:v>
                </c:pt>
                <c:pt idx="3">
                  <c:v>1009.672609727751</c:v>
                </c:pt>
                <c:pt idx="4">
                  <c:v>1122.976283651383</c:v>
                </c:pt>
                <c:pt idx="5">
                  <c:v>5143.2209966235951</c:v>
                </c:pt>
                <c:pt idx="6">
                  <c:v>3161.5597389768518</c:v>
                </c:pt>
                <c:pt idx="7">
                  <c:v>35.524187103957608</c:v>
                </c:pt>
                <c:pt idx="8">
                  <c:v>20570.757476329538</c:v>
                </c:pt>
                <c:pt idx="9">
                  <c:v>1709.2379654880638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D8-403C-8B6B-6AE381F85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Carbon Budget 1 -295 Mt CO</a:t>
            </a:r>
            <a:r>
              <a:rPr lang="en-IE" baseline="-25000"/>
              <a:t>2</a:t>
            </a:r>
            <a:r>
              <a:rPr lang="en-IE"/>
              <a:t>eq</a:t>
            </a:r>
          </a:p>
        </c:rich>
      </c:tx>
      <c:layout>
        <c:manualLayout>
          <c:xMode val="edge"/>
          <c:yMode val="edge"/>
          <c:x val="0.25293850848943666"/>
          <c:y val="2.99624505029356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89668113915667"/>
          <c:y val="0.13624505029356879"/>
          <c:w val="0.54862615096565714"/>
          <c:h val="0.67287177069043469"/>
        </c:manualLayout>
      </c:layout>
      <c:doughnutChart>
        <c:varyColors val="1"/>
        <c:ser>
          <c:idx val="0"/>
          <c:order val="0"/>
          <c:spPr>
            <a:solidFill>
              <a:srgbClr val="C0504D"/>
            </a:solidFill>
          </c:spPr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546D-44E4-8D50-F47B48429FE0}"/>
              </c:ext>
            </c:extLst>
          </c:dPt>
          <c:dLbls>
            <c:dLbl>
              <c:idx val="0"/>
              <c:layout>
                <c:manualLayout>
                  <c:x val="0.22323953197439106"/>
                  <c:y val="-0.3385141983581840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39370078740159"/>
                      <c:h val="0.12464931045469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46D-44E4-8D50-F47B48429FE0}"/>
                </c:ext>
              </c:extLst>
            </c:dLbl>
            <c:dLbl>
              <c:idx val="1"/>
              <c:layout>
                <c:manualLayout>
                  <c:x val="-0.26356435352123042"/>
                  <c:y val="1.47350896297537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D-44E4-8D50-F47B48429FE0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6D-44E4-8D50-F47B48429FE0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6D-44E4-8D50-F47B48429FE0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6D-44E4-8D50-F47B48429FE0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6D-44E4-8D50-F47B48429FE0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6D-44E4-8D50-F47B48429FE0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46D-44E4-8D50-F47B48429FE0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6D-44E4-8D50-F47B48429FE0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6D-44E4-8D50-F47B48429FE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('CAP Sectors'!$AA$53,'CAP Sectors'!$AA$54)</c:f>
              <c:strCache>
                <c:ptCount val="2"/>
                <c:pt idx="0">
                  <c:v>2021-2024 GHG emissions</c:v>
                </c:pt>
                <c:pt idx="1">
                  <c:v>Remaining Carbon Budget</c:v>
                </c:pt>
              </c:strCache>
            </c:strRef>
          </c:cat>
          <c:val>
            <c:numRef>
              <c:f>('CAP Sectors'!$AD$53,'CAP Sectors'!$AD$54)</c:f>
              <c:numCache>
                <c:formatCode>0.00</c:formatCode>
                <c:ptCount val="2"/>
                <c:pt idx="0">
                  <c:v>238.99065217541138</c:v>
                </c:pt>
                <c:pt idx="1">
                  <c:v>56.009347824588616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'CAP Sectors'!#REF!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546D-44E4-8D50-F47B4842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7015306497902716"/>
          <c:y val="0.83361590278093867"/>
          <c:w val="0.7195047464861285"/>
          <c:h val="0.1434861863365345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2021-25 Sectoral Ceiling</a:t>
            </a:r>
            <a:r>
              <a:rPr lang="en-US" b="1" baseline="0">
                <a:solidFill>
                  <a:sysClr val="windowText" lastClr="000000"/>
                </a:solidFill>
              </a:rPr>
              <a:t> usage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321344447328706"/>
          <c:y val="1.160092807424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1292825684925"/>
          <c:y val="9.5045216215722442E-2"/>
          <c:w val="0.66441366704161975"/>
          <c:h val="0.75858346456692916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'CAP Sectors'!$B$54</c:f>
              <c:strCache>
                <c:ptCount val="1"/>
                <c:pt idx="0">
                  <c:v>Budget used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570092200013458E-2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85A91F27-19D2-4827-AD60-5E6DD5E0B218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EFD-41DB-89FC-BE5870936433}"/>
                </c:ext>
              </c:extLst>
            </c:dLbl>
            <c:dLbl>
              <c:idx val="1"/>
              <c:layout>
                <c:manualLayout>
                  <c:x val="-0.15045215501908421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DDD60A84-02DA-429F-A6E4-4CBC527FEA7C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EFD-41DB-89FC-BE5870936433}"/>
                </c:ext>
              </c:extLst>
            </c:dLbl>
            <c:dLbl>
              <c:idx val="2"/>
              <c:layout>
                <c:manualLayout>
                  <c:x val="-0.19303202484304852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AC227F27-8427-4986-B35F-FAFF812504C0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EFD-41DB-89FC-BE5870936433}"/>
                </c:ext>
              </c:extLst>
            </c:dLbl>
            <c:dLbl>
              <c:idx val="3"/>
              <c:layout>
                <c:manualLayout>
                  <c:x val="-0.10191216482555066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E59F0904-793D-40BE-9CD7-C2CE7539657E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EFD-41DB-89FC-BE5870936433}"/>
                </c:ext>
              </c:extLst>
            </c:dLbl>
            <c:dLbl>
              <c:idx val="4"/>
              <c:layout>
                <c:manualLayout>
                  <c:x val="-2.4244084874006134E-2"/>
                  <c:y val="-5.1044083526682174E-2"/>
                </c:manualLayout>
              </c:layout>
              <c:tx>
                <c:rich>
                  <a:bodyPr/>
                  <a:lstStyle/>
                  <a:p>
                    <a:fld id="{1BA5B9B2-65D3-4DC0-B5D6-530820FFD3D0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EFD-41DB-89FC-BE5870936433}"/>
                </c:ext>
              </c:extLst>
            </c:dLbl>
            <c:dLbl>
              <c:idx val="5"/>
              <c:layout>
                <c:manualLayout>
                  <c:x val="-0.11042821570380626"/>
                  <c:y val="-6.0324825986078884E-2"/>
                </c:manualLayout>
              </c:layout>
              <c:tx>
                <c:rich>
                  <a:bodyPr/>
                  <a:lstStyle/>
                  <a:p>
                    <a:fld id="{DA73F15B-5984-4336-82A9-2E78D26CFBF1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EFD-41DB-89FC-BE5870936433}"/>
                </c:ext>
              </c:extLst>
            </c:dLbl>
            <c:dLbl>
              <c:idx val="6"/>
              <c:layout>
                <c:manualLayout>
                  <c:x val="-0.42388403372655342"/>
                  <c:y val="-5.5684454756380508E-2"/>
                </c:manualLayout>
              </c:layout>
              <c:tx>
                <c:rich>
                  <a:bodyPr/>
                  <a:lstStyle/>
                  <a:p>
                    <a:fld id="{3CCBC34B-F4DB-4535-BDC4-E1E5AAFBB7EE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EFD-41DB-89FC-BE58709364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'CAP Sectors'!$A$55:$A$61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Sectors'!$B$55:$B$61</c:f>
              <c:numCache>
                <c:formatCode>0.000</c:formatCode>
                <c:ptCount val="7"/>
                <c:pt idx="0">
                  <c:v>7.0607994079292453</c:v>
                </c:pt>
                <c:pt idx="1">
                  <c:v>34.077475234803543</c:v>
                </c:pt>
                <c:pt idx="2">
                  <c:v>46.794524625176443</c:v>
                </c:pt>
                <c:pt idx="3">
                  <c:v>23.045558980109355</c:v>
                </c:pt>
                <c:pt idx="4">
                  <c:v>5.5785903890578954</c:v>
                </c:pt>
                <c:pt idx="5">
                  <c:v>26.700852027977515</c:v>
                </c:pt>
                <c:pt idx="6">
                  <c:v>84.912815248091718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'CAP Sectors'!$D$55:$D$61</c15:f>
                <c15:dlblRangeCache>
                  <c:ptCount val="7"/>
                  <c:pt idx="0">
                    <c:v>78.5%</c:v>
                  </c:pt>
                  <c:pt idx="1">
                    <c:v>85.2%</c:v>
                  </c:pt>
                  <c:pt idx="2">
                    <c:v>86.7%</c:v>
                  </c:pt>
                  <c:pt idx="3">
                    <c:v>79.5%</c:v>
                  </c:pt>
                  <c:pt idx="4">
                    <c:v>79.7%</c:v>
                  </c:pt>
                  <c:pt idx="5">
                    <c:v>89.0%</c:v>
                  </c:pt>
                  <c:pt idx="6">
                    <c:v>80.1%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EFD-41DB-89FC-BE58709364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82693263"/>
        <c:axId val="1982693679"/>
      </c:barChart>
      <c:barChart>
        <c:barDir val="bar"/>
        <c:grouping val="clustered"/>
        <c:varyColors val="0"/>
        <c:ser>
          <c:idx val="1"/>
          <c:order val="0"/>
          <c:tx>
            <c:strRef>
              <c:f>'CAP Sectors'!$C$54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>
              <a:solidFill>
                <a:sysClr val="window" lastClr="FFFFFF">
                  <a:lumMod val="65000"/>
                </a:sysClr>
              </a:solidFill>
            </a:ln>
            <a:effectLst>
              <a:outerShdw dist="25400" algn="ctr" rotWithShape="0">
                <a:srgbClr val="00B0F0"/>
              </a:outerShdw>
            </a:effectLst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'CAP Sectors'!$A$55:$A$61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Sectors'!$C$55:$C$61</c:f>
              <c:numCache>
                <c:formatCode>0.000</c:formatCode>
                <c:ptCount val="7"/>
                <c:pt idx="0">
                  <c:v>9</c:v>
                </c:pt>
                <c:pt idx="1">
                  <c:v>40</c:v>
                </c:pt>
                <c:pt idx="2">
                  <c:v>54</c:v>
                </c:pt>
                <c:pt idx="3">
                  <c:v>29</c:v>
                </c:pt>
                <c:pt idx="4">
                  <c:v>7</c:v>
                </c:pt>
                <c:pt idx="5">
                  <c:v>30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FD-41DB-89FC-BE587093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7276767"/>
        <c:axId val="307288831"/>
      </c:barChart>
      <c:dateAx>
        <c:axId val="198269326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679"/>
        <c:crosses val="autoZero"/>
        <c:auto val="0"/>
        <c:lblOffset val="100"/>
        <c:baseTimeUnit val="days"/>
      </c:dateAx>
      <c:valAx>
        <c:axId val="1982693679"/>
        <c:scaling>
          <c:orientation val="minMax"/>
          <c:max val="120"/>
        </c:scaling>
        <c:delete val="0"/>
        <c:axPos val="b"/>
        <c:majorGridlines>
          <c:spPr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400" b="1">
                    <a:solidFill>
                      <a:sysClr val="windowText" lastClr="000000"/>
                    </a:solidFill>
                  </a:rPr>
                  <a:t>Million tonnes CO</a:t>
                </a:r>
                <a:r>
                  <a:rPr lang="en-IE" sz="14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400" b="1">
                    <a:solidFill>
                      <a:sysClr val="windowText" lastClr="000000"/>
                    </a:solidFill>
                  </a:rPr>
                  <a:t> eq</a:t>
                </a:r>
              </a:p>
            </c:rich>
          </c:tx>
          <c:layout>
            <c:manualLayout>
              <c:xMode val="edge"/>
              <c:yMode val="edge"/>
              <c:x val="0.42934543205545966"/>
              <c:y val="0.93017976871220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263"/>
        <c:crosses val="autoZero"/>
        <c:crossBetween val="between"/>
      </c:valAx>
      <c:valAx>
        <c:axId val="307288831"/>
        <c:scaling>
          <c:orientation val="minMax"/>
        </c:scaling>
        <c:delete val="1"/>
        <c:axPos val="t"/>
        <c:numFmt formatCode="0.000" sourceLinked="1"/>
        <c:majorTickMark val="out"/>
        <c:minorTickMark val="none"/>
        <c:tickLblPos val="nextTo"/>
        <c:crossAx val="307276767"/>
        <c:crosses val="max"/>
        <c:crossBetween val="between"/>
      </c:valAx>
      <c:catAx>
        <c:axId val="307276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288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35794676480658"/>
          <c:y val="3.2305425715905112E-2"/>
          <c:w val="0.68521140020540916"/>
          <c:h val="0.8362209728118740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'CAP Sectors'!$F$54</c:f>
              <c:strCache>
                <c:ptCount val="1"/>
                <c:pt idx="0">
                  <c:v>Req'd AAR</c:v>
                </c:pt>
              </c:strCache>
            </c:strRef>
          </c:tx>
          <c:spPr>
            <a:gradFill flip="none" rotWithShape="1">
              <a:gsLst>
                <a:gs pos="74000">
                  <a:srgbClr val="FD6048"/>
                </a:gs>
                <a:gs pos="21000">
                  <a:schemeClr val="accent6">
                    <a:lumMod val="60000"/>
                    <a:lumOff val="40000"/>
                  </a:schemeClr>
                </a:gs>
                <a:gs pos="100000">
                  <a:srgbClr val="FF0000"/>
                </a:gs>
              </a:gsLst>
              <a:lin ang="0" scaled="1"/>
              <a:tileRect/>
            </a:gradFill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92000">
                    <a:srgbClr val="FD6048"/>
                  </a:gs>
                  <a:gs pos="7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D7-45D6-A479-3B1AF8B08D4D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26000">
                    <a:srgbClr val="FD6048"/>
                  </a:gs>
                  <a:gs pos="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AD7-45D6-A479-3B1AF8B08D4D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82000">
                    <a:srgbClr val="FD6048"/>
                  </a:gs>
                  <a:gs pos="70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AD7-45D6-A479-3B1AF8B08D4D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81000">
                    <a:srgbClr val="FD6048"/>
                  </a:gs>
                  <a:gs pos="6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D7-45D6-A479-3B1AF8B08D4D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100000">
                    <a:srgbClr val="FD6048"/>
                  </a:gs>
                  <a:gs pos="8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AD7-45D6-A479-3B1AF8B08D4D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60000">
                    <a:srgbClr val="FD6048"/>
                  </a:gs>
                  <a:gs pos="3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D7-45D6-A479-3B1AF8B08D4D}"/>
              </c:ext>
            </c:extLst>
          </c:dPt>
          <c:dPt>
            <c:idx val="6"/>
            <c:invertIfNegative val="0"/>
            <c:bubble3D val="0"/>
            <c:spPr>
              <a:gradFill flip="none" rotWithShape="1">
                <a:gsLst>
                  <a:gs pos="65000">
                    <a:srgbClr val="FD6048"/>
                  </a:gs>
                  <a:gs pos="28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D7-45D6-A479-3B1AF8B08D4D}"/>
              </c:ext>
            </c:extLst>
          </c:dPt>
          <c:dPt>
            <c:idx val="7"/>
            <c:invertIfNegative val="0"/>
            <c:bubble3D val="0"/>
            <c:spPr>
              <a:gradFill flip="none" rotWithShape="1">
                <a:gsLst>
                  <a:gs pos="74000">
                    <a:srgbClr val="FD6048"/>
                  </a:gs>
                  <a:gs pos="2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F2-4549-B3CA-850522D07FD2}"/>
              </c:ext>
            </c:extLst>
          </c:dPt>
          <c:dPt>
            <c:idx val="8"/>
            <c:invertIfNegative val="0"/>
            <c:bubble3D val="0"/>
            <c:spPr>
              <a:gradFill flip="none" rotWithShape="1">
                <a:gsLst>
                  <a:gs pos="74000">
                    <a:srgbClr val="FD6048"/>
                  </a:gs>
                  <a:gs pos="21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F2-4549-B3CA-850522D07FD2}"/>
              </c:ext>
            </c:extLst>
          </c:dPt>
          <c:dPt>
            <c:idx val="9"/>
            <c:invertIfNegative val="0"/>
            <c:bubble3D val="0"/>
            <c:spPr>
              <a:gradFill flip="none" rotWithShape="1">
                <a:gsLst>
                  <a:gs pos="69000">
                    <a:srgbClr val="FD6048"/>
                  </a:gs>
                  <a:gs pos="17000">
                    <a:schemeClr val="accent6">
                      <a:lumMod val="60000"/>
                      <a:lumOff val="40000"/>
                    </a:schemeClr>
                  </a:gs>
                  <a:gs pos="100000">
                    <a:srgbClr val="FF0000"/>
                  </a:gs>
                </a:gsLst>
                <a:lin ang="0" scaled="1"/>
                <a:tileRect/>
              </a:gra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D7-45D6-A479-3B1AF8B08D4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'CAP Sectors'!$A$55:$A$64</c:f>
              <c:strCache>
                <c:ptCount val="10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  <c:pt idx="9">
                  <c:v>Total</c:v>
                </c:pt>
              </c:strCache>
            </c:strRef>
          </c:cat>
          <c:val>
            <c:numRef>
              <c:f>'CAP Sectors'!$F$55:$F$64</c:f>
              <c:numCache>
                <c:formatCode>0.0%</c:formatCode>
                <c:ptCount val="10"/>
                <c:pt idx="0">
                  <c:v>-0.17823590263911526</c:v>
                </c:pt>
                <c:pt idx="1">
                  <c:v>0.14766478891808849</c:v>
                </c:pt>
                <c:pt idx="2">
                  <c:v>0.38846532785341609</c:v>
                </c:pt>
                <c:pt idx="3">
                  <c:v>-8.5841295111086874E-2</c:v>
                </c:pt>
                <c:pt idx="4">
                  <c:v>1.5912284124594663E-2</c:v>
                </c:pt>
                <c:pt idx="5">
                  <c:v>0.4661806135594872</c:v>
                </c:pt>
                <c:pt idx="6">
                  <c:v>-3.1387190094382088E-2</c:v>
                </c:pt>
                <c:pt idx="9">
                  <c:v>7.7171190237389845E-3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7-45D6-A479-3B1AF8B08D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75647679"/>
        <c:axId val="575634367"/>
      </c:barChart>
      <c:catAx>
        <c:axId val="575647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cap="non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34367"/>
        <c:crosses val="autoZero"/>
        <c:auto val="1"/>
        <c:lblAlgn val="ctr"/>
        <c:lblOffset val="200"/>
        <c:noMultiLvlLbl val="0"/>
      </c:catAx>
      <c:valAx>
        <c:axId val="575634367"/>
        <c:scaling>
          <c:orientation val="minMax"/>
          <c:min val="-0.2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4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2024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1990-2024 GHG'!$AJ$1</c:f>
              <c:strCache>
                <c:ptCount val="1"/>
                <c:pt idx="0">
                  <c:v>2024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7-4DC9-B95D-9988A150061A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7-4DC9-B95D-9988A150061A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7-4DC9-B95D-9988A150061A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7-4DC9-B95D-9988A150061A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7-4DC9-B95D-9988A150061A}"/>
                </c:ext>
              </c:extLst>
            </c:dLbl>
            <c:dLbl>
              <c:idx val="5"/>
              <c:layout>
                <c:manualLayout>
                  <c:x val="4.3775401952001511E-2"/>
                  <c:y val="0.121847680804688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7-4DC9-B95D-9988A150061A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7-4DC9-B95D-9988A150061A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867-4DC9-B95D-9988A150061A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67-4DC9-B95D-9988A150061A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7-4DC9-B95D-9988A15006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GHG'!$A$2,'NEW Summary 1990-2024 GHG'!$A$7,'NEW Summary 1990-2024 GHG'!$A$8,'NEW Summary 1990-2024 GHG'!$A$9,'NEW Summary 1990-2024 GHG'!$A$10,'NEW Summary 1990-2024 GHG'!$A$11,'NEW Summary 1990-2024 GHG'!$A$17,'NEW Summary 1990-2024 GHG'!$A$23,'NEW Summary 1990-2024 GHG'!$A$24,'NEW Summary 1990-2024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GHG'!$AJ$2,'NEW Summary 1990-2024 GHG'!$AJ$7,'NEW Summary 1990-2024 GHG'!$AJ$8,'NEW Summary 1990-2024 GHG'!$AJ$9,'NEW Summary 1990-2024 GHG'!$AJ$10,'NEW Summary 1990-2024 GHG'!$AJ$11,'NEW Summary 1990-2024 GHG'!$AJ$17,'NEW Summary 1990-2024 GHG'!$AJ$23,'NEW Summary 1990-2024 GHG'!$AJ$24,'NEW Summary 1990-2024 GHG'!$AJ$32)</c:f>
              <c:numCache>
                <c:formatCode>0.00</c:formatCode>
                <c:ptCount val="10"/>
                <c:pt idx="0">
                  <c:v>7158.5526347344039</c:v>
                </c:pt>
                <c:pt idx="1">
                  <c:v>5483.7120734862792</c:v>
                </c:pt>
                <c:pt idx="2">
                  <c:v>4313.2159048485473</c:v>
                </c:pt>
                <c:pt idx="3">
                  <c:v>745.0747030504732</c:v>
                </c:pt>
                <c:pt idx="4">
                  <c:v>699.31850297351934</c:v>
                </c:pt>
                <c:pt idx="5">
                  <c:v>11782.611359599929</c:v>
                </c:pt>
                <c:pt idx="6">
                  <c:v>1867.0541561941538</c:v>
                </c:pt>
                <c:pt idx="7">
                  <c:v>608.34024003245122</c:v>
                </c:pt>
                <c:pt idx="8">
                  <c:v>20445.459236291848</c:v>
                </c:pt>
                <c:pt idx="9">
                  <c:v>827.59806726181159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67-4DC9-B95D-9988A150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1990-2024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GHG'!$B$2:$AJ$2</c:f>
              <c:numCache>
                <c:formatCode>0.00</c:formatCode>
                <c:ptCount val="35"/>
                <c:pt idx="0">
                  <c:v>11334.546499431553</c:v>
                </c:pt>
                <c:pt idx="1">
                  <c:v>11784.949331400976</c:v>
                </c:pt>
                <c:pt idx="2">
                  <c:v>12440.838976537998</c:v>
                </c:pt>
                <c:pt idx="3">
                  <c:v>12461.365616585344</c:v>
                </c:pt>
                <c:pt idx="4">
                  <c:v>12797.188607606515</c:v>
                </c:pt>
                <c:pt idx="5">
                  <c:v>13482.323530895337</c:v>
                </c:pt>
                <c:pt idx="6">
                  <c:v>14202.423016304829</c:v>
                </c:pt>
                <c:pt idx="7">
                  <c:v>14857.442251024586</c:v>
                </c:pt>
                <c:pt idx="8">
                  <c:v>15223.251167913329</c:v>
                </c:pt>
                <c:pt idx="9">
                  <c:v>15921.136702265196</c:v>
                </c:pt>
                <c:pt idx="10">
                  <c:v>16202.244480618248</c:v>
                </c:pt>
                <c:pt idx="11">
                  <c:v>17490.466011164197</c:v>
                </c:pt>
                <c:pt idx="12">
                  <c:v>16493.716490802952</c:v>
                </c:pt>
                <c:pt idx="13">
                  <c:v>16545.999872474662</c:v>
                </c:pt>
                <c:pt idx="14">
                  <c:v>15418.530581658042</c:v>
                </c:pt>
                <c:pt idx="15">
                  <c:v>15900.573444530048</c:v>
                </c:pt>
                <c:pt idx="16">
                  <c:v>15160.961505880712</c:v>
                </c:pt>
                <c:pt idx="17">
                  <c:v>14675.978408224586</c:v>
                </c:pt>
                <c:pt idx="18">
                  <c:v>14790.712089998522</c:v>
                </c:pt>
                <c:pt idx="19">
                  <c:v>13197.026979484104</c:v>
                </c:pt>
                <c:pt idx="20">
                  <c:v>13461.18201680725</c:v>
                </c:pt>
                <c:pt idx="21">
                  <c:v>12056.89972869468</c:v>
                </c:pt>
                <c:pt idx="22">
                  <c:v>12897.423490827587</c:v>
                </c:pt>
                <c:pt idx="23">
                  <c:v>11534.509908232447</c:v>
                </c:pt>
                <c:pt idx="24">
                  <c:v>11342.554599607764</c:v>
                </c:pt>
                <c:pt idx="25">
                  <c:v>11952.846408833568</c:v>
                </c:pt>
                <c:pt idx="26">
                  <c:v>12675.511356661778</c:v>
                </c:pt>
                <c:pt idx="27">
                  <c:v>11868.496352192775</c:v>
                </c:pt>
                <c:pt idx="28">
                  <c:v>10548.718172564459</c:v>
                </c:pt>
                <c:pt idx="29">
                  <c:v>9299.4026458167973</c:v>
                </c:pt>
                <c:pt idx="30">
                  <c:v>8654.2757358224135</c:v>
                </c:pt>
                <c:pt idx="31">
                  <c:v>10176.712554691545</c:v>
                </c:pt>
                <c:pt idx="32">
                  <c:v>9992.6034057670149</c:v>
                </c:pt>
                <c:pt idx="33">
                  <c:v>7849.371348911317</c:v>
                </c:pt>
                <c:pt idx="34">
                  <c:v>7158.5526347344039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9-4EFE-A4AC-AC5C752B200D}"/>
            </c:ext>
          </c:extLst>
        </c:ser>
        <c:ser>
          <c:idx val="1"/>
          <c:order val="1"/>
          <c:tx>
            <c:strRef>
              <c:f>'NEW Summary 1990-2024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GHG'!$B$7:$AJ$7</c:f>
              <c:numCache>
                <c:formatCode>0.00</c:formatCode>
                <c:ptCount val="35"/>
                <c:pt idx="0">
                  <c:v>7569.8189408470971</c:v>
                </c:pt>
                <c:pt idx="1">
                  <c:v>7665.6962442191743</c:v>
                </c:pt>
                <c:pt idx="2">
                  <c:v>6861.223100233894</c:v>
                </c:pt>
                <c:pt idx="3">
                  <c:v>6848.2231224736197</c:v>
                </c:pt>
                <c:pt idx="4">
                  <c:v>6763.8937689946661</c:v>
                </c:pt>
                <c:pt idx="5">
                  <c:v>6582.7371174213695</c:v>
                </c:pt>
                <c:pt idx="6">
                  <c:v>6913.9291179177935</c:v>
                </c:pt>
                <c:pt idx="7">
                  <c:v>6657.7901576415488</c:v>
                </c:pt>
                <c:pt idx="8">
                  <c:v>7223.120834488217</c:v>
                </c:pt>
                <c:pt idx="9">
                  <c:v>6963.3258017525604</c:v>
                </c:pt>
                <c:pt idx="10">
                  <c:v>7053.748092608902</c:v>
                </c:pt>
                <c:pt idx="11">
                  <c:v>7398.5503368025284</c:v>
                </c:pt>
                <c:pt idx="12">
                  <c:v>7403.6470454477121</c:v>
                </c:pt>
                <c:pt idx="13">
                  <c:v>7630.2388643628537</c:v>
                </c:pt>
                <c:pt idx="14">
                  <c:v>7782.1898111991713</c:v>
                </c:pt>
                <c:pt idx="15">
                  <c:v>8214.50055359609</c:v>
                </c:pt>
                <c:pt idx="16">
                  <c:v>8078.3655430441158</c:v>
                </c:pt>
                <c:pt idx="17">
                  <c:v>7905.0993241310744</c:v>
                </c:pt>
                <c:pt idx="18">
                  <c:v>8681.1172508796753</c:v>
                </c:pt>
                <c:pt idx="19">
                  <c:v>8545.4006231131243</c:v>
                </c:pt>
                <c:pt idx="20">
                  <c:v>8859.5492414575074</c:v>
                </c:pt>
                <c:pt idx="21">
                  <c:v>7630.0886302708432</c:v>
                </c:pt>
                <c:pt idx="22">
                  <c:v>7147.7018247633769</c:v>
                </c:pt>
                <c:pt idx="23">
                  <c:v>6940.2974986888566</c:v>
                </c:pt>
                <c:pt idx="24">
                  <c:v>6246.0848747061036</c:v>
                </c:pt>
                <c:pt idx="25">
                  <c:v>6641.6074585128281</c:v>
                </c:pt>
                <c:pt idx="26">
                  <c:v>6889.4256038358744</c:v>
                </c:pt>
                <c:pt idx="27">
                  <c:v>6331.455640827241</c:v>
                </c:pt>
                <c:pt idx="28">
                  <c:v>6823.9838970931423</c:v>
                </c:pt>
                <c:pt idx="29">
                  <c:v>6546.8267573795983</c:v>
                </c:pt>
                <c:pt idx="30">
                  <c:v>7192.7192432934107</c:v>
                </c:pt>
                <c:pt idx="31">
                  <c:v>6709.7132140439053</c:v>
                </c:pt>
                <c:pt idx="32">
                  <c:v>5621.7886175350823</c:v>
                </c:pt>
                <c:pt idx="33">
                  <c:v>5230.3450750440861</c:v>
                </c:pt>
                <c:pt idx="34">
                  <c:v>5483.7120734862792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9-4EFE-A4AC-AC5C752B200D}"/>
            </c:ext>
          </c:extLst>
        </c:ser>
        <c:ser>
          <c:idx val="2"/>
          <c:order val="2"/>
          <c:tx>
            <c:strRef>
              <c:f>'NEW Summary 1990-2024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GHG'!$B$8:$AJ$8</c:f>
              <c:numCache>
                <c:formatCode>0.00</c:formatCode>
                <c:ptCount val="35"/>
                <c:pt idx="0">
                  <c:v>4093.479672504051</c:v>
                </c:pt>
                <c:pt idx="1">
                  <c:v>4390.2590444083089</c:v>
                </c:pt>
                <c:pt idx="2">
                  <c:v>4068.8257660118916</c:v>
                </c:pt>
                <c:pt idx="3">
                  <c:v>4276.2726442626399</c:v>
                </c:pt>
                <c:pt idx="4">
                  <c:v>4544.6400942844348</c:v>
                </c:pt>
                <c:pt idx="5">
                  <c:v>4567.5536568667849</c:v>
                </c:pt>
                <c:pt idx="6">
                  <c:v>4410.4319526421559</c:v>
                </c:pt>
                <c:pt idx="7">
                  <c:v>4761.1133863428277</c:v>
                </c:pt>
                <c:pt idx="8">
                  <c:v>4740.5144831688385</c:v>
                </c:pt>
                <c:pt idx="9">
                  <c:v>4922.5957466858717</c:v>
                </c:pt>
                <c:pt idx="10">
                  <c:v>5706.0835225042592</c:v>
                </c:pt>
                <c:pt idx="11">
                  <c:v>5679.0817327494806</c:v>
                </c:pt>
                <c:pt idx="12">
                  <c:v>5345.4098937067083</c:v>
                </c:pt>
                <c:pt idx="13">
                  <c:v>5460.0404328108052</c:v>
                </c:pt>
                <c:pt idx="14">
                  <c:v>5524.4635461483967</c:v>
                </c:pt>
                <c:pt idx="15">
                  <c:v>5653.3355829282918</c:v>
                </c:pt>
                <c:pt idx="16">
                  <c:v>5451.2732045185412</c:v>
                </c:pt>
                <c:pt idx="17">
                  <c:v>5526.5338550347224</c:v>
                </c:pt>
                <c:pt idx="18">
                  <c:v>5352.2349175943164</c:v>
                </c:pt>
                <c:pt idx="19">
                  <c:v>4329.6502892322878</c:v>
                </c:pt>
                <c:pt idx="20">
                  <c:v>4271.8350090174672</c:v>
                </c:pt>
                <c:pt idx="21">
                  <c:v>3842.2146370610826</c:v>
                </c:pt>
                <c:pt idx="22">
                  <c:v>3921.6508378838521</c:v>
                </c:pt>
                <c:pt idx="23">
                  <c:v>4145.4267726951775</c:v>
                </c:pt>
                <c:pt idx="24">
                  <c:v>4206.8681022787141</c:v>
                </c:pt>
                <c:pt idx="25">
                  <c:v>4315.2741868049397</c:v>
                </c:pt>
                <c:pt idx="26">
                  <c:v>4401.1661014930587</c:v>
                </c:pt>
                <c:pt idx="27">
                  <c:v>4629.3968973696356</c:v>
                </c:pt>
                <c:pt idx="28">
                  <c:v>4830.4761723200036</c:v>
                </c:pt>
                <c:pt idx="29">
                  <c:v>4756.3893319215395</c:v>
                </c:pt>
                <c:pt idx="30">
                  <c:v>4755.6937496742958</c:v>
                </c:pt>
                <c:pt idx="31">
                  <c:v>4779.2879687929089</c:v>
                </c:pt>
                <c:pt idx="32">
                  <c:v>4523.0966688144526</c:v>
                </c:pt>
                <c:pt idx="33">
                  <c:v>4315.4866912593925</c:v>
                </c:pt>
                <c:pt idx="34">
                  <c:v>4313.2159048485473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9-4EFE-A4AC-AC5C752B200D}"/>
            </c:ext>
          </c:extLst>
        </c:ser>
        <c:ser>
          <c:idx val="3"/>
          <c:order val="3"/>
          <c:tx>
            <c:strRef>
              <c:f>'NEW Summary 1990-2024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GHG'!$B$9:$AJ$9</c:f>
              <c:numCache>
                <c:formatCode>0.00</c:formatCode>
                <c:ptCount val="35"/>
                <c:pt idx="0">
                  <c:v>1009.672609727751</c:v>
                </c:pt>
                <c:pt idx="1">
                  <c:v>1028.1438293956919</c:v>
                </c:pt>
                <c:pt idx="2">
                  <c:v>1022.4596342226828</c:v>
                </c:pt>
                <c:pt idx="3">
                  <c:v>1010.1624102910374</c:v>
                </c:pt>
                <c:pt idx="4">
                  <c:v>1101.6596838495993</c:v>
                </c:pt>
                <c:pt idx="5">
                  <c:v>1080.3910186898536</c:v>
                </c:pt>
                <c:pt idx="6">
                  <c:v>975.89432156547207</c:v>
                </c:pt>
                <c:pt idx="7">
                  <c:v>984.04451474515429</c:v>
                </c:pt>
                <c:pt idx="8">
                  <c:v>970.8158732636839</c:v>
                </c:pt>
                <c:pt idx="9">
                  <c:v>1004.1971124061718</c:v>
                </c:pt>
                <c:pt idx="10">
                  <c:v>1030.1059821728909</c:v>
                </c:pt>
                <c:pt idx="11">
                  <c:v>1020.4654720682657</c:v>
                </c:pt>
                <c:pt idx="12">
                  <c:v>986.76938050076558</c:v>
                </c:pt>
                <c:pt idx="13">
                  <c:v>1084.9114279194152</c:v>
                </c:pt>
                <c:pt idx="14">
                  <c:v>1052.7935610867287</c:v>
                </c:pt>
                <c:pt idx="15">
                  <c:v>1086.2564568102953</c:v>
                </c:pt>
                <c:pt idx="16">
                  <c:v>1080.6254079610776</c:v>
                </c:pt>
                <c:pt idx="17">
                  <c:v>1078.8775155455403</c:v>
                </c:pt>
                <c:pt idx="18">
                  <c:v>1126.4701486525003</c:v>
                </c:pt>
                <c:pt idx="19">
                  <c:v>892.01630930228589</c:v>
                </c:pt>
                <c:pt idx="20">
                  <c:v>982.28854682384679</c:v>
                </c:pt>
                <c:pt idx="21">
                  <c:v>898.96650277012282</c:v>
                </c:pt>
                <c:pt idx="22">
                  <c:v>931.61455160852393</c:v>
                </c:pt>
                <c:pt idx="23">
                  <c:v>931.58348764858988</c:v>
                </c:pt>
                <c:pt idx="24">
                  <c:v>864.49109282556401</c:v>
                </c:pt>
                <c:pt idx="25">
                  <c:v>925.9042802589604</c:v>
                </c:pt>
                <c:pt idx="26">
                  <c:v>857.06984690199374</c:v>
                </c:pt>
                <c:pt idx="27">
                  <c:v>785.67942242787819</c:v>
                </c:pt>
                <c:pt idx="28">
                  <c:v>853.49101211531433</c:v>
                </c:pt>
                <c:pt idx="29">
                  <c:v>805.41296554291523</c:v>
                </c:pt>
                <c:pt idx="30">
                  <c:v>663.12317120003877</c:v>
                </c:pt>
                <c:pt idx="31">
                  <c:v>718.7683904395949</c:v>
                </c:pt>
                <c:pt idx="32">
                  <c:v>690.74069924960668</c:v>
                </c:pt>
                <c:pt idx="33">
                  <c:v>687.89995841381881</c:v>
                </c:pt>
                <c:pt idx="34">
                  <c:v>745.0747030504732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9-4EFE-A4AC-AC5C752B200D}"/>
            </c:ext>
          </c:extLst>
        </c:ser>
        <c:ser>
          <c:idx val="4"/>
          <c:order val="4"/>
          <c:tx>
            <c:strRef>
              <c:f>'NEW Summary 1990-2024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GHG'!$B$10:$AJ$10</c:f>
              <c:numCache>
                <c:formatCode>0.00</c:formatCode>
                <c:ptCount val="35"/>
                <c:pt idx="0">
                  <c:v>1122.976283651383</c:v>
                </c:pt>
                <c:pt idx="1">
                  <c:v>1095.7740648428664</c:v>
                </c:pt>
                <c:pt idx="2">
                  <c:v>1000.646195047279</c:v>
                </c:pt>
                <c:pt idx="3">
                  <c:v>972.83485177604837</c:v>
                </c:pt>
                <c:pt idx="4">
                  <c:v>978.12265233474932</c:v>
                </c:pt>
                <c:pt idx="5">
                  <c:v>907.88377788829939</c:v>
                </c:pt>
                <c:pt idx="6">
                  <c:v>868.58215223806587</c:v>
                </c:pt>
                <c:pt idx="7">
                  <c:v>821.09930355635151</c:v>
                </c:pt>
                <c:pt idx="8">
                  <c:v>770.58574913159919</c:v>
                </c:pt>
                <c:pt idx="9">
                  <c:v>796.53009920029479</c:v>
                </c:pt>
                <c:pt idx="10">
                  <c:v>842.45113718144648</c:v>
                </c:pt>
                <c:pt idx="11">
                  <c:v>809.29064120851035</c:v>
                </c:pt>
                <c:pt idx="12">
                  <c:v>751.28824417929957</c:v>
                </c:pt>
                <c:pt idx="13">
                  <c:v>709.64606548607412</c:v>
                </c:pt>
                <c:pt idx="14">
                  <c:v>660.04958878879609</c:v>
                </c:pt>
                <c:pt idx="15">
                  <c:v>652.46980941366485</c:v>
                </c:pt>
                <c:pt idx="16">
                  <c:v>628.45754124269774</c:v>
                </c:pt>
                <c:pt idx="17">
                  <c:v>591.83935555890275</c:v>
                </c:pt>
                <c:pt idx="18">
                  <c:v>591.13251465769417</c:v>
                </c:pt>
                <c:pt idx="19">
                  <c:v>494.05928359775527</c:v>
                </c:pt>
                <c:pt idx="20">
                  <c:v>519.88304772973993</c:v>
                </c:pt>
                <c:pt idx="21">
                  <c:v>470.64146099469269</c:v>
                </c:pt>
                <c:pt idx="22">
                  <c:v>505.3245355208702</c:v>
                </c:pt>
                <c:pt idx="23">
                  <c:v>574.71367797811172</c:v>
                </c:pt>
                <c:pt idx="24">
                  <c:v>580.34493942684423</c:v>
                </c:pt>
                <c:pt idx="25">
                  <c:v>605.01704889711971</c:v>
                </c:pt>
                <c:pt idx="26">
                  <c:v>627.65648380469884</c:v>
                </c:pt>
                <c:pt idx="27">
                  <c:v>633.16993612403496</c:v>
                </c:pt>
                <c:pt idx="28">
                  <c:v>678.41491222900913</c:v>
                </c:pt>
                <c:pt idx="29">
                  <c:v>704.63149282652887</c:v>
                </c:pt>
                <c:pt idx="30">
                  <c:v>663.54937344384268</c:v>
                </c:pt>
                <c:pt idx="31">
                  <c:v>697.98202265216423</c:v>
                </c:pt>
                <c:pt idx="32">
                  <c:v>689.90243617100987</c:v>
                </c:pt>
                <c:pt idx="33">
                  <c:v>648.90367610770909</c:v>
                </c:pt>
                <c:pt idx="34">
                  <c:v>699.31850297351934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9-4EFE-A4AC-AC5C752B200D}"/>
            </c:ext>
          </c:extLst>
        </c:ser>
        <c:ser>
          <c:idx val="5"/>
          <c:order val="5"/>
          <c:tx>
            <c:strRef>
              <c:f>'NEW Summary 1990-2024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GHG'!$B$11:$AJ$11</c:f>
              <c:numCache>
                <c:formatCode>0.00</c:formatCode>
                <c:ptCount val="35"/>
                <c:pt idx="0">
                  <c:v>5143.2209966235951</c:v>
                </c:pt>
                <c:pt idx="1">
                  <c:v>5322.784380216016</c:v>
                </c:pt>
                <c:pt idx="2">
                  <c:v>5750.6987650146766</c:v>
                </c:pt>
                <c:pt idx="3">
                  <c:v>5725.0387959524587</c:v>
                </c:pt>
                <c:pt idx="4">
                  <c:v>5973.8891872805561</c:v>
                </c:pt>
                <c:pt idx="5">
                  <c:v>6264.1164021529803</c:v>
                </c:pt>
                <c:pt idx="6">
                  <c:v>7306.2867560263248</c:v>
                </c:pt>
                <c:pt idx="7">
                  <c:v>7679.9384200278218</c:v>
                </c:pt>
                <c:pt idx="8">
                  <c:v>9019.9298187072891</c:v>
                </c:pt>
                <c:pt idx="9">
                  <c:v>9739.6286797150005</c:v>
                </c:pt>
                <c:pt idx="10">
                  <c:v>10779.064760547242</c:v>
                </c:pt>
                <c:pt idx="11">
                  <c:v>11302.081525030781</c:v>
                </c:pt>
                <c:pt idx="12">
                  <c:v>11495.627052395097</c:v>
                </c:pt>
                <c:pt idx="13">
                  <c:v>11698.307223508677</c:v>
                </c:pt>
                <c:pt idx="14">
                  <c:v>12416.765300888675</c:v>
                </c:pt>
                <c:pt idx="15">
                  <c:v>13126.068210434123</c:v>
                </c:pt>
                <c:pt idx="16">
                  <c:v>13806.78537503583</c:v>
                </c:pt>
                <c:pt idx="17">
                  <c:v>14395.602041158794</c:v>
                </c:pt>
                <c:pt idx="18">
                  <c:v>13666.755164102264</c:v>
                </c:pt>
                <c:pt idx="19">
                  <c:v>12447.810291124999</c:v>
                </c:pt>
                <c:pt idx="20">
                  <c:v>11533.578153225757</c:v>
                </c:pt>
                <c:pt idx="21">
                  <c:v>11225.578970757138</c:v>
                </c:pt>
                <c:pt idx="22">
                  <c:v>10838.408338745505</c:v>
                </c:pt>
                <c:pt idx="23">
                  <c:v>11063.116542180649</c:v>
                </c:pt>
                <c:pt idx="24">
                  <c:v>11346.028320550098</c:v>
                </c:pt>
                <c:pt idx="25">
                  <c:v>11839.313128903908</c:v>
                </c:pt>
                <c:pt idx="26">
                  <c:v>12350.308810652072</c:v>
                </c:pt>
                <c:pt idx="27">
                  <c:v>12201.875775585755</c:v>
                </c:pt>
                <c:pt idx="28">
                  <c:v>12396.296074131824</c:v>
                </c:pt>
                <c:pt idx="29">
                  <c:v>12423.797859730013</c:v>
                </c:pt>
                <c:pt idx="30">
                  <c:v>10484.278463864932</c:v>
                </c:pt>
                <c:pt idx="31">
                  <c:v>11194.29520637038</c:v>
                </c:pt>
                <c:pt idx="32">
                  <c:v>11884.953384646595</c:v>
                </c:pt>
                <c:pt idx="33">
                  <c:v>11932.664674559541</c:v>
                </c:pt>
                <c:pt idx="34">
                  <c:v>11782.611359599929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E9-4EFE-A4AC-AC5C752B200D}"/>
            </c:ext>
          </c:extLst>
        </c:ser>
        <c:ser>
          <c:idx val="6"/>
          <c:order val="6"/>
          <c:tx>
            <c:strRef>
              <c:f>'NEW Summary 1990-2024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GHG'!$B$17:$AJ$17</c:f>
              <c:numCache>
                <c:formatCode>0.00</c:formatCode>
                <c:ptCount val="35"/>
                <c:pt idx="0">
                  <c:v>3161.5597389768518</c:v>
                </c:pt>
                <c:pt idx="1">
                  <c:v>2872.5539112848437</c:v>
                </c:pt>
                <c:pt idx="2">
                  <c:v>2784.0648123635333</c:v>
                </c:pt>
                <c:pt idx="3">
                  <c:v>2749.2930743742368</c:v>
                </c:pt>
                <c:pt idx="4">
                  <c:v>2987.4581126647845</c:v>
                </c:pt>
                <c:pt idx="5">
                  <c:v>2901.0088638527313</c:v>
                </c:pt>
                <c:pt idx="6">
                  <c:v>2982.9360376300087</c:v>
                </c:pt>
                <c:pt idx="7">
                  <c:v>3311.9963753960883</c:v>
                </c:pt>
                <c:pt idx="8">
                  <c:v>3201.4966168304886</c:v>
                </c:pt>
                <c:pt idx="9">
                  <c:v>3151.6402265399738</c:v>
                </c:pt>
                <c:pt idx="10">
                  <c:v>3699.2791579653972</c:v>
                </c:pt>
                <c:pt idx="11">
                  <c:v>3755.8997715189234</c:v>
                </c:pt>
                <c:pt idx="12">
                  <c:v>3267.5795360240313</c:v>
                </c:pt>
                <c:pt idx="13">
                  <c:v>2491.4215129201466</c:v>
                </c:pt>
                <c:pt idx="14">
                  <c:v>2663.1852327314991</c:v>
                </c:pt>
                <c:pt idx="15">
                  <c:v>2756.6069038492678</c:v>
                </c:pt>
                <c:pt idx="16">
                  <c:v>2699.3849889088128</c:v>
                </c:pt>
                <c:pt idx="17">
                  <c:v>2756.9996237713653</c:v>
                </c:pt>
                <c:pt idx="18">
                  <c:v>2466.919677689054</c:v>
                </c:pt>
                <c:pt idx="19">
                  <c:v>1651.6548172226414</c:v>
                </c:pt>
                <c:pt idx="20">
                  <c:v>1457.7811099701737</c:v>
                </c:pt>
                <c:pt idx="21">
                  <c:v>1326.8874492047676</c:v>
                </c:pt>
                <c:pt idx="22">
                  <c:v>1553.2976241542565</c:v>
                </c:pt>
                <c:pt idx="23">
                  <c:v>1469.3527736093909</c:v>
                </c:pt>
                <c:pt idx="24">
                  <c:v>1814.575062003621</c:v>
                </c:pt>
                <c:pt idx="25">
                  <c:v>2001.5451911860839</c:v>
                </c:pt>
                <c:pt idx="26">
                  <c:v>2143.4510359809501</c:v>
                </c:pt>
                <c:pt idx="27">
                  <c:v>2231.0876920624523</c:v>
                </c:pt>
                <c:pt idx="28">
                  <c:v>2287.8368928308337</c:v>
                </c:pt>
                <c:pt idx="29">
                  <c:v>2259.5603766319305</c:v>
                </c:pt>
                <c:pt idx="30" formatCode="0.000">
                  <c:v>2102.6249100432938</c:v>
                </c:pt>
                <c:pt idx="31">
                  <c:v>2467.1426149198637</c:v>
                </c:pt>
                <c:pt idx="32">
                  <c:v>2288.5373888724566</c:v>
                </c:pt>
                <c:pt idx="33">
                  <c:v>2147.0306342757372</c:v>
                </c:pt>
                <c:pt idx="34">
                  <c:v>1867.0541561941538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E9-4EFE-A4AC-AC5C752B200D}"/>
            </c:ext>
          </c:extLst>
        </c:ser>
        <c:ser>
          <c:idx val="7"/>
          <c:order val="7"/>
          <c:tx>
            <c:strRef>
              <c:f>'NEW Summary 1990-2024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GHG'!$B$23:$AJ$23</c:f>
              <c:numCache>
                <c:formatCode>0.00</c:formatCode>
                <c:ptCount val="35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96.561008915301926</c:v>
                </c:pt>
                <c:pt idx="4">
                  <c:v>135.26066400240865</c:v>
                </c:pt>
                <c:pt idx="5">
                  <c:v>205.45058843855239</c:v>
                </c:pt>
                <c:pt idx="6">
                  <c:v>299.64319190246647</c:v>
                </c:pt>
                <c:pt idx="7">
                  <c:v>405.87354525393033</c:v>
                </c:pt>
                <c:pt idx="8">
                  <c:v>310.8520087031024</c:v>
                </c:pt>
                <c:pt idx="9">
                  <c:v>488.16084411976908</c:v>
                </c:pt>
                <c:pt idx="10">
                  <c:v>706.98944973303674</c:v>
                </c:pt>
                <c:pt idx="11">
                  <c:v>725.27197897556391</c:v>
                </c:pt>
                <c:pt idx="12">
                  <c:v>724.27530595860344</c:v>
                </c:pt>
                <c:pt idx="13">
                  <c:v>915.6156444166744</c:v>
                </c:pt>
                <c:pt idx="14">
                  <c:v>941.02099530254054</c:v>
                </c:pt>
                <c:pt idx="15">
                  <c:v>1123.7330455373408</c:v>
                </c:pt>
                <c:pt idx="16">
                  <c:v>1105.9131506090259</c:v>
                </c:pt>
                <c:pt idx="17">
                  <c:v>1106.3151200833506</c:v>
                </c:pt>
                <c:pt idx="18">
                  <c:v>1133.5310193940597</c:v>
                </c:pt>
                <c:pt idx="19">
                  <c:v>1101.9758335651327</c:v>
                </c:pt>
                <c:pt idx="20">
                  <c:v>1066.0954511931914</c:v>
                </c:pt>
                <c:pt idx="21">
                  <c:v>1070.8006655506517</c:v>
                </c:pt>
                <c:pt idx="22">
                  <c:v>1043.5836093635819</c:v>
                </c:pt>
                <c:pt idx="23">
                  <c:v>1072.1872664719847</c:v>
                </c:pt>
                <c:pt idx="24">
                  <c:v>1134.3868508431085</c:v>
                </c:pt>
                <c:pt idx="25">
                  <c:v>1130.570456930458</c:v>
                </c:pt>
                <c:pt idx="26">
                  <c:v>1204.1038442689619</c:v>
                </c:pt>
                <c:pt idx="27">
                  <c:v>1136.8428191304254</c:v>
                </c:pt>
                <c:pt idx="28">
                  <c:v>831.7841168630689</c:v>
                </c:pt>
                <c:pt idx="29">
                  <c:v>808.24879274331226</c:v>
                </c:pt>
                <c:pt idx="30" formatCode="0.000">
                  <c:v>647.88052822410555</c:v>
                </c:pt>
                <c:pt idx="31">
                  <c:v>691.36181811240863</c:v>
                </c:pt>
                <c:pt idx="32">
                  <c:v>658.57515718896491</c:v>
                </c:pt>
                <c:pt idx="33">
                  <c:v>607.40617062828051</c:v>
                </c:pt>
                <c:pt idx="34">
                  <c:v>608.34024003245122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E9-4EFE-A4AC-AC5C752B200D}"/>
            </c:ext>
          </c:extLst>
        </c:ser>
        <c:ser>
          <c:idx val="8"/>
          <c:order val="8"/>
          <c:tx>
            <c:strRef>
              <c:f>'NEW Summary 1990-2024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GHG'!$B$24:$AJ$24</c:f>
              <c:numCache>
                <c:formatCode>0.00</c:formatCode>
                <c:ptCount val="35"/>
                <c:pt idx="0">
                  <c:v>20570.757476329538</c:v>
                </c:pt>
                <c:pt idx="1">
                  <c:v>20707.331875951964</c:v>
                </c:pt>
                <c:pt idx="2">
                  <c:v>20839.314451449056</c:v>
                </c:pt>
                <c:pt idx="3">
                  <c:v>21084.538922521748</c:v>
                </c:pt>
                <c:pt idx="4">
                  <c:v>21226.007740586854</c:v>
                </c:pt>
                <c:pt idx="5">
                  <c:v>21868.063350805816</c:v>
                </c:pt>
                <c:pt idx="6">
                  <c:v>22075.632985514447</c:v>
                </c:pt>
                <c:pt idx="7">
                  <c:v>22183.65424197273</c:v>
                </c:pt>
                <c:pt idx="8">
                  <c:v>22612.916421447695</c:v>
                </c:pt>
                <c:pt idx="9">
                  <c:v>22267.173438480491</c:v>
                </c:pt>
                <c:pt idx="10">
                  <c:v>21335.406848545696</c:v>
                </c:pt>
                <c:pt idx="11">
                  <c:v>21033.612115585514</c:v>
                </c:pt>
                <c:pt idx="12">
                  <c:v>20707.053744596204</c:v>
                </c:pt>
                <c:pt idx="13">
                  <c:v>20996.72305230072</c:v>
                </c:pt>
                <c:pt idx="14">
                  <c:v>20652.017588623457</c:v>
                </c:pt>
                <c:pt idx="15">
                  <c:v>20183.65142864763</c:v>
                </c:pt>
                <c:pt idx="16">
                  <c:v>19765.946445548103</c:v>
                </c:pt>
                <c:pt idx="17">
                  <c:v>19628.11340477581</c:v>
                </c:pt>
                <c:pt idx="18">
                  <c:v>19260.003266905002</c:v>
                </c:pt>
                <c:pt idx="19">
                  <c:v>18844.171030386042</c:v>
                </c:pt>
                <c:pt idx="20">
                  <c:v>18988.060760455603</c:v>
                </c:pt>
                <c:pt idx="21">
                  <c:v>18557.044384062559</c:v>
                </c:pt>
                <c:pt idx="22">
                  <c:v>18858.686893026108</c:v>
                </c:pt>
                <c:pt idx="23">
                  <c:v>19449.195801753307</c:v>
                </c:pt>
                <c:pt idx="24">
                  <c:v>19526.228910444726</c:v>
                </c:pt>
                <c:pt idx="25">
                  <c:v>19919.3495632878</c:v>
                </c:pt>
                <c:pt idx="26">
                  <c:v>20506.827894111553</c:v>
                </c:pt>
                <c:pt idx="27">
                  <c:v>21128.154165342665</c:v>
                </c:pt>
                <c:pt idx="28">
                  <c:v>21402.332937239902</c:v>
                </c:pt>
                <c:pt idx="29">
                  <c:v>21283.443633734092</c:v>
                </c:pt>
                <c:pt idx="30">
                  <c:v>21587.840665458418</c:v>
                </c:pt>
                <c:pt idx="31">
                  <c:v>21967.139869428724</c:v>
                </c:pt>
                <c:pt idx="32">
                  <c:v>21780.063717145229</c:v>
                </c:pt>
                <c:pt idx="33">
                  <c:v>20720.152425225919</c:v>
                </c:pt>
                <c:pt idx="34">
                  <c:v>20445.459236291848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E9-4EFE-A4AC-AC5C752B200D}"/>
            </c:ext>
          </c:extLst>
        </c:ser>
        <c:ser>
          <c:idx val="9"/>
          <c:order val="9"/>
          <c:tx>
            <c:strRef>
              <c:f>'NEW Summary 1990-2024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GHG'!$B$32:$AJ$32</c:f>
              <c:numCache>
                <c:formatCode>0.00</c:formatCode>
                <c:ptCount val="35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1884.4315270557624</c:v>
                </c:pt>
                <c:pt idx="7">
                  <c:v>1576.982250910261</c:v>
                </c:pt>
                <c:pt idx="8">
                  <c:v>1626.6006654526207</c:v>
                </c:pt>
                <c:pt idx="9">
                  <c:v>1630.7580838813492</c:v>
                </c:pt>
                <c:pt idx="10">
                  <c:v>1643.2779552875486</c:v>
                </c:pt>
                <c:pt idx="11">
                  <c:v>1766.8598970748044</c:v>
                </c:pt>
                <c:pt idx="12">
                  <c:v>1880.8930105084603</c:v>
                </c:pt>
                <c:pt idx="13">
                  <c:v>1935.8113668287185</c:v>
                </c:pt>
                <c:pt idx="14">
                  <c:v>1656.7174768324844</c:v>
                </c:pt>
                <c:pt idx="15">
                  <c:v>1454.2732283395637</c:v>
                </c:pt>
                <c:pt idx="16">
                  <c:v>1489.0608120747911</c:v>
                </c:pt>
                <c:pt idx="17">
                  <c:v>962.33999441077253</c:v>
                </c:pt>
                <c:pt idx="18">
                  <c:v>800.17858585700117</c:v>
                </c:pt>
                <c:pt idx="19">
                  <c:v>603.78478589667623</c:v>
                </c:pt>
                <c:pt idx="20">
                  <c:v>594.31068292949431</c:v>
                </c:pt>
                <c:pt idx="21">
                  <c:v>688.42779394361185</c:v>
                </c:pt>
                <c:pt idx="22">
                  <c:v>594.26965456386324</c:v>
                </c:pt>
                <c:pt idx="23">
                  <c:v>764.64137999478999</c:v>
                </c:pt>
                <c:pt idx="24">
                  <c:v>949.68601610714018</c:v>
                </c:pt>
                <c:pt idx="25">
                  <c:v>1025.8248980477192</c:v>
                </c:pt>
                <c:pt idx="26">
                  <c:v>1019.2945208107094</c:v>
                </c:pt>
                <c:pt idx="27">
                  <c:v>988.0756943528088</c:v>
                </c:pt>
                <c:pt idx="28">
                  <c:v>943.37653365285883</c:v>
                </c:pt>
                <c:pt idx="29">
                  <c:v>908.39164361748965</c:v>
                </c:pt>
                <c:pt idx="30">
                  <c:v>888.9153915942502</c:v>
                </c:pt>
                <c:pt idx="31">
                  <c:v>834.58832434916496</c:v>
                </c:pt>
                <c:pt idx="32">
                  <c:v>880.17852983105195</c:v>
                </c:pt>
                <c:pt idx="33">
                  <c:v>853.04016410544273</c:v>
                </c:pt>
                <c:pt idx="34">
                  <c:v>827.59806726181159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E9-4EFE-A4AC-AC5C752B200D}"/>
            </c:ext>
          </c:extLst>
        </c:ser>
        <c:ser>
          <c:idx val="10"/>
          <c:order val="10"/>
          <c:tx>
            <c:strRef>
              <c:f>'NEW Summary 1990-2024 GHG'!$A$37</c:f>
              <c:strCache>
                <c:ptCount val="1"/>
                <c:pt idx="0">
                  <c:v>Land use, land-use change and forestry</c:v>
                </c:pt>
              </c:strCache>
            </c:strRef>
          </c:tx>
          <c:invertIfNegative val="0"/>
          <c:cat>
            <c:numRef>
              <c:f>'NEW Summary 1990-2024 GHG'!$B$1:$AJ$1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GHG'!$B$37:$AJ$37</c:f>
              <c:numCache>
                <c:formatCode>0.00</c:formatCode>
                <c:ptCount val="35"/>
                <c:pt idx="0">
                  <c:v>6320.8316182726776</c:v>
                </c:pt>
                <c:pt idx="1">
                  <c:v>6028.421930748058</c:v>
                </c:pt>
                <c:pt idx="2">
                  <c:v>5947.1612349745255</c:v>
                </c:pt>
                <c:pt idx="3">
                  <c:v>6125.1984218736761</c:v>
                </c:pt>
                <c:pt idx="4">
                  <c:v>5949.7044813384027</c:v>
                </c:pt>
                <c:pt idx="5">
                  <c:v>6764.2747678662854</c:v>
                </c:pt>
                <c:pt idx="6">
                  <c:v>6790.2579871451571</c:v>
                </c:pt>
                <c:pt idx="7">
                  <c:v>6224.0865785843962</c:v>
                </c:pt>
                <c:pt idx="8">
                  <c:v>6084.2173154737729</c:v>
                </c:pt>
                <c:pt idx="9">
                  <c:v>5614.7695044661432</c:v>
                </c:pt>
                <c:pt idx="10">
                  <c:v>6245.7419885288846</c:v>
                </c:pt>
                <c:pt idx="11">
                  <c:v>8204.3041757843566</c:v>
                </c:pt>
                <c:pt idx="12">
                  <c:v>7554.1541209866045</c:v>
                </c:pt>
                <c:pt idx="13">
                  <c:v>7575.2507147443775</c:v>
                </c:pt>
                <c:pt idx="14">
                  <c:v>6474.5921610659861</c:v>
                </c:pt>
                <c:pt idx="15">
                  <c:v>6207.5285603227949</c:v>
                </c:pt>
                <c:pt idx="16">
                  <c:v>4445.4243029156114</c:v>
                </c:pt>
                <c:pt idx="17">
                  <c:v>4039.9792552595768</c:v>
                </c:pt>
                <c:pt idx="18">
                  <c:v>3163.8690612711189</c:v>
                </c:pt>
                <c:pt idx="19">
                  <c:v>3069.4506269744888</c:v>
                </c:pt>
                <c:pt idx="20">
                  <c:v>4192.2253526605109</c:v>
                </c:pt>
                <c:pt idx="21">
                  <c:v>3465.2226245626648</c:v>
                </c:pt>
                <c:pt idx="22">
                  <c:v>2891.6190110079369</c:v>
                </c:pt>
                <c:pt idx="23">
                  <c:v>3137.1239178490096</c:v>
                </c:pt>
                <c:pt idx="24">
                  <c:v>2954.2631590614201</c:v>
                </c:pt>
                <c:pt idx="25">
                  <c:v>3009.0770354183182</c:v>
                </c:pt>
                <c:pt idx="26">
                  <c:v>2703.1295323831355</c:v>
                </c:pt>
                <c:pt idx="27">
                  <c:v>4004.6936496856097</c:v>
                </c:pt>
                <c:pt idx="28">
                  <c:v>2998.4546591145845</c:v>
                </c:pt>
                <c:pt idx="29">
                  <c:v>2904.7835162397682</c:v>
                </c:pt>
                <c:pt idx="30">
                  <c:v>3218.406846600913</c:v>
                </c:pt>
                <c:pt idx="31">
                  <c:v>2871.937247671563</c:v>
                </c:pt>
                <c:pt idx="32">
                  <c:v>2468.9714694209038</c:v>
                </c:pt>
                <c:pt idx="33">
                  <c:v>2964.9625408213451</c:v>
                </c:pt>
                <c:pt idx="34">
                  <c:v>2514.111231470763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E9-4EFE-A4AC-AC5C752B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Kilotonnes</a:t>
                </a:r>
                <a:r>
                  <a:rPr lang="en-IE" baseline="0"/>
                  <a:t> CO2eq</a:t>
                </a:r>
                <a:endParaRPr lang="en-IE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9999995192862936"/>
          <c:h val="4.840735984461756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2024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1990-2024 GHG'!$AJ$1</c:f>
              <c:strCache>
                <c:ptCount val="1"/>
                <c:pt idx="0">
                  <c:v>2024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DC-40E2-99B2-612CD07E3F0E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C-40E2-99B2-612CD07E3F0E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C-40E2-99B2-612CD07E3F0E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DC-40E2-99B2-612CD07E3F0E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DC-40E2-99B2-612CD07E3F0E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DC-40E2-99B2-612CD07E3F0E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DC-40E2-99B2-612CD07E3F0E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6DC-40E2-99B2-612CD07E3F0E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DC-40E2-99B2-612CD07E3F0E}"/>
                </c:ext>
              </c:extLst>
            </c:dLbl>
            <c:dLbl>
              <c:idx val="9"/>
              <c:layout>
                <c:manualLayout>
                  <c:x val="-0.17394561101201664"/>
                  <c:y val="-0.104054805189984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DC-40E2-99B2-612CD07E3F0E}"/>
                </c:ext>
              </c:extLst>
            </c:dLbl>
            <c:dLbl>
              <c:idx val="10"/>
              <c:layout>
                <c:manualLayout>
                  <c:x val="-2.397184932146218E-2"/>
                  <c:y val="-0.1271934391307370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DC-40E2-99B2-612CD07E3F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GHG'!$A$2,'NEW Summary 1990-2024 GHG'!$A$7,'NEW Summary 1990-2024 GHG'!$A$8,'NEW Summary 1990-2024 GHG'!$A$9,'NEW Summary 1990-2024 GHG'!$A$10,'NEW Summary 1990-2024 GHG'!$A$11,'NEW Summary 1990-2024 GHG'!$A$17,'NEW Summary 1990-2024 GHG'!$A$23,'NEW Summary 1990-2024 GHG'!$A$24,'NEW Summary 1990-2024 GHG'!$A$32,'NEW Summary 1990-2024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1990-2024 GHG'!$AJ$2,'NEW Summary 1990-2024 GHG'!$AJ$7,'NEW Summary 1990-2024 GHG'!$AJ$8,'NEW Summary 1990-2024 GHG'!$AJ$9,'NEW Summary 1990-2024 GHG'!$AJ$10,'NEW Summary 1990-2024 GHG'!$AJ$11,'NEW Summary 1990-2024 GHG'!$AJ$17,'NEW Summary 1990-2024 GHG'!$AJ$23,'NEW Summary 1990-2024 GHG'!$AI$24,'NEW Summary 1990-2024 GHG'!$AJ$32,'NEW Summary 1990-2024 GHG'!$AJ$37)</c:f>
              <c:numCache>
                <c:formatCode>0.00</c:formatCode>
                <c:ptCount val="11"/>
                <c:pt idx="0">
                  <c:v>7158.5526347344039</c:v>
                </c:pt>
                <c:pt idx="1">
                  <c:v>5483.7120734862792</c:v>
                </c:pt>
                <c:pt idx="2">
                  <c:v>4313.2159048485473</c:v>
                </c:pt>
                <c:pt idx="3">
                  <c:v>745.0747030504732</c:v>
                </c:pt>
                <c:pt idx="4">
                  <c:v>699.31850297351934</c:v>
                </c:pt>
                <c:pt idx="5">
                  <c:v>11782.611359599929</c:v>
                </c:pt>
                <c:pt idx="6">
                  <c:v>1867.0541561941538</c:v>
                </c:pt>
                <c:pt idx="7">
                  <c:v>608.34024003245122</c:v>
                </c:pt>
                <c:pt idx="8">
                  <c:v>20720.152425225919</c:v>
                </c:pt>
                <c:pt idx="9">
                  <c:v>827.59806726181159</c:v>
                </c:pt>
                <c:pt idx="10">
                  <c:v>2514.111231470763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DC-40E2-99B2-612CD07E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1990-2024 GHG'!$B$1</c:f>
              <c:strCache>
                <c:ptCount val="1"/>
                <c:pt idx="0">
                  <c:v>1990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BB-4F60-953B-76E79DAF5BDC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BB-4F60-953B-76E79DAF5BDC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BB-4F60-953B-76E79DAF5BDC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BB-4F60-953B-76E79DAF5BDC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BB-4F60-953B-76E79DAF5BDC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BB-4F60-953B-76E79DAF5BDC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BB-4F60-953B-76E79DAF5BDC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BB-4F60-953B-76E79DAF5BDC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BB-4F60-953B-76E79DAF5BDC}"/>
                </c:ext>
              </c:extLst>
            </c:dLbl>
            <c:dLbl>
              <c:idx val="9"/>
              <c:layout>
                <c:manualLayout>
                  <c:x val="-9.7047175862116017E-2"/>
                  <c:y val="-0.124029777377994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BB-4F60-953B-76E79DAF5BDC}"/>
                </c:ext>
              </c:extLst>
            </c:dLbl>
            <c:dLbl>
              <c:idx val="10"/>
              <c:layout>
                <c:manualLayout>
                  <c:x val="-1.2757494947863974E-2"/>
                  <c:y val="-0.1291909420947483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BB-4F60-953B-76E79DAF5B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GHG'!$A$2,'NEW Summary 1990-2024 GHG'!$A$7,'NEW Summary 1990-2024 GHG'!$A$8,'NEW Summary 1990-2024 GHG'!$A$9,'NEW Summary 1990-2024 GHG'!$A$10,'NEW Summary 1990-2024 GHG'!$A$11,'NEW Summary 1990-2024 GHG'!$A$17,'NEW Summary 1990-2024 GHG'!$A$23,'NEW Summary 1990-2024 GHG'!$A$24,'NEW Summary 1990-2024 GHG'!$A$32,'NEW Summary 1990-2024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1990-2024 GHG'!$B$2,'NEW Summary 1990-2024 GHG'!$B$7,'NEW Summary 1990-2024 GHG'!$B$8,'NEW Summary 1990-2024 GHG'!$B$9,'NEW Summary 1990-2024 GHG'!$B$10,'NEW Summary 1990-2024 GHG'!$B$11,'NEW Summary 1990-2024 GHG'!$B$17,'NEW Summary 1990-2024 GHG'!$B$23,'NEW Summary 1990-2024 GHG'!$B$24,'NEW Summary 1990-2024 GHG'!$B$32,'NEW Summary 1990-2024 GHG'!$B$37)</c:f>
              <c:numCache>
                <c:formatCode>0.00</c:formatCode>
                <c:ptCount val="11"/>
                <c:pt idx="0">
                  <c:v>11334.546499431553</c:v>
                </c:pt>
                <c:pt idx="1">
                  <c:v>7569.8189408470971</c:v>
                </c:pt>
                <c:pt idx="2">
                  <c:v>4093.479672504051</c:v>
                </c:pt>
                <c:pt idx="3">
                  <c:v>1009.672609727751</c:v>
                </c:pt>
                <c:pt idx="4">
                  <c:v>1122.976283651383</c:v>
                </c:pt>
                <c:pt idx="5">
                  <c:v>5143.2209966235951</c:v>
                </c:pt>
                <c:pt idx="6">
                  <c:v>3161.5597389768518</c:v>
                </c:pt>
                <c:pt idx="7">
                  <c:v>35.524187103957608</c:v>
                </c:pt>
                <c:pt idx="8">
                  <c:v>20570.757476329538</c:v>
                </c:pt>
                <c:pt idx="9">
                  <c:v>1709.2379654880638</c:v>
                </c:pt>
                <c:pt idx="10">
                  <c:v>6320.8316182726776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BB-4F60-953B-76E79DAF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1990-2024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CO2'!$B$2:$AJ$2</c:f>
              <c:numCache>
                <c:formatCode>0.00</c:formatCode>
                <c:ptCount val="35"/>
                <c:pt idx="0">
                  <c:v>11145.011795856792</c:v>
                </c:pt>
                <c:pt idx="1">
                  <c:v>11604.437024422892</c:v>
                </c:pt>
                <c:pt idx="2">
                  <c:v>12263.693401475481</c:v>
                </c:pt>
                <c:pt idx="3">
                  <c:v>12282.243614025321</c:v>
                </c:pt>
                <c:pt idx="4">
                  <c:v>12618.231520008421</c:v>
                </c:pt>
                <c:pt idx="5">
                  <c:v>13301.427399566381</c:v>
                </c:pt>
                <c:pt idx="6">
                  <c:v>14016.867710987019</c:v>
                </c:pt>
                <c:pt idx="7">
                  <c:v>14674.047254823647</c:v>
                </c:pt>
                <c:pt idx="8">
                  <c:v>15057.168226385156</c:v>
                </c:pt>
                <c:pt idx="9">
                  <c:v>15751.387075345969</c:v>
                </c:pt>
                <c:pt idx="10">
                  <c:v>16028.4320489278</c:v>
                </c:pt>
                <c:pt idx="11">
                  <c:v>17295.089151381504</c:v>
                </c:pt>
                <c:pt idx="12">
                  <c:v>16314.679632413634</c:v>
                </c:pt>
                <c:pt idx="13">
                  <c:v>15611.031017779158</c:v>
                </c:pt>
                <c:pt idx="14">
                  <c:v>15234.593320407568</c:v>
                </c:pt>
                <c:pt idx="15">
                  <c:v>15718.592177222246</c:v>
                </c:pt>
                <c:pt idx="16">
                  <c:v>14958.758363304125</c:v>
                </c:pt>
                <c:pt idx="17">
                  <c:v>14458.309890203</c:v>
                </c:pt>
                <c:pt idx="18">
                  <c:v>14555.185996955723</c:v>
                </c:pt>
                <c:pt idx="19">
                  <c:v>12972.096594043738</c:v>
                </c:pt>
                <c:pt idx="20">
                  <c:v>13228.010437610892</c:v>
                </c:pt>
                <c:pt idx="21">
                  <c:v>11844.360108999836</c:v>
                </c:pt>
                <c:pt idx="22">
                  <c:v>12682.866014333411</c:v>
                </c:pt>
                <c:pt idx="23">
                  <c:v>11331.215375034613</c:v>
                </c:pt>
                <c:pt idx="24">
                  <c:v>11126.259505836386</c:v>
                </c:pt>
                <c:pt idx="25">
                  <c:v>11737.905033514449</c:v>
                </c:pt>
                <c:pt idx="26">
                  <c:v>12443.943595043633</c:v>
                </c:pt>
                <c:pt idx="27">
                  <c:v>11632.386729053906</c:v>
                </c:pt>
                <c:pt idx="28">
                  <c:v>10303.43647284062</c:v>
                </c:pt>
                <c:pt idx="29">
                  <c:v>9062.0786122050504</c:v>
                </c:pt>
                <c:pt idx="30">
                  <c:v>8429.9557782962347</c:v>
                </c:pt>
                <c:pt idx="31">
                  <c:v>9978.9019630491202</c:v>
                </c:pt>
                <c:pt idx="32">
                  <c:v>9788.6614441762304</c:v>
                </c:pt>
                <c:pt idx="33">
                  <c:v>7658.0134508215542</c:v>
                </c:pt>
                <c:pt idx="34">
                  <c:v>6960.4256706670494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1990-2024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CO2'!$B$7:$AJ$7</c:f>
              <c:numCache>
                <c:formatCode>0.00</c:formatCode>
                <c:ptCount val="35"/>
                <c:pt idx="0">
                  <c:v>7048.1670256438438</c:v>
                </c:pt>
                <c:pt idx="1">
                  <c:v>7155.6616532860462</c:v>
                </c:pt>
                <c:pt idx="2">
                  <c:v>6427.6337397182451</c:v>
                </c:pt>
                <c:pt idx="3">
                  <c:v>6425.8024021136225</c:v>
                </c:pt>
                <c:pt idx="4">
                  <c:v>6390.1028367546896</c:v>
                </c:pt>
                <c:pt idx="5">
                  <c:v>6244.2171839189396</c:v>
                </c:pt>
                <c:pt idx="6">
                  <c:v>6574.5531377396246</c:v>
                </c:pt>
                <c:pt idx="7">
                  <c:v>6359.0799374006356</c:v>
                </c:pt>
                <c:pt idx="8">
                  <c:v>6906.0324925610903</c:v>
                </c:pt>
                <c:pt idx="9">
                  <c:v>6718.0815601067752</c:v>
                </c:pt>
                <c:pt idx="10">
                  <c:v>6809.04351719849</c:v>
                </c:pt>
                <c:pt idx="11">
                  <c:v>7164.016891674617</c:v>
                </c:pt>
                <c:pt idx="12">
                  <c:v>7172.0547531033571</c:v>
                </c:pt>
                <c:pt idx="13">
                  <c:v>7409.525488032562</c:v>
                </c:pt>
                <c:pt idx="14">
                  <c:v>7564.8955241929452</c:v>
                </c:pt>
                <c:pt idx="15">
                  <c:v>7986.9673459624155</c:v>
                </c:pt>
                <c:pt idx="16">
                  <c:v>7857.0653721326471</c:v>
                </c:pt>
                <c:pt idx="17">
                  <c:v>7689.852765011372</c:v>
                </c:pt>
                <c:pt idx="18">
                  <c:v>8452.4506757812414</c:v>
                </c:pt>
                <c:pt idx="19">
                  <c:v>8304.8618484776762</c:v>
                </c:pt>
                <c:pt idx="20">
                  <c:v>8628.4322906321486</c:v>
                </c:pt>
                <c:pt idx="21">
                  <c:v>7423.7220375619108</c:v>
                </c:pt>
                <c:pt idx="22">
                  <c:v>6943.1068724536899</c:v>
                </c:pt>
                <c:pt idx="23">
                  <c:v>6726.2735765412817</c:v>
                </c:pt>
                <c:pt idx="24">
                  <c:v>6053.6650491279543</c:v>
                </c:pt>
                <c:pt idx="25">
                  <c:v>6440.034152130801</c:v>
                </c:pt>
                <c:pt idx="26">
                  <c:v>6683.92522569217</c:v>
                </c:pt>
                <c:pt idx="27">
                  <c:v>6155.4867560940966</c:v>
                </c:pt>
                <c:pt idx="28">
                  <c:v>6634.5585272309154</c:v>
                </c:pt>
                <c:pt idx="29">
                  <c:v>6375.1928729352148</c:v>
                </c:pt>
                <c:pt idx="30">
                  <c:v>7011.4012781575502</c:v>
                </c:pt>
                <c:pt idx="31">
                  <c:v>6537.4992106682384</c:v>
                </c:pt>
                <c:pt idx="32">
                  <c:v>5485.1904369021604</c:v>
                </c:pt>
                <c:pt idx="33">
                  <c:v>5111.4280044971629</c:v>
                </c:pt>
                <c:pt idx="34">
                  <c:v>5363.9609876812692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1990-2024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CO2'!$B$8:$AJ$8</c:f>
              <c:numCache>
                <c:formatCode>0.00</c:formatCode>
                <c:ptCount val="35"/>
                <c:pt idx="0">
                  <c:v>4057.7058668936056</c:v>
                </c:pt>
                <c:pt idx="1">
                  <c:v>4344.7035835464594</c:v>
                </c:pt>
                <c:pt idx="2">
                  <c:v>4025.4833771499589</c:v>
                </c:pt>
                <c:pt idx="3">
                  <c:v>4231.7730262682444</c:v>
                </c:pt>
                <c:pt idx="4">
                  <c:v>4497.5292230833184</c:v>
                </c:pt>
                <c:pt idx="5">
                  <c:v>4519.3856881236006</c:v>
                </c:pt>
                <c:pt idx="6">
                  <c:v>4362.8762961716729</c:v>
                </c:pt>
                <c:pt idx="7">
                  <c:v>4712.0336811907719</c:v>
                </c:pt>
                <c:pt idx="8">
                  <c:v>4690.1853797745171</c:v>
                </c:pt>
                <c:pt idx="9">
                  <c:v>4870.5853445304829</c:v>
                </c:pt>
                <c:pt idx="10">
                  <c:v>5650.4087006439195</c:v>
                </c:pt>
                <c:pt idx="11">
                  <c:v>5619.5299484647639</c:v>
                </c:pt>
                <c:pt idx="12">
                  <c:v>5287.6180465474517</c:v>
                </c:pt>
                <c:pt idx="13">
                  <c:v>5401.9471860638514</c:v>
                </c:pt>
                <c:pt idx="14">
                  <c:v>5462.3363545544817</c:v>
                </c:pt>
                <c:pt idx="15">
                  <c:v>5581.2232303005494</c:v>
                </c:pt>
                <c:pt idx="16">
                  <c:v>5380.1441222859121</c:v>
                </c:pt>
                <c:pt idx="17">
                  <c:v>5457.7027785657283</c:v>
                </c:pt>
                <c:pt idx="18">
                  <c:v>5298.5119436934692</c:v>
                </c:pt>
                <c:pt idx="19">
                  <c:v>4267.7056874851414</c:v>
                </c:pt>
                <c:pt idx="20">
                  <c:v>4220.6382002509345</c:v>
                </c:pt>
                <c:pt idx="21">
                  <c:v>3798.9264879087586</c:v>
                </c:pt>
                <c:pt idx="22">
                  <c:v>3879.5032560395034</c:v>
                </c:pt>
                <c:pt idx="23">
                  <c:v>4098.3458945907742</c:v>
                </c:pt>
                <c:pt idx="24">
                  <c:v>4162.1588535910796</c:v>
                </c:pt>
                <c:pt idx="25">
                  <c:v>4272.7494324091076</c:v>
                </c:pt>
                <c:pt idx="26">
                  <c:v>4356.0493815937371</c:v>
                </c:pt>
                <c:pt idx="27">
                  <c:v>4574.2338150393743</c:v>
                </c:pt>
                <c:pt idx="28">
                  <c:v>4775.0034283916357</c:v>
                </c:pt>
                <c:pt idx="29">
                  <c:v>4700.7524187990684</c:v>
                </c:pt>
                <c:pt idx="30">
                  <c:v>4706.6476842297889</c:v>
                </c:pt>
                <c:pt idx="31">
                  <c:v>4729.4468858225282</c:v>
                </c:pt>
                <c:pt idx="32">
                  <c:v>4472.6512962273973</c:v>
                </c:pt>
                <c:pt idx="33">
                  <c:v>4263.7270465214315</c:v>
                </c:pt>
                <c:pt idx="34">
                  <c:v>4261.6607189810802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1990-2024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CO2'!$B$9:$AJ$9</c:f>
              <c:numCache>
                <c:formatCode>0.00</c:formatCode>
                <c:ptCount val="35"/>
                <c:pt idx="0">
                  <c:v>1004.0314786489125</c:v>
                </c:pt>
                <c:pt idx="1">
                  <c:v>1022.4714480045529</c:v>
                </c:pt>
                <c:pt idx="2">
                  <c:v>1016.8910222287525</c:v>
                </c:pt>
                <c:pt idx="3">
                  <c:v>1004.7626249405189</c:v>
                </c:pt>
                <c:pt idx="4">
                  <c:v>1095.787542443933</c:v>
                </c:pt>
                <c:pt idx="5">
                  <c:v>1074.6706337718526</c:v>
                </c:pt>
                <c:pt idx="6">
                  <c:v>970.87155279123408</c:v>
                </c:pt>
                <c:pt idx="7">
                  <c:v>979.03958636364359</c:v>
                </c:pt>
                <c:pt idx="8">
                  <c:v>966.00976421214011</c:v>
                </c:pt>
                <c:pt idx="9">
                  <c:v>999.2911451877153</c:v>
                </c:pt>
                <c:pt idx="10">
                  <c:v>1025.2563231649715</c:v>
                </c:pt>
                <c:pt idx="11">
                  <c:v>1015.7519994962613</c:v>
                </c:pt>
                <c:pt idx="12">
                  <c:v>982.26091057589133</c:v>
                </c:pt>
                <c:pt idx="13">
                  <c:v>1079.7975112484769</c:v>
                </c:pt>
                <c:pt idx="14">
                  <c:v>1047.9780570778428</c:v>
                </c:pt>
                <c:pt idx="15">
                  <c:v>1081.2911284704603</c:v>
                </c:pt>
                <c:pt idx="16">
                  <c:v>1075.3917385337559</c:v>
                </c:pt>
                <c:pt idx="17">
                  <c:v>1072.0506493913169</c:v>
                </c:pt>
                <c:pt idx="18">
                  <c:v>1117.3807073317444</c:v>
                </c:pt>
                <c:pt idx="19">
                  <c:v>884.85470979072079</c:v>
                </c:pt>
                <c:pt idx="20">
                  <c:v>975.47111921766214</c:v>
                </c:pt>
                <c:pt idx="21">
                  <c:v>891.75474914410574</c:v>
                </c:pt>
                <c:pt idx="22">
                  <c:v>923.64552968643989</c:v>
                </c:pt>
                <c:pt idx="23">
                  <c:v>922.54359890733576</c:v>
                </c:pt>
                <c:pt idx="24">
                  <c:v>854.8953364881994</c:v>
                </c:pt>
                <c:pt idx="25">
                  <c:v>919.03213782982209</c:v>
                </c:pt>
                <c:pt idx="26">
                  <c:v>849.64421774703533</c:v>
                </c:pt>
                <c:pt idx="27">
                  <c:v>779.58655521812</c:v>
                </c:pt>
                <c:pt idx="28">
                  <c:v>847.24860193583731</c:v>
                </c:pt>
                <c:pt idx="29">
                  <c:v>799.83438352935332</c:v>
                </c:pt>
                <c:pt idx="30">
                  <c:v>657.78482076290118</c:v>
                </c:pt>
                <c:pt idx="31">
                  <c:v>712.76453139980231</c:v>
                </c:pt>
                <c:pt idx="32">
                  <c:v>684.66667002063252</c:v>
                </c:pt>
                <c:pt idx="33">
                  <c:v>682.41480611150155</c:v>
                </c:pt>
                <c:pt idx="34">
                  <c:v>738.84336300668917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1990-2024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CO2'!$B$10:$AJ$10</c:f>
              <c:numCache>
                <c:formatCode>0.00</c:formatCode>
                <c:ptCount val="35"/>
                <c:pt idx="0">
                  <c:v>1116.7013605952679</c:v>
                </c:pt>
                <c:pt idx="1">
                  <c:v>1089.7362770539307</c:v>
                </c:pt>
                <c:pt idx="2">
                  <c:v>995.26344865997032</c:v>
                </c:pt>
                <c:pt idx="3">
                  <c:v>967.71070243232998</c:v>
                </c:pt>
                <c:pt idx="4">
                  <c:v>973.03333456006874</c:v>
                </c:pt>
                <c:pt idx="5">
                  <c:v>903.22629461549741</c:v>
                </c:pt>
                <c:pt idx="6">
                  <c:v>864.22158020701272</c:v>
                </c:pt>
                <c:pt idx="7">
                  <c:v>817.07393151001384</c:v>
                </c:pt>
                <c:pt idx="8">
                  <c:v>766.95780381485804</c:v>
                </c:pt>
                <c:pt idx="9">
                  <c:v>792.84284057732282</c:v>
                </c:pt>
                <c:pt idx="10">
                  <c:v>838.70361833717311</c:v>
                </c:pt>
                <c:pt idx="11">
                  <c:v>805.68219551432242</c:v>
                </c:pt>
                <c:pt idx="12">
                  <c:v>747.91538896329428</c:v>
                </c:pt>
                <c:pt idx="13">
                  <c:v>706.47146321812806</c:v>
                </c:pt>
                <c:pt idx="14">
                  <c:v>657.12794255965457</c:v>
                </c:pt>
                <c:pt idx="15">
                  <c:v>649.5587128875768</c:v>
                </c:pt>
                <c:pt idx="16">
                  <c:v>625.70006692846948</c:v>
                </c:pt>
                <c:pt idx="17">
                  <c:v>589.27075139288377</c:v>
                </c:pt>
                <c:pt idx="18">
                  <c:v>588.53619381969531</c:v>
                </c:pt>
                <c:pt idx="19">
                  <c:v>490.02206613853014</c:v>
                </c:pt>
                <c:pt idx="20">
                  <c:v>516.22092629192821</c:v>
                </c:pt>
                <c:pt idx="21">
                  <c:v>466.3291938648681</c:v>
                </c:pt>
                <c:pt idx="22">
                  <c:v>500.3294275502862</c:v>
                </c:pt>
                <c:pt idx="23">
                  <c:v>567.90965518661142</c:v>
                </c:pt>
                <c:pt idx="24">
                  <c:v>573.27853485899573</c:v>
                </c:pt>
                <c:pt idx="25">
                  <c:v>599.30130574220948</c:v>
                </c:pt>
                <c:pt idx="26">
                  <c:v>619.39541411281311</c:v>
                </c:pt>
                <c:pt idx="27">
                  <c:v>625.333647715712</c:v>
                </c:pt>
                <c:pt idx="28">
                  <c:v>671.18564560349</c:v>
                </c:pt>
                <c:pt idx="29">
                  <c:v>698.21432532326833</c:v>
                </c:pt>
                <c:pt idx="30">
                  <c:v>656.85524469013967</c:v>
                </c:pt>
                <c:pt idx="31">
                  <c:v>690.570225388175</c:v>
                </c:pt>
                <c:pt idx="32">
                  <c:v>682.28729651174012</c:v>
                </c:pt>
                <c:pt idx="33">
                  <c:v>641.95716428616981</c:v>
                </c:pt>
                <c:pt idx="34">
                  <c:v>691.53542434803171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1990-2024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CO2'!$B$11:$AJ$11</c:f>
              <c:numCache>
                <c:formatCode>0.00</c:formatCode>
                <c:ptCount val="35"/>
                <c:pt idx="0">
                  <c:v>5029.6464517382974</c:v>
                </c:pt>
                <c:pt idx="1">
                  <c:v>5207.483013994487</c:v>
                </c:pt>
                <c:pt idx="2">
                  <c:v>5621.8428120338767</c:v>
                </c:pt>
                <c:pt idx="3">
                  <c:v>5583.6220654635163</c:v>
                </c:pt>
                <c:pt idx="4">
                  <c:v>5805.7514356297042</c:v>
                </c:pt>
                <c:pt idx="5">
                  <c:v>6058.8837755478808</c:v>
                </c:pt>
                <c:pt idx="6">
                  <c:v>7027.3114090869949</c:v>
                </c:pt>
                <c:pt idx="7">
                  <c:v>7347.9359222622734</c:v>
                </c:pt>
                <c:pt idx="8">
                  <c:v>8620.655362416177</c:v>
                </c:pt>
                <c:pt idx="9">
                  <c:v>9533.5227617526616</c:v>
                </c:pt>
                <c:pt idx="10">
                  <c:v>10561.82862898044</c:v>
                </c:pt>
                <c:pt idx="11">
                  <c:v>11079.04948080856</c:v>
                </c:pt>
                <c:pt idx="12">
                  <c:v>11279.145928086555</c:v>
                </c:pt>
                <c:pt idx="13">
                  <c:v>11489.081658514891</c:v>
                </c:pt>
                <c:pt idx="14">
                  <c:v>12209.432516906225</c:v>
                </c:pt>
                <c:pt idx="15">
                  <c:v>12922.258618134036</c:v>
                </c:pt>
                <c:pt idx="16">
                  <c:v>13606.132802849006</c:v>
                </c:pt>
                <c:pt idx="17">
                  <c:v>14203.669864220157</c:v>
                </c:pt>
                <c:pt idx="18">
                  <c:v>13517.925441825728</c:v>
                </c:pt>
                <c:pt idx="19">
                  <c:v>12312.730813147611</c:v>
                </c:pt>
                <c:pt idx="20">
                  <c:v>11407.818270024063</c:v>
                </c:pt>
                <c:pt idx="21">
                  <c:v>11101.3767267984</c:v>
                </c:pt>
                <c:pt idx="22">
                  <c:v>10717.226518377129</c:v>
                </c:pt>
                <c:pt idx="23">
                  <c:v>10938.354724084182</c:v>
                </c:pt>
                <c:pt idx="24">
                  <c:v>11217.186557165385</c:v>
                </c:pt>
                <c:pt idx="25">
                  <c:v>11689.749309502604</c:v>
                </c:pt>
                <c:pt idx="26">
                  <c:v>12165.286651574776</c:v>
                </c:pt>
                <c:pt idx="27">
                  <c:v>12003.406549588357</c:v>
                </c:pt>
                <c:pt idx="28">
                  <c:v>12175.920311592876</c:v>
                </c:pt>
                <c:pt idx="29">
                  <c:v>12187.867145772785</c:v>
                </c:pt>
                <c:pt idx="30">
                  <c:v>10284.383750538669</c:v>
                </c:pt>
                <c:pt idx="31">
                  <c:v>10962.847390418854</c:v>
                </c:pt>
                <c:pt idx="32">
                  <c:v>11626.260674085455</c:v>
                </c:pt>
                <c:pt idx="33">
                  <c:v>11670.921041276433</c:v>
                </c:pt>
                <c:pt idx="34">
                  <c:v>11524.171095669779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1990-2024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CO2'!$B$17:$AJ$17</c:f>
              <c:numCache>
                <c:formatCode>0.00</c:formatCode>
                <c:ptCount val="35"/>
                <c:pt idx="0">
                  <c:v>2248.5886289768519</c:v>
                </c:pt>
                <c:pt idx="1">
                  <c:v>2150.0125962848433</c:v>
                </c:pt>
                <c:pt idx="2">
                  <c:v>2061.294537363533</c:v>
                </c:pt>
                <c:pt idx="3">
                  <c:v>2026.3669793742363</c:v>
                </c:pt>
                <c:pt idx="4">
                  <c:v>2264.4382076647839</c:v>
                </c:pt>
                <c:pt idx="5">
                  <c:v>2177.8665288527318</c:v>
                </c:pt>
                <c:pt idx="6">
                  <c:v>2259.596542630009</c:v>
                </c:pt>
                <c:pt idx="7">
                  <c:v>2588.3531903960884</c:v>
                </c:pt>
                <c:pt idx="8">
                  <c:v>2477.5449718304885</c:v>
                </c:pt>
                <c:pt idx="9">
                  <c:v>2427.3825065399742</c:v>
                </c:pt>
                <c:pt idx="10">
                  <c:v>2974.6406329653973</c:v>
                </c:pt>
                <c:pt idx="11">
                  <c:v>3225.7895315189235</c:v>
                </c:pt>
                <c:pt idx="12">
                  <c:v>2986.675296024031</c:v>
                </c:pt>
                <c:pt idx="13">
                  <c:v>2459.7813079201464</c:v>
                </c:pt>
                <c:pt idx="14">
                  <c:v>2631.025892731499</c:v>
                </c:pt>
                <c:pt idx="15">
                  <c:v>2723.7431938492678</c:v>
                </c:pt>
                <c:pt idx="16">
                  <c:v>2665.7334339088129</c:v>
                </c:pt>
                <c:pt idx="17">
                  <c:v>2722.2120137713655</c:v>
                </c:pt>
                <c:pt idx="18">
                  <c:v>2431.2631326890541</c:v>
                </c:pt>
                <c:pt idx="19">
                  <c:v>1615.6142872226415</c:v>
                </c:pt>
                <c:pt idx="20">
                  <c:v>1421.5704499701737</c:v>
                </c:pt>
                <c:pt idx="21">
                  <c:v>1290.5169942047676</c:v>
                </c:pt>
                <c:pt idx="22">
                  <c:v>1516.7777091542564</c:v>
                </c:pt>
                <c:pt idx="23">
                  <c:v>1432.665908609391</c:v>
                </c:pt>
                <c:pt idx="24">
                  <c:v>1777.6441320036211</c:v>
                </c:pt>
                <c:pt idx="25">
                  <c:v>1964.2771811860839</c:v>
                </c:pt>
                <c:pt idx="26">
                  <c:v>2105.7712159809503</c:v>
                </c:pt>
                <c:pt idx="27">
                  <c:v>2192.8410370624524</c:v>
                </c:pt>
                <c:pt idx="28">
                  <c:v>2249.0019378308339</c:v>
                </c:pt>
                <c:pt idx="29">
                  <c:v>2220.1403016319305</c:v>
                </c:pt>
                <c:pt idx="30">
                  <c:v>2062.6372050432938</c:v>
                </c:pt>
                <c:pt idx="31">
                  <c:v>2426.7987499198639</c:v>
                </c:pt>
                <c:pt idx="32">
                  <c:v>2247.3245888724568</c:v>
                </c:pt>
                <c:pt idx="33">
                  <c:v>2105.0419142757373</c:v>
                </c:pt>
                <c:pt idx="34">
                  <c:v>1824.2807711941539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1990-2024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('NEW Summary 1990-2024 CO2'!$B$23:$AB$23,'NEW Summary 1990-2024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1990-2024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CO2'!$B$24:$AJ$24</c:f>
              <c:numCache>
                <c:formatCode>0.00</c:formatCode>
                <c:ptCount val="35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1063.2121053964531</c:v>
                </c:pt>
                <c:pt idx="27">
                  <c:v>993.20516903171142</c:v>
                </c:pt>
                <c:pt idx="28">
                  <c:v>1173.6039863328251</c:v>
                </c:pt>
                <c:pt idx="29">
                  <c:v>1069.1133051169923</c:v>
                </c:pt>
                <c:pt idx="30">
                  <c:v>1162.359051499262</c:v>
                </c:pt>
                <c:pt idx="31">
                  <c:v>1347.9655266502359</c:v>
                </c:pt>
                <c:pt idx="32">
                  <c:v>1599.560711718734</c:v>
                </c:pt>
                <c:pt idx="33">
                  <c:v>1320.0731523687475</c:v>
                </c:pt>
                <c:pt idx="34">
                  <c:v>1365.3224347527394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1990-2024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1990-2024 CO2'!$B$1:$AJ$1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'NEW Summary 1990-2024 CO2'!$B$32:$AJ$32</c:f>
              <c:numCache>
                <c:formatCode>0.00</c:formatCode>
                <c:ptCount val="35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27.037659067065395</c:v>
                </c:pt>
                <c:pt idx="28">
                  <c:v>23.49070589395857</c:v>
                </c:pt>
                <c:pt idx="29">
                  <c:v>31.974186260019533</c:v>
                </c:pt>
                <c:pt idx="30">
                  <c:v>30.755385589257823</c:v>
                </c:pt>
                <c:pt idx="31">
                  <c:v>34.162086124035525</c:v>
                </c:pt>
                <c:pt idx="32">
                  <c:v>35.968098898344749</c:v>
                </c:pt>
                <c:pt idx="33">
                  <c:v>34.668379767789901</c:v>
                </c:pt>
                <c:pt idx="34">
                  <c:v>14.510669279889505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2024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7-46C1-A2BE-1F03BA9DCA3B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6C1-A2BE-1F03BA9DCA3B}"/>
                </c:ext>
              </c:extLst>
            </c:dLbl>
            <c:dLbl>
              <c:idx val="2"/>
              <c:layout>
                <c:manualLayout>
                  <c:x val="0.15695745985337484"/>
                  <c:y val="-9.174358101636095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6C1-A2BE-1F03BA9DCA3B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6C1-A2BE-1F03BA9DCA3B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27-46C1-A2BE-1F03BA9DCA3B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7-46C1-A2BE-1F03BA9DCA3B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27-46C1-A2BE-1F03BA9DCA3B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27-46C1-A2BE-1F03BA9DCA3B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27-46C1-A2BE-1F03BA9DCA3B}"/>
                </c:ext>
              </c:extLst>
            </c:dLbl>
            <c:dLbl>
              <c:idx val="9"/>
              <c:layout>
                <c:manualLayout>
                  <c:x val="0.12967888074396575"/>
                  <c:y val="2.25396976189450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27-46C1-A2BE-1F03BA9DCA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CO2'!$A$2,'NEW Summary 1990-2024 CO2'!$A$7,'NEW Summary 1990-2024 CO2'!$A$8,'NEW Summary 1990-2024 CO2'!$A$9,'NEW Summary 1990-2024 CO2'!$A$10,'NEW Summary 1990-2024 CO2'!$A$11,'NEW Summary 1990-2024 CO2'!$A$17,'NEW Summary 1990-2024 CO2'!$A$23,'NEW Summary 1990-2024 CO2'!$A$24,'NEW Summary 1990-2024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CO2'!$AJ$2,'NEW Summary 1990-2024 CO2'!$AJ$7,'NEW Summary 1990-2024 CO2'!$AJ$8,'NEW Summary 1990-2024 CO2'!$AJ$9,'NEW Summary 1990-2024 CO2'!$AJ$10,'NEW Summary 1990-2024 CO2'!$AJ$11,'NEW Summary 1990-2024 CO2'!$AJ$17,'NEW Summary 1990-2024 CO2'!$AJ$23,'NEW Summary 1990-2024 CO2'!$AJ$24,'NEW Summary 1990-2024 CO2'!$AJ$32)</c:f>
              <c:numCache>
                <c:formatCode>0.00</c:formatCode>
                <c:ptCount val="10"/>
                <c:pt idx="0">
                  <c:v>6960.4256706670494</c:v>
                </c:pt>
                <c:pt idx="1">
                  <c:v>5363.9609876812692</c:v>
                </c:pt>
                <c:pt idx="2">
                  <c:v>4261.6607189810802</c:v>
                </c:pt>
                <c:pt idx="3">
                  <c:v>738.84336300668917</c:v>
                </c:pt>
                <c:pt idx="4">
                  <c:v>691.53542434803171</c:v>
                </c:pt>
                <c:pt idx="5">
                  <c:v>11524.171095669779</c:v>
                </c:pt>
                <c:pt idx="6">
                  <c:v>1824.2807711941539</c:v>
                </c:pt>
                <c:pt idx="8">
                  <c:v>1365.3224347527394</c:v>
                </c:pt>
                <c:pt idx="9">
                  <c:v>14.510669279889505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27-46C1-A2BE-1F03BA9D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E-403D-885D-215E8A1561B2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E-403D-885D-215E8A1561B2}"/>
                </c:ext>
              </c:extLst>
            </c:dLbl>
            <c:dLbl>
              <c:idx val="2"/>
              <c:layout>
                <c:manualLayout>
                  <c:x val="-1.2169170666540682E-3"/>
                  <c:y val="1.35248262769400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3E-403D-885D-215E8A1561B2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3E-403D-885D-215E8A1561B2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3E-403D-885D-215E8A1561B2}"/>
                </c:ext>
              </c:extLst>
            </c:dLbl>
            <c:dLbl>
              <c:idx val="6"/>
              <c:layout>
                <c:manualLayout>
                  <c:x val="-5.041731263158987E-2"/>
                  <c:y val="1.49655366254504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3E-403D-885D-215E8A1561B2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E-403D-885D-215E8A1561B2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E-403D-885D-215E8A1561B2}"/>
                </c:ext>
              </c:extLst>
            </c:dLbl>
            <c:dLbl>
              <c:idx val="9"/>
              <c:layout>
                <c:manualLayout>
                  <c:x val="0.10993585273128142"/>
                  <c:y val="7.30947889734042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3E-403D-885D-215E8A1561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1990-2024 CO2'!$A$2,'NEW Summary 1990-2024 CO2'!$A$7,'NEW Summary 1990-2024 CO2'!$A$8,'NEW Summary 1990-2024 CO2'!$A$9,'NEW Summary 1990-2024 CO2'!$A$10,'NEW Summary 1990-2024 CO2'!$A$11,'NEW Summary 1990-2024 CO2'!$A$17,'NEW Summary 1990-2024 CO2'!$A$23,'NEW Summary 1990-2024 CO2'!$A$24,'NEW Summary 1990-2024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1990-2024 CO2'!$B$2,'NEW Summary 1990-2024 CO2'!$B$7,'NEW Summary 1990-2024 CO2'!$B$8,'NEW Summary 1990-2024 CO2'!$B$9,'NEW Summary 1990-2024 CO2'!$B$10,'NEW Summary 1990-2024 CO2'!$B$11,'NEW Summary 1990-2024 CO2'!$B$17,'NEW Summary 1990-2024 CO2'!$B$23,'NEW Summary 1990-2024 CO2'!$B$24,'NEW Summary 1990-2024 CO2'!$B$32)</c:f>
              <c:numCache>
                <c:formatCode>0.00</c:formatCode>
                <c:ptCount val="10"/>
                <c:pt idx="0">
                  <c:v>11145.011795856792</c:v>
                </c:pt>
                <c:pt idx="1">
                  <c:v>7048.1670256438438</c:v>
                </c:pt>
                <c:pt idx="2">
                  <c:v>4057.7058668936056</c:v>
                </c:pt>
                <c:pt idx="3">
                  <c:v>1004.0314786489125</c:v>
                </c:pt>
                <c:pt idx="4">
                  <c:v>1116.7013605952679</c:v>
                </c:pt>
                <c:pt idx="5">
                  <c:v>5029.6464517382974</c:v>
                </c:pt>
                <c:pt idx="6">
                  <c:v>2248.5886289768519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3E-403D-885D-215E8A15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2520156</xdr:colOff>
      <xdr:row>49</xdr:row>
      <xdr:rowOff>43656</xdr:rowOff>
    </xdr:from>
    <xdr:to>
      <xdr:col>30</xdr:col>
      <xdr:colOff>190500</xdr:colOff>
      <xdr:row>75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11</xdr:col>
      <xdr:colOff>448470</xdr:colOff>
      <xdr:row>111</xdr:row>
      <xdr:rowOff>83343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6B9989B8-6456-4EBB-A412-8BF608759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78</xdr:row>
      <xdr:rowOff>0</xdr:rowOff>
    </xdr:from>
    <xdr:to>
      <xdr:col>23</xdr:col>
      <xdr:colOff>596900</xdr:colOff>
      <xdr:row>111</xdr:row>
      <xdr:rowOff>71438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3EA71E-2D8E-46BE-9E48-2E6F28A5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1767840</xdr:colOff>
      <xdr:row>393</xdr:row>
      <xdr:rowOff>142240</xdr:rowOff>
    </xdr:from>
    <xdr:to>
      <xdr:col>25</xdr:col>
      <xdr:colOff>546100</xdr:colOff>
      <xdr:row>423</xdr:row>
      <xdr:rowOff>35084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E571679-2CD0-4B58-83C3-B5D3C5A28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38100</xdr:colOff>
      <xdr:row>113</xdr:row>
      <xdr:rowOff>22860</xdr:rowOff>
    </xdr:from>
    <xdr:to>
      <xdr:col>23</xdr:col>
      <xdr:colOff>622300</xdr:colOff>
      <xdr:row>146</xdr:row>
      <xdr:rowOff>145098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6CCA3EE-152F-4DAA-9CA8-B588690D8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112</xdr:row>
      <xdr:rowOff>177800</xdr:rowOff>
    </xdr:from>
    <xdr:to>
      <xdr:col>11</xdr:col>
      <xdr:colOff>431800</xdr:colOff>
      <xdr:row>147</xdr:row>
      <xdr:rowOff>20638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A643C7-42D2-4AA7-9C91-C9F0C93B4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2418556</xdr:colOff>
      <xdr:row>49</xdr:row>
      <xdr:rowOff>43656</xdr:rowOff>
    </xdr:from>
    <xdr:to>
      <xdr:col>29</xdr:col>
      <xdr:colOff>165100</xdr:colOff>
      <xdr:row>77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E747A-B14A-4D40-859C-8CD68E948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81</xdr:row>
      <xdr:rowOff>129381</xdr:rowOff>
    </xdr:from>
    <xdr:to>
      <xdr:col>23</xdr:col>
      <xdr:colOff>93663</xdr:colOff>
      <xdr:row>115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F701F1-76C6-436A-BD87-700AD3F91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81</xdr:row>
      <xdr:rowOff>142081</xdr:rowOff>
    </xdr:from>
    <xdr:to>
      <xdr:col>11</xdr:col>
      <xdr:colOff>658018</xdr:colOff>
      <xdr:row>115</xdr:row>
      <xdr:rowOff>34924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76D3395-734A-4E5F-B60B-68C5329E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361156</xdr:colOff>
      <xdr:row>48</xdr:row>
      <xdr:rowOff>165100</xdr:rowOff>
    </xdr:from>
    <xdr:to>
      <xdr:col>31</xdr:col>
      <xdr:colOff>76200</xdr:colOff>
      <xdr:row>74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2F065-4391-4042-B88D-9CA6804DB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368300</xdr:colOff>
      <xdr:row>77</xdr:row>
      <xdr:rowOff>78581</xdr:rowOff>
    </xdr:from>
    <xdr:to>
      <xdr:col>24</xdr:col>
      <xdr:colOff>360363</xdr:colOff>
      <xdr:row>110</xdr:row>
      <xdr:rowOff>150019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FEC4C3-5327-4A35-898D-5E9B0FA74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304005</xdr:colOff>
      <xdr:row>77</xdr:row>
      <xdr:rowOff>78581</xdr:rowOff>
    </xdr:from>
    <xdr:to>
      <xdr:col>13</xdr:col>
      <xdr:colOff>238918</xdr:colOff>
      <xdr:row>110</xdr:row>
      <xdr:rowOff>161924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EA044DB-FF6A-4DB7-A5C6-3AF921DEC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1720056</xdr:colOff>
      <xdr:row>49</xdr:row>
      <xdr:rowOff>50800</xdr:rowOff>
    </xdr:from>
    <xdr:to>
      <xdr:col>37</xdr:col>
      <xdr:colOff>609600</xdr:colOff>
      <xdr:row>76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4CDC9-C405-438B-BA19-056F2474C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431800</xdr:colOff>
      <xdr:row>78</xdr:row>
      <xdr:rowOff>15081</xdr:rowOff>
    </xdr:from>
    <xdr:to>
      <xdr:col>29</xdr:col>
      <xdr:colOff>482600</xdr:colOff>
      <xdr:row>111</xdr:row>
      <xdr:rowOff>86519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B03D1-F47E-425C-9FED-91915CC5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342105</xdr:colOff>
      <xdr:row>78</xdr:row>
      <xdr:rowOff>27781</xdr:rowOff>
    </xdr:from>
    <xdr:to>
      <xdr:col>18</xdr:col>
      <xdr:colOff>324643</xdr:colOff>
      <xdr:row>111</xdr:row>
      <xdr:rowOff>111124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D861D87-71F5-4A63-B6FF-3838F927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2149288</xdr:colOff>
      <xdr:row>48</xdr:row>
      <xdr:rowOff>80683</xdr:rowOff>
    </xdr:from>
    <xdr:to>
      <xdr:col>37</xdr:col>
      <xdr:colOff>574487</xdr:colOff>
      <xdr:row>73</xdr:row>
      <xdr:rowOff>37353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3E79B-78C2-435C-B182-D0684D44A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393700</xdr:colOff>
      <xdr:row>119</xdr:row>
      <xdr:rowOff>4617</xdr:rowOff>
    </xdr:from>
    <xdr:to>
      <xdr:col>40</xdr:col>
      <xdr:colOff>254000</xdr:colOff>
      <xdr:row>150</xdr:row>
      <xdr:rowOff>77355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D68A74-F9AD-4F32-9E05-BEBAED832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533400</xdr:colOff>
      <xdr:row>151</xdr:row>
      <xdr:rowOff>127000</xdr:rowOff>
    </xdr:from>
    <xdr:to>
      <xdr:col>29</xdr:col>
      <xdr:colOff>533400</xdr:colOff>
      <xdr:row>185</xdr:row>
      <xdr:rowOff>19843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6BDA92E3-5332-49D0-AEC9-E21BC3A94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38100</xdr:colOff>
      <xdr:row>151</xdr:row>
      <xdr:rowOff>139700</xdr:rowOff>
    </xdr:from>
    <xdr:to>
      <xdr:col>40</xdr:col>
      <xdr:colOff>203200</xdr:colOff>
      <xdr:row>185</xdr:row>
      <xdr:rowOff>32543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1102A1D2-FAF7-44CB-9DC4-A6DCA4E89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614680</xdr:colOff>
      <xdr:row>53</xdr:row>
      <xdr:rowOff>299720</xdr:rowOff>
    </xdr:from>
    <xdr:to>
      <xdr:col>25</xdr:col>
      <xdr:colOff>500380</xdr:colOff>
      <xdr:row>78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845B83-F4D8-432C-A814-076EC940A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952500</xdr:colOff>
      <xdr:row>67</xdr:row>
      <xdr:rowOff>63500</xdr:rowOff>
    </xdr:from>
    <xdr:to>
      <xdr:col>13</xdr:col>
      <xdr:colOff>12700</xdr:colOff>
      <xdr:row>96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F4131E-5993-41F2-80CF-DC744829F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1397000</xdr:colOff>
      <xdr:row>98</xdr:row>
      <xdr:rowOff>44448</xdr:rowOff>
    </xdr:from>
    <xdr:to>
      <xdr:col>12</xdr:col>
      <xdr:colOff>431800</xdr:colOff>
      <xdr:row>120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DB61F-E545-09F5-5E4D-3D07D191C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AP392"/>
  <sheetViews>
    <sheetView tabSelected="1" zoomScale="77" zoomScaleNormal="77" workbookViewId="0">
      <pane ySplit="1" topLeftCell="A2" activePane="bottomLeft" state="frozen"/>
      <selection activeCell="A2" sqref="A2"/>
      <selection pane="bottomLeft"/>
    </sheetView>
  </sheetViews>
  <sheetFormatPr defaultColWidth="9.28515625" defaultRowHeight="15" outlineLevelRow="1" x14ac:dyDescent="0.25"/>
  <cols>
    <col min="1" max="1" width="46.85546875" style="3" bestFit="1" customWidth="1"/>
    <col min="2" max="2" width="11.7109375" style="3" bestFit="1" customWidth="1"/>
    <col min="3" max="36" width="9.85546875" style="3" bestFit="1" customWidth="1"/>
    <col min="37" max="37" width="13.140625" style="3" bestFit="1" customWidth="1"/>
    <col min="38" max="38" width="13.28515625" style="3" customWidth="1"/>
    <col min="39" max="39" width="11" style="3" bestFit="1" customWidth="1"/>
    <col min="40" max="40" width="12.28515625" style="3" customWidth="1"/>
    <col min="41" max="41" width="11.28515625" style="3" customWidth="1"/>
    <col min="42" max="42" width="10.42578125" style="3" customWidth="1"/>
    <col min="43" max="16384" width="9.28515625" style="3"/>
  </cols>
  <sheetData>
    <row r="1" spans="1:42" ht="30" x14ac:dyDescent="0.25">
      <c r="A1" s="1" t="s">
        <v>81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  <c r="AK1" s="1" t="s">
        <v>78</v>
      </c>
      <c r="AL1" s="1" t="s">
        <v>79</v>
      </c>
      <c r="AM1" s="42" t="s">
        <v>80</v>
      </c>
      <c r="AN1" s="40"/>
      <c r="AO1" s="42" t="s">
        <v>34</v>
      </c>
      <c r="AP1" s="48" t="s">
        <v>35</v>
      </c>
    </row>
    <row r="2" spans="1:42" collapsed="1" x14ac:dyDescent="0.25">
      <c r="A2" s="11" t="s">
        <v>15</v>
      </c>
      <c r="B2" s="49">
        <v>11334.546499431553</v>
      </c>
      <c r="C2" s="49">
        <v>11784.949331400976</v>
      </c>
      <c r="D2" s="49">
        <v>12440.838976537998</v>
      </c>
      <c r="E2" s="49">
        <v>12461.365616585344</v>
      </c>
      <c r="F2" s="49">
        <v>12797.188607606515</v>
      </c>
      <c r="G2" s="49">
        <v>13482.323530895337</v>
      </c>
      <c r="H2" s="49">
        <v>14202.423016304829</v>
      </c>
      <c r="I2" s="49">
        <v>14857.442251024586</v>
      </c>
      <c r="J2" s="49">
        <v>15223.251167913329</v>
      </c>
      <c r="K2" s="49">
        <v>15921.136702265196</v>
      </c>
      <c r="L2" s="49">
        <v>16202.244480618248</v>
      </c>
      <c r="M2" s="49">
        <v>17490.466011164197</v>
      </c>
      <c r="N2" s="49">
        <v>16493.716490802952</v>
      </c>
      <c r="O2" s="49">
        <v>16545.999872474662</v>
      </c>
      <c r="P2" s="49">
        <v>15418.530581658042</v>
      </c>
      <c r="Q2" s="49">
        <v>15900.573444530048</v>
      </c>
      <c r="R2" s="49">
        <v>15160.961505880712</v>
      </c>
      <c r="S2" s="49">
        <v>14675.978408224586</v>
      </c>
      <c r="T2" s="49">
        <v>14790.712089998522</v>
      </c>
      <c r="U2" s="49">
        <v>13197.026979484104</v>
      </c>
      <c r="V2" s="49">
        <v>13461.18201680725</v>
      </c>
      <c r="W2" s="49">
        <v>12056.89972869468</v>
      </c>
      <c r="X2" s="49">
        <v>12897.423490827587</v>
      </c>
      <c r="Y2" s="49">
        <v>11534.509908232447</v>
      </c>
      <c r="Z2" s="49">
        <v>11342.554599607764</v>
      </c>
      <c r="AA2" s="49">
        <v>11952.846408833568</v>
      </c>
      <c r="AB2" s="49">
        <v>12675.511356661778</v>
      </c>
      <c r="AC2" s="49">
        <v>11868.496352192775</v>
      </c>
      <c r="AD2" s="49">
        <v>10548.718172564459</v>
      </c>
      <c r="AE2" s="49">
        <v>9299.4026458167973</v>
      </c>
      <c r="AF2" s="49">
        <v>8654.2757358224135</v>
      </c>
      <c r="AG2" s="49">
        <v>10176.712554691545</v>
      </c>
      <c r="AH2" s="49">
        <v>9992.6034057670149</v>
      </c>
      <c r="AI2" s="49">
        <v>7849.371348911317</v>
      </c>
      <c r="AJ2" s="49">
        <v>7158.5526347344039</v>
      </c>
      <c r="AK2" s="39">
        <v>0.13273568357333465</v>
      </c>
      <c r="AL2" s="39">
        <v>0.12682351586372526</v>
      </c>
      <c r="AM2" s="39">
        <v>-0.36843060857411303</v>
      </c>
      <c r="AN2" s="6"/>
      <c r="AO2" s="53">
        <v>-8.8009432025754203E-2</v>
      </c>
      <c r="AP2" s="47">
        <v>-690.81871417691309</v>
      </c>
    </row>
    <row r="3" spans="1:42" hidden="1" outlineLevel="1" x14ac:dyDescent="0.25">
      <c r="A3" s="43" t="s">
        <v>36</v>
      </c>
      <c r="B3" s="50">
        <v>10946.843523875565</v>
      </c>
      <c r="C3" s="50">
        <v>11433.692129653446</v>
      </c>
      <c r="D3" s="50">
        <v>12101.044184231978</v>
      </c>
      <c r="E3" s="50">
        <v>12119.179641532803</v>
      </c>
      <c r="F3" s="50">
        <v>12441.334762477909</v>
      </c>
      <c r="G3" s="50">
        <v>13125.652082965194</v>
      </c>
      <c r="H3" s="50">
        <v>13844.487886362778</v>
      </c>
      <c r="I3" s="50">
        <v>14483.159958911916</v>
      </c>
      <c r="J3" s="50">
        <v>14806.58635564058</v>
      </c>
      <c r="K3" s="50">
        <v>15490.970355986419</v>
      </c>
      <c r="L3" s="50">
        <v>15747.195053909554</v>
      </c>
      <c r="M3" s="50">
        <v>16886.063303967669</v>
      </c>
      <c r="N3" s="50">
        <v>15925.41540612071</v>
      </c>
      <c r="O3" s="50">
        <v>15211.825036455939</v>
      </c>
      <c r="P3" s="50">
        <v>14827.243111807311</v>
      </c>
      <c r="Q3" s="50">
        <v>15234.82172246681</v>
      </c>
      <c r="R3" s="50">
        <v>14516.122580431371</v>
      </c>
      <c r="S3" s="50">
        <v>14044.166487460057</v>
      </c>
      <c r="T3" s="50">
        <v>14140.127846195619</v>
      </c>
      <c r="U3" s="50">
        <v>12596.220943103031</v>
      </c>
      <c r="V3" s="50">
        <v>12880.062345941817</v>
      </c>
      <c r="W3" s="50">
        <v>11546.53073913482</v>
      </c>
      <c r="X3" s="50">
        <v>12351.018756743922</v>
      </c>
      <c r="Y3" s="50">
        <v>10993.514337119334</v>
      </c>
      <c r="Z3" s="50">
        <v>10831.263869184126</v>
      </c>
      <c r="AA3" s="50">
        <v>11380.327482019729</v>
      </c>
      <c r="AB3" s="50">
        <v>12136.123823191394</v>
      </c>
      <c r="AC3" s="50">
        <v>11322.370095369954</v>
      </c>
      <c r="AD3" s="50">
        <v>10001.335249531379</v>
      </c>
      <c r="AE3" s="50">
        <v>8815.938416644618</v>
      </c>
      <c r="AF3" s="50">
        <v>8158.9159743701866</v>
      </c>
      <c r="AG3" s="50">
        <v>9710.4902998885955</v>
      </c>
      <c r="AH3" s="50">
        <v>9527.6714416281411</v>
      </c>
      <c r="AI3" s="50">
        <v>7439.31150130265</v>
      </c>
      <c r="AJ3" s="50">
        <v>6847.0621292748046</v>
      </c>
      <c r="AK3" s="41">
        <v>0.12695994827061902</v>
      </c>
      <c r="AL3" s="41">
        <v>0.12130503704876561</v>
      </c>
      <c r="AM3" s="41">
        <v>-0.37451721911060021</v>
      </c>
      <c r="AN3" s="6"/>
      <c r="AO3" s="108">
        <v>-7.9610777411880163E-2</v>
      </c>
      <c r="AP3" s="44">
        <v>-592.24937202784531</v>
      </c>
    </row>
    <row r="4" spans="1:42" hidden="1" outlineLevel="1" x14ac:dyDescent="0.25">
      <c r="A4" s="43" t="s">
        <v>37</v>
      </c>
      <c r="B4" s="50">
        <v>168.66182017280883</v>
      </c>
      <c r="C4" s="50">
        <v>166.6987141863942</v>
      </c>
      <c r="D4" s="50">
        <v>171.80906268404343</v>
      </c>
      <c r="E4" s="50">
        <v>172.64513913048722</v>
      </c>
      <c r="F4" s="50">
        <v>178.26125874753058</v>
      </c>
      <c r="G4" s="50">
        <v>181.26766138470839</v>
      </c>
      <c r="H4" s="50">
        <v>179.39928812479022</v>
      </c>
      <c r="I4" s="50">
        <v>218.73737608094885</v>
      </c>
      <c r="J4" s="50">
        <v>247.80756584782083</v>
      </c>
      <c r="K4" s="50">
        <v>223.84614914018644</v>
      </c>
      <c r="L4" s="50">
        <v>274.78308309963478</v>
      </c>
      <c r="M4" s="50">
        <v>321.46812598898521</v>
      </c>
      <c r="N4" s="50">
        <v>339.7311655433262</v>
      </c>
      <c r="O4" s="50">
        <v>337.56414128287918</v>
      </c>
      <c r="P4" s="50">
        <v>336.64087896347701</v>
      </c>
      <c r="Q4" s="50">
        <v>411.84774046887355</v>
      </c>
      <c r="R4" s="50">
        <v>377.12687894985856</v>
      </c>
      <c r="S4" s="50">
        <v>360.78047263720083</v>
      </c>
      <c r="T4" s="50">
        <v>367.46373597351493</v>
      </c>
      <c r="U4" s="50">
        <v>315.37838592115043</v>
      </c>
      <c r="V4" s="50">
        <v>310.46851487367724</v>
      </c>
      <c r="W4" s="50">
        <v>285.48838918735521</v>
      </c>
      <c r="X4" s="50">
        <v>313.64098993026295</v>
      </c>
      <c r="Y4" s="50">
        <v>294.56059206723461</v>
      </c>
      <c r="Z4" s="50">
        <v>279.47454006961982</v>
      </c>
      <c r="AA4" s="50">
        <v>358.72508284946133</v>
      </c>
      <c r="AB4" s="50">
        <v>313.56973494633752</v>
      </c>
      <c r="AC4" s="50">
        <v>311.18807443382002</v>
      </c>
      <c r="AD4" s="50">
        <v>322.19009745661162</v>
      </c>
      <c r="AE4" s="50">
        <v>274.54208237606588</v>
      </c>
      <c r="AF4" s="50">
        <v>301.03597305055752</v>
      </c>
      <c r="AG4" s="50">
        <v>294.36593093369117</v>
      </c>
      <c r="AH4" s="50">
        <v>308.27802302770522</v>
      </c>
      <c r="AI4" s="50">
        <v>287.15441411110845</v>
      </c>
      <c r="AJ4" s="50">
        <v>209.96634122823636</v>
      </c>
      <c r="AK4" s="41">
        <v>3.8932487127484846E-3</v>
      </c>
      <c r="AL4" s="41">
        <v>3.7198398847276977E-3</v>
      </c>
      <c r="AM4" s="41">
        <v>0.24489550162038701</v>
      </c>
      <c r="AN4" s="6"/>
      <c r="AO4" s="108">
        <v>-0.2688033653315382</v>
      </c>
      <c r="AP4" s="44">
        <v>-77.188072882872092</v>
      </c>
    </row>
    <row r="5" spans="1:42" hidden="1" outlineLevel="1" x14ac:dyDescent="0.25">
      <c r="A5" s="43" t="s">
        <v>16</v>
      </c>
      <c r="B5" s="50">
        <v>100.50155313962706</v>
      </c>
      <c r="C5" s="50">
        <v>76.521798318537421</v>
      </c>
      <c r="D5" s="50">
        <v>65.248696718657953</v>
      </c>
      <c r="E5" s="50">
        <v>62.580921497495737</v>
      </c>
      <c r="F5" s="50">
        <v>72.124547859586968</v>
      </c>
      <c r="G5" s="50">
        <v>69.416055852539159</v>
      </c>
      <c r="H5" s="50">
        <v>72.192983164692251</v>
      </c>
      <c r="I5" s="50">
        <v>51.630718857133267</v>
      </c>
      <c r="J5" s="50">
        <v>79.925701143911269</v>
      </c>
      <c r="K5" s="50">
        <v>77.909665302192224</v>
      </c>
      <c r="L5" s="50">
        <v>87.117956156431376</v>
      </c>
      <c r="M5" s="50">
        <v>118.79933728930295</v>
      </c>
      <c r="N5" s="50">
        <v>145.54644121649875</v>
      </c>
      <c r="O5" s="50">
        <v>165.9685384656606</v>
      </c>
      <c r="P5" s="50">
        <v>162.18222796494013</v>
      </c>
      <c r="Q5" s="50">
        <v>171.37952806713156</v>
      </c>
      <c r="R5" s="50">
        <v>171.94943890041063</v>
      </c>
      <c r="S5" s="50">
        <v>165.75513619808257</v>
      </c>
      <c r="T5" s="50">
        <v>183.80270952719485</v>
      </c>
      <c r="U5" s="50">
        <v>191.44545795926646</v>
      </c>
      <c r="V5" s="50">
        <v>173.26072299730507</v>
      </c>
      <c r="W5" s="50">
        <v>135.73769127729349</v>
      </c>
      <c r="X5" s="50">
        <v>145.34753120397207</v>
      </c>
      <c r="Y5" s="50">
        <v>161.12487684325836</v>
      </c>
      <c r="Z5" s="50">
        <v>133.6158667515152</v>
      </c>
      <c r="AA5" s="50">
        <v>114.49734885214157</v>
      </c>
      <c r="AB5" s="50">
        <v>125.36582431903631</v>
      </c>
      <c r="AC5" s="50">
        <v>129.14909885538074</v>
      </c>
      <c r="AD5" s="50">
        <v>118.48682296406294</v>
      </c>
      <c r="AE5" s="50">
        <v>107.21842843666239</v>
      </c>
      <c r="AF5" s="50">
        <v>91.832968093679767</v>
      </c>
      <c r="AG5" s="50">
        <v>80.784642263704484</v>
      </c>
      <c r="AH5" s="50">
        <v>66.926023584907526</v>
      </c>
      <c r="AI5" s="50">
        <v>33.63842278990456</v>
      </c>
      <c r="AJ5" s="50">
        <v>4.4549412655719065</v>
      </c>
      <c r="AK5" s="41">
        <v>8.2604641515873E-5</v>
      </c>
      <c r="AL5" s="41">
        <v>7.8925355877778656E-5</v>
      </c>
      <c r="AM5" s="41">
        <v>-0.95567291124961384</v>
      </c>
      <c r="AN5" s="6"/>
      <c r="AO5" s="108">
        <v>-0.86756390769578806</v>
      </c>
      <c r="AP5" s="44">
        <v>-29.183481524332652</v>
      </c>
    </row>
    <row r="6" spans="1:42" ht="13.5" hidden="1" customHeight="1" outlineLevel="1" x14ac:dyDescent="0.25">
      <c r="A6" s="43" t="s">
        <v>41</v>
      </c>
      <c r="B6" s="50">
        <v>118.53960224355268</v>
      </c>
      <c r="C6" s="50">
        <v>108.03668924259867</v>
      </c>
      <c r="D6" s="50">
        <v>102.73703290331849</v>
      </c>
      <c r="E6" s="50">
        <v>106.95991442455907</v>
      </c>
      <c r="F6" s="50">
        <v>105.46803852148823</v>
      </c>
      <c r="G6" s="50">
        <v>105.98773069289459</v>
      </c>
      <c r="H6" s="50">
        <v>106.34285865256859</v>
      </c>
      <c r="I6" s="50">
        <v>103.91419717458666</v>
      </c>
      <c r="J6" s="50">
        <v>88.931545281017065</v>
      </c>
      <c r="K6" s="50">
        <v>128.41053183639855</v>
      </c>
      <c r="L6" s="50">
        <v>93.148387452627347</v>
      </c>
      <c r="M6" s="50">
        <v>164.13524391824237</v>
      </c>
      <c r="N6" s="50">
        <v>83.023477922415921</v>
      </c>
      <c r="O6" s="50">
        <v>830.64215627018473</v>
      </c>
      <c r="P6" s="50">
        <v>92.464362922312887</v>
      </c>
      <c r="Q6" s="50">
        <v>82.524453527234044</v>
      </c>
      <c r="R6" s="50">
        <v>95.762607599072226</v>
      </c>
      <c r="S6" s="50">
        <v>105.27631192924532</v>
      </c>
      <c r="T6" s="50">
        <v>99.317798302192784</v>
      </c>
      <c r="U6" s="50">
        <v>93.982192500655842</v>
      </c>
      <c r="V6" s="50">
        <v>97.390432994450407</v>
      </c>
      <c r="W6" s="50">
        <v>89.142909095209106</v>
      </c>
      <c r="X6" s="50">
        <v>87.416212949429465</v>
      </c>
      <c r="Y6" s="50">
        <v>85.310102202620499</v>
      </c>
      <c r="Z6" s="50">
        <v>98.200323602503858</v>
      </c>
      <c r="AA6" s="50">
        <v>99.296495112235135</v>
      </c>
      <c r="AB6" s="50">
        <v>100.45197420501088</v>
      </c>
      <c r="AC6" s="50">
        <v>105.7890835336193</v>
      </c>
      <c r="AD6" s="50">
        <v>106.70600261240361</v>
      </c>
      <c r="AE6" s="50">
        <v>101.70371835945051</v>
      </c>
      <c r="AF6" s="50">
        <v>102.49082030798876</v>
      </c>
      <c r="AG6" s="50">
        <v>91.071681605553067</v>
      </c>
      <c r="AH6" s="50">
        <v>89.727917526261237</v>
      </c>
      <c r="AI6" s="50">
        <v>89.267010707654762</v>
      </c>
      <c r="AJ6" s="50">
        <v>97.069222965791496</v>
      </c>
      <c r="AK6" s="41">
        <v>1.7998819484512753E-3</v>
      </c>
      <c r="AL6" s="41">
        <v>1.719713574354167E-3</v>
      </c>
      <c r="AM6" s="41">
        <v>-0.18112410427738673</v>
      </c>
      <c r="AN6" s="6"/>
      <c r="AO6" s="108">
        <v>8.7403086496181781E-2</v>
      </c>
      <c r="AP6" s="44">
        <v>7.8022122581367341</v>
      </c>
    </row>
    <row r="7" spans="1:42" x14ac:dyDescent="0.25">
      <c r="A7" s="45" t="s">
        <v>1</v>
      </c>
      <c r="B7" s="49">
        <v>7569.8189408470971</v>
      </c>
      <c r="C7" s="49">
        <v>7665.6962442191743</v>
      </c>
      <c r="D7" s="49">
        <v>6861.223100233894</v>
      </c>
      <c r="E7" s="49">
        <v>6848.2231224736197</v>
      </c>
      <c r="F7" s="49">
        <v>6763.8937689946661</v>
      </c>
      <c r="G7" s="49">
        <v>6582.7371174213695</v>
      </c>
      <c r="H7" s="49">
        <v>6913.9291179177935</v>
      </c>
      <c r="I7" s="49">
        <v>6657.7901576415488</v>
      </c>
      <c r="J7" s="49">
        <v>7223.120834488217</v>
      </c>
      <c r="K7" s="49">
        <v>6963.3258017525604</v>
      </c>
      <c r="L7" s="49">
        <v>7053.748092608902</v>
      </c>
      <c r="M7" s="49">
        <v>7398.5503368025284</v>
      </c>
      <c r="N7" s="49">
        <v>7403.6470454477121</v>
      </c>
      <c r="O7" s="49">
        <v>7630.2388643628537</v>
      </c>
      <c r="P7" s="49">
        <v>7782.1898111991713</v>
      </c>
      <c r="Q7" s="49">
        <v>8214.50055359609</v>
      </c>
      <c r="R7" s="49">
        <v>8078.3655430441158</v>
      </c>
      <c r="S7" s="49">
        <v>7905.0993241310744</v>
      </c>
      <c r="T7" s="49">
        <v>8681.1172508796753</v>
      </c>
      <c r="U7" s="49">
        <v>8545.4006231131243</v>
      </c>
      <c r="V7" s="49">
        <v>8859.5492414575074</v>
      </c>
      <c r="W7" s="49">
        <v>7630.0886302708432</v>
      </c>
      <c r="X7" s="49">
        <v>7147.7018247633769</v>
      </c>
      <c r="Y7" s="49">
        <v>6940.2974986888566</v>
      </c>
      <c r="Z7" s="49">
        <v>6246.0848747061036</v>
      </c>
      <c r="AA7" s="49">
        <v>6641.6074585128281</v>
      </c>
      <c r="AB7" s="49">
        <v>6889.4256038358744</v>
      </c>
      <c r="AC7" s="49">
        <v>6331.455640827241</v>
      </c>
      <c r="AD7" s="49">
        <v>6823.9838970931423</v>
      </c>
      <c r="AE7" s="49">
        <v>6546.8267573795983</v>
      </c>
      <c r="AF7" s="49">
        <v>7192.7192432934107</v>
      </c>
      <c r="AG7" s="49">
        <v>6709.7132140439053</v>
      </c>
      <c r="AH7" s="49">
        <v>5621.7886175350823</v>
      </c>
      <c r="AI7" s="49">
        <v>5230.3450750440861</v>
      </c>
      <c r="AJ7" s="49">
        <v>5483.7120734862792</v>
      </c>
      <c r="AK7" s="39">
        <v>0.10168036860715986</v>
      </c>
      <c r="AL7" s="39">
        <v>9.7151432786760791E-2</v>
      </c>
      <c r="AM7" s="39">
        <v>-0.27558213527460845</v>
      </c>
      <c r="AN7" s="6"/>
      <c r="AO7" s="53">
        <v>4.8441736598049893E-2</v>
      </c>
      <c r="AP7" s="47">
        <v>253.36699844219311</v>
      </c>
    </row>
    <row r="8" spans="1:42" x14ac:dyDescent="0.25">
      <c r="A8" s="45" t="s">
        <v>17</v>
      </c>
      <c r="B8" s="49">
        <v>4093.479672504051</v>
      </c>
      <c r="C8" s="49">
        <v>4390.2590444083089</v>
      </c>
      <c r="D8" s="49">
        <v>4068.8257660118916</v>
      </c>
      <c r="E8" s="49">
        <v>4276.2726442626399</v>
      </c>
      <c r="F8" s="49">
        <v>4544.6400942844348</v>
      </c>
      <c r="G8" s="49">
        <v>4567.5536568667849</v>
      </c>
      <c r="H8" s="49">
        <v>4410.4319526421559</v>
      </c>
      <c r="I8" s="49">
        <v>4761.1133863428277</v>
      </c>
      <c r="J8" s="49">
        <v>4740.5144831688385</v>
      </c>
      <c r="K8" s="49">
        <v>4922.5957466858717</v>
      </c>
      <c r="L8" s="49">
        <v>5706.0835225042592</v>
      </c>
      <c r="M8" s="49">
        <v>5679.0817327494806</v>
      </c>
      <c r="N8" s="49">
        <v>5345.4098937067083</v>
      </c>
      <c r="O8" s="49">
        <v>5460.0404328108052</v>
      </c>
      <c r="P8" s="49">
        <v>5524.4635461483967</v>
      </c>
      <c r="Q8" s="49">
        <v>5653.3355829282918</v>
      </c>
      <c r="R8" s="49">
        <v>5451.2732045185412</v>
      </c>
      <c r="S8" s="49">
        <v>5526.5338550347224</v>
      </c>
      <c r="T8" s="49">
        <v>5352.2349175943164</v>
      </c>
      <c r="U8" s="49">
        <v>4329.6502892322878</v>
      </c>
      <c r="V8" s="49">
        <v>4271.8350090174672</v>
      </c>
      <c r="W8" s="49">
        <v>3842.2146370610826</v>
      </c>
      <c r="X8" s="49">
        <v>3921.6508378838521</v>
      </c>
      <c r="Y8" s="49">
        <v>4145.4267726951775</v>
      </c>
      <c r="Z8" s="49">
        <v>4206.8681022787141</v>
      </c>
      <c r="AA8" s="49">
        <v>4315.2741868049397</v>
      </c>
      <c r="AB8" s="49">
        <v>4401.1661014930587</v>
      </c>
      <c r="AC8" s="49">
        <v>4629.3968973696356</v>
      </c>
      <c r="AD8" s="49">
        <v>4830.4761723200036</v>
      </c>
      <c r="AE8" s="49">
        <v>4756.3893319215395</v>
      </c>
      <c r="AF8" s="49">
        <v>4755.6937496742958</v>
      </c>
      <c r="AG8" s="49">
        <v>4779.2879687929089</v>
      </c>
      <c r="AH8" s="49">
        <v>4523.0966688144526</v>
      </c>
      <c r="AI8" s="49">
        <v>4315.4866912593925</v>
      </c>
      <c r="AJ8" s="49">
        <v>4313.2159048485473</v>
      </c>
      <c r="AK8" s="39">
        <v>7.997673422857951E-2</v>
      </c>
      <c r="AL8" s="39">
        <v>7.6414497964018557E-2</v>
      </c>
      <c r="AM8" s="39">
        <v>5.3679570908942598E-2</v>
      </c>
      <c r="AN8" s="6"/>
      <c r="AO8" s="53">
        <v>-5.2619474309686498E-4</v>
      </c>
      <c r="AP8" s="47">
        <v>-2.2707864108451759</v>
      </c>
    </row>
    <row r="9" spans="1:42" x14ac:dyDescent="0.25">
      <c r="A9" s="45" t="s">
        <v>11</v>
      </c>
      <c r="B9" s="49">
        <v>1009.672609727751</v>
      </c>
      <c r="C9" s="49">
        <v>1028.1438293956919</v>
      </c>
      <c r="D9" s="49">
        <v>1022.4596342226828</v>
      </c>
      <c r="E9" s="49">
        <v>1010.1624102910374</v>
      </c>
      <c r="F9" s="49">
        <v>1101.6596838495993</v>
      </c>
      <c r="G9" s="49">
        <v>1080.3910186898536</v>
      </c>
      <c r="H9" s="49">
        <v>975.89432156547207</v>
      </c>
      <c r="I9" s="49">
        <v>984.04451474515429</v>
      </c>
      <c r="J9" s="49">
        <v>970.8158732636839</v>
      </c>
      <c r="K9" s="49">
        <v>1004.1971124061718</v>
      </c>
      <c r="L9" s="49">
        <v>1030.1059821728909</v>
      </c>
      <c r="M9" s="49">
        <v>1020.4654720682657</v>
      </c>
      <c r="N9" s="49">
        <v>986.76938050076558</v>
      </c>
      <c r="O9" s="49">
        <v>1084.9114279194152</v>
      </c>
      <c r="P9" s="49">
        <v>1052.7935610867287</v>
      </c>
      <c r="Q9" s="49">
        <v>1086.2564568102953</v>
      </c>
      <c r="R9" s="49">
        <v>1080.6254079610776</v>
      </c>
      <c r="S9" s="49">
        <v>1078.8775155455403</v>
      </c>
      <c r="T9" s="49">
        <v>1126.4701486525003</v>
      </c>
      <c r="U9" s="49">
        <v>892.01630930228589</v>
      </c>
      <c r="V9" s="49">
        <v>982.28854682384679</v>
      </c>
      <c r="W9" s="49">
        <v>898.96650277012282</v>
      </c>
      <c r="X9" s="49">
        <v>931.61455160852393</v>
      </c>
      <c r="Y9" s="49">
        <v>931.58348764858988</v>
      </c>
      <c r="Z9" s="49">
        <v>864.49109282556401</v>
      </c>
      <c r="AA9" s="49">
        <v>925.9042802589604</v>
      </c>
      <c r="AB9" s="49">
        <v>857.06984690199374</v>
      </c>
      <c r="AC9" s="49">
        <v>785.67942242787819</v>
      </c>
      <c r="AD9" s="49">
        <v>853.49101211531433</v>
      </c>
      <c r="AE9" s="49">
        <v>805.41296554291523</v>
      </c>
      <c r="AF9" s="49">
        <v>663.12317120003877</v>
      </c>
      <c r="AG9" s="49">
        <v>718.7683904395949</v>
      </c>
      <c r="AH9" s="49">
        <v>690.74069924960668</v>
      </c>
      <c r="AI9" s="49">
        <v>687.89995841381881</v>
      </c>
      <c r="AJ9" s="49">
        <v>745.0747030504732</v>
      </c>
      <c r="AK9" s="39">
        <v>1.3815362555656224E-2</v>
      </c>
      <c r="AL9" s="39">
        <v>1.3200013779808988E-2</v>
      </c>
      <c r="AM9" s="39">
        <v>-0.26206307284954894</v>
      </c>
      <c r="AN9" s="6"/>
      <c r="AO9" s="53">
        <v>8.3114912186489601E-2</v>
      </c>
      <c r="AP9" s="47">
        <v>57.174744636654395</v>
      </c>
    </row>
    <row r="10" spans="1:42" x14ac:dyDescent="0.25">
      <c r="A10" s="45" t="s">
        <v>18</v>
      </c>
      <c r="B10" s="49">
        <v>1122.976283651383</v>
      </c>
      <c r="C10" s="49">
        <v>1095.7740648428664</v>
      </c>
      <c r="D10" s="49">
        <v>1000.646195047279</v>
      </c>
      <c r="E10" s="49">
        <v>972.83485177604837</v>
      </c>
      <c r="F10" s="49">
        <v>978.12265233474932</v>
      </c>
      <c r="G10" s="49">
        <v>907.88377788829939</v>
      </c>
      <c r="H10" s="49">
        <v>868.58215223806587</v>
      </c>
      <c r="I10" s="49">
        <v>821.09930355635151</v>
      </c>
      <c r="J10" s="49">
        <v>770.58574913159919</v>
      </c>
      <c r="K10" s="49">
        <v>796.53009920029479</v>
      </c>
      <c r="L10" s="49">
        <v>842.45113718144648</v>
      </c>
      <c r="M10" s="49">
        <v>809.29064120851035</v>
      </c>
      <c r="N10" s="49">
        <v>751.28824417929957</v>
      </c>
      <c r="O10" s="49">
        <v>709.64606548607412</v>
      </c>
      <c r="P10" s="49">
        <v>660.04958878879609</v>
      </c>
      <c r="Q10" s="49">
        <v>652.46980941366485</v>
      </c>
      <c r="R10" s="49">
        <v>628.45754124269774</v>
      </c>
      <c r="S10" s="49">
        <v>591.83935555890275</v>
      </c>
      <c r="T10" s="49">
        <v>591.13251465769417</v>
      </c>
      <c r="U10" s="49">
        <v>494.05928359775527</v>
      </c>
      <c r="V10" s="49">
        <v>519.88304772973993</v>
      </c>
      <c r="W10" s="49">
        <v>470.64146099469269</v>
      </c>
      <c r="X10" s="49">
        <v>505.3245355208702</v>
      </c>
      <c r="Y10" s="49">
        <v>574.71367797811172</v>
      </c>
      <c r="Z10" s="49">
        <v>580.34493942684423</v>
      </c>
      <c r="AA10" s="49">
        <v>605.01704889711971</v>
      </c>
      <c r="AB10" s="49">
        <v>627.65648380469884</v>
      </c>
      <c r="AC10" s="49">
        <v>633.16993612403496</v>
      </c>
      <c r="AD10" s="49">
        <v>678.41491222900913</v>
      </c>
      <c r="AE10" s="49">
        <v>704.63149282652887</v>
      </c>
      <c r="AF10" s="49">
        <v>663.54937344384268</v>
      </c>
      <c r="AG10" s="49">
        <v>697.98202265216423</v>
      </c>
      <c r="AH10" s="49">
        <v>689.90243617100987</v>
      </c>
      <c r="AI10" s="49">
        <v>648.90367610770909</v>
      </c>
      <c r="AJ10" s="49">
        <v>699.31850297351934</v>
      </c>
      <c r="AK10" s="39">
        <v>1.2966939584584771E-2</v>
      </c>
      <c r="AL10" s="39">
        <v>1.2389380337209646E-2</v>
      </c>
      <c r="AM10" s="39">
        <v>-0.37726333747702201</v>
      </c>
      <c r="AN10" s="6"/>
      <c r="AO10" s="53">
        <v>7.7692312005706823E-2</v>
      </c>
      <c r="AP10" s="47">
        <v>50.414826865810255</v>
      </c>
    </row>
    <row r="11" spans="1:42" collapsed="1" x14ac:dyDescent="0.25">
      <c r="A11" s="45" t="s">
        <v>5</v>
      </c>
      <c r="B11" s="49">
        <v>5143.2209966235951</v>
      </c>
      <c r="C11" s="49">
        <v>5322.784380216016</v>
      </c>
      <c r="D11" s="49">
        <v>5750.6987650146766</v>
      </c>
      <c r="E11" s="49">
        <v>5725.0387959524587</v>
      </c>
      <c r="F11" s="49">
        <v>5973.8891872805561</v>
      </c>
      <c r="G11" s="49">
        <v>6264.1164021529803</v>
      </c>
      <c r="H11" s="49">
        <v>7306.2867560263248</v>
      </c>
      <c r="I11" s="49">
        <v>7679.9384200278218</v>
      </c>
      <c r="J11" s="49">
        <v>9019.9298187072891</v>
      </c>
      <c r="K11" s="49">
        <v>9739.6286797150005</v>
      </c>
      <c r="L11" s="49">
        <v>10779.064760547242</v>
      </c>
      <c r="M11" s="49">
        <v>11302.081525030781</v>
      </c>
      <c r="N11" s="49">
        <v>11495.627052395097</v>
      </c>
      <c r="O11" s="49">
        <v>11698.307223508677</v>
      </c>
      <c r="P11" s="49">
        <v>12416.765300888675</v>
      </c>
      <c r="Q11" s="49">
        <v>13126.068210434123</v>
      </c>
      <c r="R11" s="49">
        <v>13806.78537503583</v>
      </c>
      <c r="S11" s="49">
        <v>14395.602041158794</v>
      </c>
      <c r="T11" s="49">
        <v>13666.755164102264</v>
      </c>
      <c r="U11" s="49">
        <v>12447.810291124999</v>
      </c>
      <c r="V11" s="49">
        <v>11533.578153225757</v>
      </c>
      <c r="W11" s="49">
        <v>11225.578970757138</v>
      </c>
      <c r="X11" s="49">
        <v>10838.408338745505</v>
      </c>
      <c r="Y11" s="49">
        <v>11063.116542180649</v>
      </c>
      <c r="Z11" s="49">
        <v>11346.028320550098</v>
      </c>
      <c r="AA11" s="49">
        <v>11839.313128903908</v>
      </c>
      <c r="AB11" s="49">
        <v>12350.308810652072</v>
      </c>
      <c r="AC11" s="49">
        <v>12201.875775585755</v>
      </c>
      <c r="AD11" s="49">
        <v>12396.296074131824</v>
      </c>
      <c r="AE11" s="49">
        <v>12423.797859730013</v>
      </c>
      <c r="AF11" s="49">
        <v>10484.278463864932</v>
      </c>
      <c r="AG11" s="49">
        <v>11194.29520637038</v>
      </c>
      <c r="AH11" s="49">
        <v>11884.953384646595</v>
      </c>
      <c r="AI11" s="49">
        <v>11932.664674559541</v>
      </c>
      <c r="AJ11" s="49">
        <v>11782.611359599929</v>
      </c>
      <c r="AK11" s="39">
        <v>0.21847614355823772</v>
      </c>
      <c r="AL11" s="39">
        <v>0.20874501801239781</v>
      </c>
      <c r="AM11" s="39">
        <v>1.2909012401634965</v>
      </c>
      <c r="AN11" s="6"/>
      <c r="AO11" s="53">
        <v>-1.257500474973759E-2</v>
      </c>
      <c r="AP11" s="47">
        <v>-150.05331495961218</v>
      </c>
    </row>
    <row r="12" spans="1:42" hidden="1" outlineLevel="1" x14ac:dyDescent="0.25">
      <c r="A12" s="43" t="s">
        <v>19</v>
      </c>
      <c r="B12" s="50">
        <v>48.360789529164116</v>
      </c>
      <c r="C12" s="50">
        <v>43.854805602201672</v>
      </c>
      <c r="D12" s="50">
        <v>43.470007059750657</v>
      </c>
      <c r="E12" s="50">
        <v>37.391689953547015</v>
      </c>
      <c r="F12" s="50">
        <v>38.862450313677265</v>
      </c>
      <c r="G12" s="50">
        <v>45.697116921004714</v>
      </c>
      <c r="H12" s="50">
        <v>48.896696852246144</v>
      </c>
      <c r="I12" s="50">
        <v>51.369424838248491</v>
      </c>
      <c r="J12" s="50">
        <v>56.789035084243615</v>
      </c>
      <c r="K12" s="50">
        <v>64.312968052370067</v>
      </c>
      <c r="L12" s="50">
        <v>69.586910031693463</v>
      </c>
      <c r="M12" s="50">
        <v>69.136077450279558</v>
      </c>
      <c r="N12" s="50">
        <v>68.520075762474903</v>
      </c>
      <c r="O12" s="50">
        <v>71.117410555166373</v>
      </c>
      <c r="P12" s="50">
        <v>67.874370020337707</v>
      </c>
      <c r="Q12" s="50">
        <v>80.141860471140859</v>
      </c>
      <c r="R12" s="50">
        <v>91.963649588431764</v>
      </c>
      <c r="S12" s="50">
        <v>84.9516900796458</v>
      </c>
      <c r="T12" s="50">
        <v>80.462120990400322</v>
      </c>
      <c r="U12" s="50">
        <v>65.565419123182323</v>
      </c>
      <c r="V12" s="50">
        <v>49.4705956741413</v>
      </c>
      <c r="W12" s="50">
        <v>24.632325692914172</v>
      </c>
      <c r="X12" s="50">
        <v>14.97827476980461</v>
      </c>
      <c r="Y12" s="50">
        <v>15.358355341539967</v>
      </c>
      <c r="Z12" s="50">
        <v>14.678887884352974</v>
      </c>
      <c r="AA12" s="50">
        <v>15.62687685430835</v>
      </c>
      <c r="AB12" s="50">
        <v>16.831728095726255</v>
      </c>
      <c r="AC12" s="50">
        <v>17.540612851391504</v>
      </c>
      <c r="AD12" s="50">
        <v>16.67822360034442</v>
      </c>
      <c r="AE12" s="50">
        <v>17.903994474182213</v>
      </c>
      <c r="AF12" s="50">
        <v>13.594785430850811</v>
      </c>
      <c r="AG12" s="50">
        <v>19.692297421431022</v>
      </c>
      <c r="AH12" s="50">
        <v>21.673740819461031</v>
      </c>
      <c r="AI12" s="50">
        <v>23.216369448539961</v>
      </c>
      <c r="AJ12" s="50">
        <v>26.033568178584662</v>
      </c>
      <c r="AK12" s="41">
        <v>4.827209694974404E-4</v>
      </c>
      <c r="AL12" s="41">
        <v>4.6122013978997629E-4</v>
      </c>
      <c r="AM12" s="41">
        <v>-0.46168024897763421</v>
      </c>
      <c r="AN12" s="6"/>
      <c r="AO12" s="108">
        <v>0.12134536092256537</v>
      </c>
      <c r="AP12" s="44">
        <v>2.8171987300447014</v>
      </c>
    </row>
    <row r="13" spans="1:42" hidden="1" outlineLevel="1" x14ac:dyDescent="0.25">
      <c r="A13" s="43" t="s">
        <v>20</v>
      </c>
      <c r="B13" s="50">
        <v>4788.7433641908538</v>
      </c>
      <c r="C13" s="50">
        <v>4979.2935853473437</v>
      </c>
      <c r="D13" s="50">
        <v>5412.7291687710722</v>
      </c>
      <c r="E13" s="50">
        <v>5403.0089437360757</v>
      </c>
      <c r="F13" s="50">
        <v>5653.2220813042895</v>
      </c>
      <c r="G13" s="50">
        <v>5878.2853323804729</v>
      </c>
      <c r="H13" s="50">
        <v>6873.3524343746994</v>
      </c>
      <c r="I13" s="50">
        <v>7275.8747027656409</v>
      </c>
      <c r="J13" s="50">
        <v>8632.1541275434756</v>
      </c>
      <c r="K13" s="50">
        <v>9309.7239828636866</v>
      </c>
      <c r="L13" s="50">
        <v>10359.152974213341</v>
      </c>
      <c r="M13" s="50">
        <v>10825.288179406867</v>
      </c>
      <c r="N13" s="50">
        <v>11028.088926118107</v>
      </c>
      <c r="O13" s="50">
        <v>11199.276327588706</v>
      </c>
      <c r="P13" s="50">
        <v>11850.432508851845</v>
      </c>
      <c r="Q13" s="50">
        <v>12547.179742818616</v>
      </c>
      <c r="R13" s="50">
        <v>13178.476619747258</v>
      </c>
      <c r="S13" s="50">
        <v>13838.002085793229</v>
      </c>
      <c r="T13" s="50">
        <v>13083.471460404946</v>
      </c>
      <c r="U13" s="50">
        <v>11898.859360413157</v>
      </c>
      <c r="V13" s="50">
        <v>10988.056849293103</v>
      </c>
      <c r="W13" s="50">
        <v>10742.047088540223</v>
      </c>
      <c r="X13" s="50">
        <v>10370.823938465943</v>
      </c>
      <c r="Y13" s="50">
        <v>10593.290585958775</v>
      </c>
      <c r="Z13" s="50">
        <v>10841.793191975079</v>
      </c>
      <c r="AA13" s="50">
        <v>11343.429004968184</v>
      </c>
      <c r="AB13" s="50">
        <v>11808.031846082626</v>
      </c>
      <c r="AC13" s="50">
        <v>11694.49419885353</v>
      </c>
      <c r="AD13" s="50">
        <v>11850.439044859624</v>
      </c>
      <c r="AE13" s="50">
        <v>11851.814476190053</v>
      </c>
      <c r="AF13" s="50">
        <v>9876.671682073269</v>
      </c>
      <c r="AG13" s="50">
        <v>10544.130799800794</v>
      </c>
      <c r="AH13" s="50">
        <v>11274.634126672499</v>
      </c>
      <c r="AI13" s="50">
        <v>11299.339174814582</v>
      </c>
      <c r="AJ13" s="50">
        <v>11154.766074538802</v>
      </c>
      <c r="AK13" s="41">
        <v>0.20683447835813604</v>
      </c>
      <c r="AL13" s="41">
        <v>0.19762188313684217</v>
      </c>
      <c r="AM13" s="41">
        <v>1.3293722854207712</v>
      </c>
      <c r="AN13" s="6"/>
      <c r="AO13" s="108">
        <v>-1.279482791330163E-2</v>
      </c>
      <c r="AP13" s="44">
        <v>-144.57310027578023</v>
      </c>
    </row>
    <row r="14" spans="1:42" hidden="1" outlineLevel="1" x14ac:dyDescent="0.25">
      <c r="A14" s="43" t="s">
        <v>8</v>
      </c>
      <c r="B14" s="50">
        <v>147.17404525824003</v>
      </c>
      <c r="C14" s="50">
        <v>142.93516146624</v>
      </c>
      <c r="D14" s="50">
        <v>128.18384587008001</v>
      </c>
      <c r="E14" s="50">
        <v>140.73094189440002</v>
      </c>
      <c r="F14" s="50">
        <v>132.59228501376001</v>
      </c>
      <c r="G14" s="50">
        <v>123.09718531967999</v>
      </c>
      <c r="H14" s="50">
        <v>143.44382752127999</v>
      </c>
      <c r="I14" s="50">
        <v>138.35716697088</v>
      </c>
      <c r="J14" s="50">
        <v>142.42649541120002</v>
      </c>
      <c r="K14" s="50">
        <v>137.00072415744</v>
      </c>
      <c r="L14" s="50">
        <v>136.08512525836801</v>
      </c>
      <c r="M14" s="50">
        <v>148.53048807168</v>
      </c>
      <c r="N14" s="50">
        <v>129.87939938687998</v>
      </c>
      <c r="O14" s="50">
        <v>143.44382752127999</v>
      </c>
      <c r="P14" s="50">
        <v>151.24337369855999</v>
      </c>
      <c r="Q14" s="50">
        <v>135.02802940591434</v>
      </c>
      <c r="R14" s="50">
        <v>135.02802940591434</v>
      </c>
      <c r="S14" s="50">
        <v>146.02613659225096</v>
      </c>
      <c r="T14" s="50">
        <v>154.7575356680731</v>
      </c>
      <c r="U14" s="50">
        <v>135.79539518085264</v>
      </c>
      <c r="V14" s="50">
        <v>134.75774483812967</v>
      </c>
      <c r="W14" s="50">
        <v>134.82492054084685</v>
      </c>
      <c r="X14" s="50">
        <v>130.43014604512317</v>
      </c>
      <c r="Y14" s="50">
        <v>129.89084927087453</v>
      </c>
      <c r="Z14" s="50">
        <v>119.15715362980119</v>
      </c>
      <c r="AA14" s="50">
        <v>121.43673282786671</v>
      </c>
      <c r="AB14" s="50">
        <v>123.67630042111966</v>
      </c>
      <c r="AC14" s="50">
        <v>127.66973671158881</v>
      </c>
      <c r="AD14" s="50">
        <v>129.00863697232074</v>
      </c>
      <c r="AE14" s="50">
        <v>135.00040592698258</v>
      </c>
      <c r="AF14" s="50">
        <v>107.55618406760449</v>
      </c>
      <c r="AG14" s="50">
        <v>116.31823034311482</v>
      </c>
      <c r="AH14" s="50">
        <v>130.04888829006131</v>
      </c>
      <c r="AI14" s="50">
        <v>136.90048390775132</v>
      </c>
      <c r="AJ14" s="50">
        <v>146.14914888924883</v>
      </c>
      <c r="AK14" s="41">
        <v>2.7099342801989827E-3</v>
      </c>
      <c r="AL14" s="41">
        <v>2.5892313500204198E-3</v>
      </c>
      <c r="AM14" s="41">
        <v>-6.9638390872035294E-3</v>
      </c>
      <c r="AN14" s="6"/>
      <c r="AO14" s="108">
        <v>6.7557576989498519E-2</v>
      </c>
      <c r="AP14" s="44">
        <v>9.2486649814975124</v>
      </c>
    </row>
    <row r="15" spans="1:42" hidden="1" outlineLevel="1" x14ac:dyDescent="0.25">
      <c r="A15" s="43" t="s">
        <v>21</v>
      </c>
      <c r="B15" s="50">
        <v>85.7187097500384</v>
      </c>
      <c r="C15" s="50">
        <v>82.554852280975211</v>
      </c>
      <c r="D15" s="50">
        <v>92.088504414640795</v>
      </c>
      <c r="E15" s="50">
        <v>92.088504414640795</v>
      </c>
      <c r="F15" s="50">
        <v>104.74393429089361</v>
      </c>
      <c r="G15" s="50">
        <v>92.046424688164791</v>
      </c>
      <c r="H15" s="50">
        <v>104.91225319679761</v>
      </c>
      <c r="I15" s="50">
        <v>108.07611066586078</v>
      </c>
      <c r="J15" s="50">
        <v>117.6939222524784</v>
      </c>
      <c r="K15" s="50">
        <v>130.47559130815918</v>
      </c>
      <c r="L15" s="50">
        <v>152.56194197616142</v>
      </c>
      <c r="M15" s="50">
        <v>152.5012903607213</v>
      </c>
      <c r="N15" s="50">
        <v>161.93221115247073</v>
      </c>
      <c r="O15" s="50">
        <v>174.52698941328336</v>
      </c>
      <c r="P15" s="50">
        <v>226.97826023522546</v>
      </c>
      <c r="Q15" s="50">
        <v>211.06387483092638</v>
      </c>
      <c r="R15" s="50">
        <v>249.97742158813534</v>
      </c>
      <c r="S15" s="50">
        <v>197.40859268813776</v>
      </c>
      <c r="T15" s="50">
        <v>204.61045789734627</v>
      </c>
      <c r="U15" s="50">
        <v>199.40026875476889</v>
      </c>
      <c r="V15" s="50">
        <v>199.99636947547253</v>
      </c>
      <c r="W15" s="50">
        <v>173.62376874531256</v>
      </c>
      <c r="X15" s="50">
        <v>183.48565770379801</v>
      </c>
      <c r="Y15" s="50">
        <v>179.47626489675855</v>
      </c>
      <c r="Z15" s="50">
        <v>224.67587290506694</v>
      </c>
      <c r="AA15" s="50">
        <v>221.59994578720966</v>
      </c>
      <c r="AB15" s="50">
        <v>266.29683759876133</v>
      </c>
      <c r="AC15" s="50">
        <v>235.13965761549042</v>
      </c>
      <c r="AD15" s="50">
        <v>260.07553164087784</v>
      </c>
      <c r="AE15" s="50">
        <v>276.99135330807951</v>
      </c>
      <c r="AF15" s="50">
        <v>338.74154628565952</v>
      </c>
      <c r="AG15" s="50">
        <v>362.23252940980211</v>
      </c>
      <c r="AH15" s="50">
        <v>305.61616181977513</v>
      </c>
      <c r="AI15" s="50">
        <v>323.93840906088064</v>
      </c>
      <c r="AJ15" s="50">
        <v>300.42602070981332</v>
      </c>
      <c r="AK15" s="41">
        <v>5.5705748433898866E-3</v>
      </c>
      <c r="AL15" s="41">
        <v>5.322456388529506E-3</v>
      </c>
      <c r="AM15" s="41">
        <v>2.5047893462917967</v>
      </c>
      <c r="AN15" s="6"/>
      <c r="AO15" s="108">
        <v>-7.2582897530525423E-2</v>
      </c>
      <c r="AP15" s="44">
        <v>-23.512388351067329</v>
      </c>
    </row>
    <row r="16" spans="1:42" hidden="1" outlineLevel="1" x14ac:dyDescent="0.25">
      <c r="A16" s="43" t="s">
        <v>22</v>
      </c>
      <c r="B16" s="50">
        <v>73.224087895298638</v>
      </c>
      <c r="C16" s="50">
        <v>74.145975519255643</v>
      </c>
      <c r="D16" s="50">
        <v>74.22723889913236</v>
      </c>
      <c r="E16" s="50">
        <v>51.818715953795675</v>
      </c>
      <c r="F16" s="50">
        <v>44.468436357935275</v>
      </c>
      <c r="G16" s="50">
        <v>124.99034284365784</v>
      </c>
      <c r="H16" s="50">
        <v>135.68154408130164</v>
      </c>
      <c r="I16" s="50">
        <v>106.26101478719231</v>
      </c>
      <c r="J16" s="50">
        <v>70.866238415891189</v>
      </c>
      <c r="K16" s="50">
        <v>98.115413333344506</v>
      </c>
      <c r="L16" s="50">
        <v>61.677809067678709</v>
      </c>
      <c r="M16" s="50">
        <v>106.6254897412327</v>
      </c>
      <c r="N16" s="50">
        <v>107.20643997516267</v>
      </c>
      <c r="O16" s="50">
        <v>109.94266843023924</v>
      </c>
      <c r="P16" s="50">
        <v>120.23678808270515</v>
      </c>
      <c r="Q16" s="50">
        <v>152.65470290752529</v>
      </c>
      <c r="R16" s="50">
        <v>151.33965470609087</v>
      </c>
      <c r="S16" s="50">
        <v>129.21353600553113</v>
      </c>
      <c r="T16" s="50">
        <v>143.45358914149872</v>
      </c>
      <c r="U16" s="50">
        <v>148.18984765303915</v>
      </c>
      <c r="V16" s="50">
        <v>161.29659394491037</v>
      </c>
      <c r="W16" s="50">
        <v>150.45086723784382</v>
      </c>
      <c r="X16" s="50">
        <v>138.69032176083871</v>
      </c>
      <c r="Y16" s="50">
        <v>145.10048671270124</v>
      </c>
      <c r="Z16" s="50">
        <v>145.72321415579862</v>
      </c>
      <c r="AA16" s="50">
        <v>137.22056846634072</v>
      </c>
      <c r="AB16" s="50">
        <v>135.47209845383807</v>
      </c>
      <c r="AC16" s="50">
        <v>127.03156955375398</v>
      </c>
      <c r="AD16" s="50">
        <v>140.09463705865718</v>
      </c>
      <c r="AE16" s="50">
        <v>142.08762983071591</v>
      </c>
      <c r="AF16" s="50">
        <v>147.71426600754916</v>
      </c>
      <c r="AG16" s="50">
        <v>151.92134939523669</v>
      </c>
      <c r="AH16" s="50">
        <v>152.98046704479904</v>
      </c>
      <c r="AI16" s="50">
        <v>149.2702373277869</v>
      </c>
      <c r="AJ16" s="50">
        <v>155.23654728347861</v>
      </c>
      <c r="AK16" s="41">
        <v>2.8784351070153614E-3</v>
      </c>
      <c r="AL16" s="41">
        <v>2.7502269972157064E-3</v>
      </c>
      <c r="AM16" s="41">
        <v>1.120020224839777</v>
      </c>
      <c r="AN16" s="6"/>
      <c r="AO16" s="108">
        <v>3.996985643286758E-2</v>
      </c>
      <c r="AP16" s="44">
        <v>5.9663099556917132</v>
      </c>
    </row>
    <row r="17" spans="1:42" collapsed="1" x14ac:dyDescent="0.25">
      <c r="A17" s="45" t="s">
        <v>6</v>
      </c>
      <c r="B17" s="49">
        <v>3161.5597389768518</v>
      </c>
      <c r="C17" s="49">
        <v>2872.5539112848437</v>
      </c>
      <c r="D17" s="49">
        <v>2784.0648123635333</v>
      </c>
      <c r="E17" s="49">
        <v>2749.2930743742368</v>
      </c>
      <c r="F17" s="49">
        <v>2987.4581126647845</v>
      </c>
      <c r="G17" s="49">
        <v>2901.0088638527313</v>
      </c>
      <c r="H17" s="49">
        <v>2982.9360376300087</v>
      </c>
      <c r="I17" s="49">
        <v>3311.9963753960883</v>
      </c>
      <c r="J17" s="49">
        <v>3201.4966168304886</v>
      </c>
      <c r="K17" s="49">
        <v>3151.6402265399738</v>
      </c>
      <c r="L17" s="49">
        <v>3699.2791579653972</v>
      </c>
      <c r="M17" s="49">
        <v>3755.8997715189234</v>
      </c>
      <c r="N17" s="49">
        <v>3267.5795360240313</v>
      </c>
      <c r="O17" s="49">
        <v>2491.4215129201466</v>
      </c>
      <c r="P17" s="49">
        <v>2663.1852327314991</v>
      </c>
      <c r="Q17" s="49">
        <v>2756.6069038492678</v>
      </c>
      <c r="R17" s="49">
        <v>2699.3849889088128</v>
      </c>
      <c r="S17" s="49">
        <v>2756.9996237713653</v>
      </c>
      <c r="T17" s="49">
        <v>2466.919677689054</v>
      </c>
      <c r="U17" s="49">
        <v>1651.6548172226414</v>
      </c>
      <c r="V17" s="49">
        <v>1457.7811099701737</v>
      </c>
      <c r="W17" s="49">
        <v>1326.8874492047676</v>
      </c>
      <c r="X17" s="49">
        <v>1553.2976241542565</v>
      </c>
      <c r="Y17" s="49">
        <v>1469.3527736093909</v>
      </c>
      <c r="Z17" s="49">
        <v>1814.575062003621</v>
      </c>
      <c r="AA17" s="49">
        <v>2001.5451911860839</v>
      </c>
      <c r="AB17" s="49">
        <v>2143.4510359809501</v>
      </c>
      <c r="AC17" s="49">
        <v>2231.0876920624523</v>
      </c>
      <c r="AD17" s="49">
        <v>2287.8368928308337</v>
      </c>
      <c r="AE17" s="49">
        <v>2259.5603766319305</v>
      </c>
      <c r="AF17" s="237">
        <v>2102.6249100432938</v>
      </c>
      <c r="AG17" s="49">
        <v>2467.1426149198637</v>
      </c>
      <c r="AH17" s="49">
        <v>2288.5373888724566</v>
      </c>
      <c r="AI17" s="49">
        <v>2147.0306342757372</v>
      </c>
      <c r="AJ17" s="49">
        <v>1867.0541561941538</v>
      </c>
      <c r="AK17" s="39">
        <v>3.4619387791937538E-2</v>
      </c>
      <c r="AL17" s="39">
        <v>3.3077408867205831E-2</v>
      </c>
      <c r="AM17" s="39">
        <v>-0.40945156494231788</v>
      </c>
      <c r="AN17" s="6"/>
      <c r="AO17" s="53">
        <v>-0.13040171556566002</v>
      </c>
      <c r="AP17" s="47">
        <v>-279.97647808158331</v>
      </c>
    </row>
    <row r="18" spans="1:42" hidden="1" outlineLevel="1" x14ac:dyDescent="0.25">
      <c r="A18" s="43" t="s">
        <v>23</v>
      </c>
      <c r="B18" s="50">
        <v>1116.7254085014333</v>
      </c>
      <c r="C18" s="50">
        <v>992.38939661731536</v>
      </c>
      <c r="D18" s="50">
        <v>932.96808506651939</v>
      </c>
      <c r="E18" s="50">
        <v>951.12593750870883</v>
      </c>
      <c r="F18" s="50">
        <v>1081.7022655246876</v>
      </c>
      <c r="G18" s="50">
        <v>1084.1810327260134</v>
      </c>
      <c r="H18" s="50">
        <v>1198.3870831754853</v>
      </c>
      <c r="I18" s="50">
        <v>1384.9248481927566</v>
      </c>
      <c r="J18" s="50">
        <v>1288.1260716317763</v>
      </c>
      <c r="K18" s="50">
        <v>1353.709634567598</v>
      </c>
      <c r="L18" s="50">
        <v>1908.7841314126661</v>
      </c>
      <c r="M18" s="50">
        <v>2061.4371933464076</v>
      </c>
      <c r="N18" s="50">
        <v>2063.3791229426015</v>
      </c>
      <c r="O18" s="50">
        <v>2342.3181160836975</v>
      </c>
      <c r="P18" s="50">
        <v>2507.0626593013171</v>
      </c>
      <c r="Q18" s="50">
        <v>2552.7953464691873</v>
      </c>
      <c r="R18" s="50">
        <v>2538.7434105910074</v>
      </c>
      <c r="S18" s="50">
        <v>2580.4341213620519</v>
      </c>
      <c r="T18" s="50">
        <v>2301.583745387552</v>
      </c>
      <c r="U18" s="50">
        <v>1485.322669481403</v>
      </c>
      <c r="V18" s="50">
        <v>1299.0484147465629</v>
      </c>
      <c r="W18" s="50">
        <v>1167.2705389694754</v>
      </c>
      <c r="X18" s="50">
        <v>1391.9677990924165</v>
      </c>
      <c r="Y18" s="50">
        <v>1301.695001530657</v>
      </c>
      <c r="Z18" s="50">
        <v>1650.4531530457709</v>
      </c>
      <c r="AA18" s="50">
        <v>1830.3635214124336</v>
      </c>
      <c r="AB18" s="50">
        <v>1968.4013520332232</v>
      </c>
      <c r="AC18" s="50">
        <v>2039.8562560230891</v>
      </c>
      <c r="AD18" s="50">
        <v>2094.5489797619248</v>
      </c>
      <c r="AE18" s="50">
        <v>2057.8652228793621</v>
      </c>
      <c r="AF18" s="50">
        <v>1907.4373141016843</v>
      </c>
      <c r="AG18" s="50">
        <v>2256.9405207619102</v>
      </c>
      <c r="AH18" s="50">
        <v>2068.3747685666494</v>
      </c>
      <c r="AI18" s="50">
        <v>1933.8876215143528</v>
      </c>
      <c r="AJ18" s="50">
        <v>1654.3221432294367</v>
      </c>
      <c r="AK18" s="41">
        <v>3.0674857298190479E-2</v>
      </c>
      <c r="AL18" s="41">
        <v>2.9308571338506985E-2</v>
      </c>
      <c r="AM18" s="41">
        <v>0.48140458758740012</v>
      </c>
      <c r="AN18" s="6"/>
      <c r="AO18" s="108">
        <v>-0.14456138773255039</v>
      </c>
      <c r="AP18" s="44">
        <v>-279.56547828491603</v>
      </c>
    </row>
    <row r="19" spans="1:42" hidden="1" outlineLevel="1" x14ac:dyDescent="0.25">
      <c r="A19" s="43" t="s">
        <v>38</v>
      </c>
      <c r="B19" s="50">
        <v>1875.3334978391945</v>
      </c>
      <c r="C19" s="50">
        <v>1724.8285009289525</v>
      </c>
      <c r="D19" s="50">
        <v>1698.0734679642192</v>
      </c>
      <c r="E19" s="50">
        <v>1640.6987861620685</v>
      </c>
      <c r="F19" s="50">
        <v>1751.1376166776076</v>
      </c>
      <c r="G19" s="50">
        <v>1667.9492827002227</v>
      </c>
      <c r="H19" s="50">
        <v>1617.3624518539398</v>
      </c>
      <c r="I19" s="50">
        <v>1767.6365536725266</v>
      </c>
      <c r="J19" s="50">
        <v>1753.3176564006599</v>
      </c>
      <c r="K19" s="50">
        <v>1637.3296338628056</v>
      </c>
      <c r="L19" s="50">
        <v>1576.807354251187</v>
      </c>
      <c r="M19" s="50">
        <v>1540.8133255458383</v>
      </c>
      <c r="N19" s="50">
        <v>1060.7430995915581</v>
      </c>
      <c r="O19" s="50">
        <v>0.29746643374315695</v>
      </c>
      <c r="P19" s="50" t="s">
        <v>9</v>
      </c>
      <c r="Q19" s="50" t="s">
        <v>9</v>
      </c>
      <c r="R19" s="50" t="s">
        <v>9</v>
      </c>
      <c r="S19" s="50" t="s">
        <v>9</v>
      </c>
      <c r="T19" s="50" t="s">
        <v>9</v>
      </c>
      <c r="U19" s="50" t="s">
        <v>9</v>
      </c>
      <c r="V19" s="50" t="s">
        <v>9</v>
      </c>
      <c r="W19" s="50" t="s">
        <v>9</v>
      </c>
      <c r="X19" s="50" t="s">
        <v>9</v>
      </c>
      <c r="Y19" s="50" t="s">
        <v>9</v>
      </c>
      <c r="Z19" s="50" t="s">
        <v>9</v>
      </c>
      <c r="AA19" s="50" t="s">
        <v>9</v>
      </c>
      <c r="AB19" s="50" t="s">
        <v>9</v>
      </c>
      <c r="AC19" s="50" t="s">
        <v>9</v>
      </c>
      <c r="AD19" s="50" t="s">
        <v>9</v>
      </c>
      <c r="AE19" s="50" t="s">
        <v>9</v>
      </c>
      <c r="AF19" s="50" t="s">
        <v>9</v>
      </c>
      <c r="AG19" s="50" t="s">
        <v>9</v>
      </c>
      <c r="AH19" s="50" t="s">
        <v>9</v>
      </c>
      <c r="AI19" s="50" t="s">
        <v>9</v>
      </c>
      <c r="AJ19" s="50" t="s">
        <v>9</v>
      </c>
      <c r="AK19" s="41"/>
      <c r="AL19" s="41"/>
      <c r="AM19" s="41"/>
      <c r="AN19" s="6"/>
      <c r="AO19" s="108"/>
      <c r="AP19" s="44"/>
    </row>
    <row r="20" spans="1:42" hidden="1" outlineLevel="1" x14ac:dyDescent="0.25">
      <c r="A20" s="43" t="s">
        <v>24</v>
      </c>
      <c r="B20" s="50">
        <v>26.080000000000002</v>
      </c>
      <c r="C20" s="50">
        <v>23.44</v>
      </c>
      <c r="D20" s="50">
        <v>20.56</v>
      </c>
      <c r="E20" s="50">
        <v>26.080000000000002</v>
      </c>
      <c r="F20" s="50">
        <v>21.28</v>
      </c>
      <c r="G20" s="50">
        <v>24.8</v>
      </c>
      <c r="H20" s="50">
        <v>27.28</v>
      </c>
      <c r="I20" s="50">
        <v>26.96</v>
      </c>
      <c r="J20" s="50">
        <v>28.64</v>
      </c>
      <c r="K20" s="50">
        <v>26.8</v>
      </c>
      <c r="L20" s="50">
        <v>28.8</v>
      </c>
      <c r="M20" s="50">
        <v>12</v>
      </c>
      <c r="N20" s="50" t="s">
        <v>9</v>
      </c>
      <c r="O20" s="50" t="s">
        <v>9</v>
      </c>
      <c r="P20" s="50" t="s">
        <v>9</v>
      </c>
      <c r="Q20" s="50" t="s">
        <v>9</v>
      </c>
      <c r="R20" s="50" t="s">
        <v>9</v>
      </c>
      <c r="S20" s="50" t="s">
        <v>9</v>
      </c>
      <c r="T20" s="50" t="s">
        <v>9</v>
      </c>
      <c r="U20" s="50" t="s">
        <v>9</v>
      </c>
      <c r="V20" s="50" t="s">
        <v>9</v>
      </c>
      <c r="W20" s="50" t="s">
        <v>9</v>
      </c>
      <c r="X20" s="50" t="s">
        <v>9</v>
      </c>
      <c r="Y20" s="50" t="s">
        <v>9</v>
      </c>
      <c r="Z20" s="50" t="s">
        <v>9</v>
      </c>
      <c r="AA20" s="50" t="s">
        <v>9</v>
      </c>
      <c r="AB20" s="50" t="s">
        <v>9</v>
      </c>
      <c r="AC20" s="50" t="s">
        <v>9</v>
      </c>
      <c r="AD20" s="50" t="s">
        <v>9</v>
      </c>
      <c r="AE20" s="50" t="s">
        <v>9</v>
      </c>
      <c r="AF20" s="50" t="s">
        <v>9</v>
      </c>
      <c r="AG20" s="50" t="s">
        <v>9</v>
      </c>
      <c r="AH20" s="50" t="s">
        <v>9</v>
      </c>
      <c r="AI20" s="50" t="s">
        <v>9</v>
      </c>
      <c r="AJ20" s="50" t="s">
        <v>9</v>
      </c>
      <c r="AK20" s="41"/>
      <c r="AL20" s="41"/>
      <c r="AM20" s="41"/>
      <c r="AN20" s="6"/>
      <c r="AO20" s="108"/>
      <c r="AP20" s="44"/>
    </row>
    <row r="21" spans="1:42" hidden="1" outlineLevel="1" x14ac:dyDescent="0.25">
      <c r="A21" s="43" t="s">
        <v>39</v>
      </c>
      <c r="B21" s="50">
        <v>115.549722636224</v>
      </c>
      <c r="C21" s="50">
        <v>103.86669873857545</v>
      </c>
      <c r="D21" s="50">
        <v>104.20498433279445</v>
      </c>
      <c r="E21" s="50">
        <v>102.97425570345909</v>
      </c>
      <c r="F21" s="50">
        <v>104.83032546248897</v>
      </c>
      <c r="G21" s="50">
        <v>95.448213426495158</v>
      </c>
      <c r="H21" s="50">
        <v>111.07900760058389</v>
      </c>
      <c r="I21" s="50">
        <v>103.3437885308051</v>
      </c>
      <c r="J21" s="50">
        <v>101.97324379805224</v>
      </c>
      <c r="K21" s="50">
        <v>104.05523810957051</v>
      </c>
      <c r="L21" s="50">
        <v>154.76114730154416</v>
      </c>
      <c r="M21" s="50">
        <v>111.06401262667765</v>
      </c>
      <c r="N21" s="50">
        <v>112.31557348987135</v>
      </c>
      <c r="O21" s="50">
        <v>117.1657254027059</v>
      </c>
      <c r="P21" s="50">
        <v>123.96323343018204</v>
      </c>
      <c r="Q21" s="50">
        <v>170.94784738008065</v>
      </c>
      <c r="R21" s="50">
        <v>126.99002331780541</v>
      </c>
      <c r="S21" s="50">
        <v>141.77789240931352</v>
      </c>
      <c r="T21" s="50">
        <v>129.67938730150226</v>
      </c>
      <c r="U21" s="50">
        <v>130.29161774123858</v>
      </c>
      <c r="V21" s="50">
        <v>122.52203522361086</v>
      </c>
      <c r="W21" s="50">
        <v>123.24645523529207</v>
      </c>
      <c r="X21" s="50">
        <v>124.80991006183989</v>
      </c>
      <c r="Y21" s="50">
        <v>130.97090707873406</v>
      </c>
      <c r="Z21" s="50">
        <v>127.19097895785011</v>
      </c>
      <c r="AA21" s="50">
        <v>133.91365977365027</v>
      </c>
      <c r="AB21" s="50">
        <v>137.36986394772717</v>
      </c>
      <c r="AC21" s="50">
        <v>152.98478103936327</v>
      </c>
      <c r="AD21" s="50">
        <v>154.45295806890906</v>
      </c>
      <c r="AE21" s="50">
        <v>162.27507875256822</v>
      </c>
      <c r="AF21" s="50">
        <v>155.19989094160965</v>
      </c>
      <c r="AG21" s="50">
        <v>169.8582291579535</v>
      </c>
      <c r="AH21" s="50">
        <v>178.94982030580752</v>
      </c>
      <c r="AI21" s="50">
        <v>171.1542927613844</v>
      </c>
      <c r="AJ21" s="50">
        <v>169.95862796471715</v>
      </c>
      <c r="AK21" s="41">
        <v>3.1514156301121901E-3</v>
      </c>
      <c r="AL21" s="41">
        <v>3.0110487202780769E-3</v>
      </c>
      <c r="AM21" s="41">
        <v>0.47087006430802414</v>
      </c>
      <c r="AN21" s="6"/>
      <c r="AO21" s="108">
        <v>-6.9858884482330037E-3</v>
      </c>
      <c r="AP21" s="44">
        <v>-1.1956647966672449</v>
      </c>
    </row>
    <row r="22" spans="1:42" hidden="1" outlineLevel="1" x14ac:dyDescent="0.25">
      <c r="A22" s="43" t="s">
        <v>25</v>
      </c>
      <c r="B22" s="50">
        <v>27.871110000000002</v>
      </c>
      <c r="C22" s="50">
        <v>28.029314999999997</v>
      </c>
      <c r="D22" s="50">
        <v>28.258274999999998</v>
      </c>
      <c r="E22" s="50">
        <v>28.414095</v>
      </c>
      <c r="F22" s="50">
        <v>28.507904999999997</v>
      </c>
      <c r="G22" s="50">
        <v>28.630334999999999</v>
      </c>
      <c r="H22" s="50">
        <v>28.827494999999999</v>
      </c>
      <c r="I22" s="50">
        <v>29.131184999999999</v>
      </c>
      <c r="J22" s="50">
        <v>29.439644999999995</v>
      </c>
      <c r="K22" s="50">
        <v>29.745719999999995</v>
      </c>
      <c r="L22" s="50">
        <v>30.126525000000001</v>
      </c>
      <c r="M22" s="50">
        <v>30.585239999999999</v>
      </c>
      <c r="N22" s="50">
        <v>31.141739999999999</v>
      </c>
      <c r="O22" s="50">
        <v>31.640204999999998</v>
      </c>
      <c r="P22" s="50">
        <v>32.15934</v>
      </c>
      <c r="Q22" s="50">
        <v>32.863709999999998</v>
      </c>
      <c r="R22" s="50">
        <v>33.651554999999995</v>
      </c>
      <c r="S22" s="50">
        <v>34.787610000000001</v>
      </c>
      <c r="T22" s="50">
        <v>35.656545000000001</v>
      </c>
      <c r="U22" s="50">
        <v>36.040529999999997</v>
      </c>
      <c r="V22" s="50">
        <v>36.210660000000004</v>
      </c>
      <c r="W22" s="50">
        <v>36.370454999999993</v>
      </c>
      <c r="X22" s="50">
        <v>36.519914999999997</v>
      </c>
      <c r="Y22" s="50">
        <v>36.686865000000004</v>
      </c>
      <c r="Z22" s="50">
        <v>36.930929999999996</v>
      </c>
      <c r="AA22" s="50">
        <v>37.268009999999997</v>
      </c>
      <c r="AB22" s="50">
        <v>37.679819999999999</v>
      </c>
      <c r="AC22" s="50">
        <v>38.246654999999997</v>
      </c>
      <c r="AD22" s="50">
        <v>38.834955000000001</v>
      </c>
      <c r="AE22" s="50">
        <v>39.420074999999997</v>
      </c>
      <c r="AF22" s="50">
        <v>39.987704999999998</v>
      </c>
      <c r="AG22" s="50">
        <v>40.343864999999994</v>
      </c>
      <c r="AH22" s="50">
        <v>41.212799999999994</v>
      </c>
      <c r="AI22" s="50">
        <v>41.988720000000001</v>
      </c>
      <c r="AJ22" s="50">
        <v>42.773384999999998</v>
      </c>
      <c r="AK22" s="41">
        <v>7.9311486363487036E-4</v>
      </c>
      <c r="AL22" s="41">
        <v>7.5778880842076719E-4</v>
      </c>
      <c r="AM22" s="41">
        <v>0.53468537851560249</v>
      </c>
      <c r="AN22" s="6"/>
      <c r="AO22" s="108">
        <v>1.8687518933656392E-2</v>
      </c>
      <c r="AP22" s="44">
        <v>0.78466499999999684</v>
      </c>
    </row>
    <row r="23" spans="1:42" x14ac:dyDescent="0.25">
      <c r="A23" s="45" t="s">
        <v>13</v>
      </c>
      <c r="B23" s="49">
        <v>35.524187103957608</v>
      </c>
      <c r="C23" s="49">
        <v>49.661994466251372</v>
      </c>
      <c r="D23" s="49">
        <v>63.799610544922189</v>
      </c>
      <c r="E23" s="49">
        <v>96.561008915301926</v>
      </c>
      <c r="F23" s="49">
        <v>135.26066400240865</v>
      </c>
      <c r="G23" s="49">
        <v>205.45058843855239</v>
      </c>
      <c r="H23" s="49">
        <v>299.64319190246647</v>
      </c>
      <c r="I23" s="49">
        <v>405.87354525393033</v>
      </c>
      <c r="J23" s="49">
        <v>310.8520087031024</v>
      </c>
      <c r="K23" s="49">
        <v>488.16084411976908</v>
      </c>
      <c r="L23" s="49">
        <v>706.98944973303674</v>
      </c>
      <c r="M23" s="49">
        <v>725.27197897556391</v>
      </c>
      <c r="N23" s="49">
        <v>724.27530595860344</v>
      </c>
      <c r="O23" s="49">
        <v>915.6156444166744</v>
      </c>
      <c r="P23" s="49">
        <v>941.02099530254054</v>
      </c>
      <c r="Q23" s="49">
        <v>1123.7330455373408</v>
      </c>
      <c r="R23" s="49">
        <v>1105.9131506090259</v>
      </c>
      <c r="S23" s="49">
        <v>1106.3151200833506</v>
      </c>
      <c r="T23" s="49">
        <v>1133.5310193940597</v>
      </c>
      <c r="U23" s="49">
        <v>1101.9758335651327</v>
      </c>
      <c r="V23" s="49">
        <v>1066.0954511931914</v>
      </c>
      <c r="W23" s="49">
        <v>1070.8006655506517</v>
      </c>
      <c r="X23" s="49">
        <v>1043.5836093635819</v>
      </c>
      <c r="Y23" s="49">
        <v>1072.1872664719847</v>
      </c>
      <c r="Z23" s="49">
        <v>1134.3868508431085</v>
      </c>
      <c r="AA23" s="49">
        <v>1130.570456930458</v>
      </c>
      <c r="AB23" s="49">
        <v>1204.1038442689619</v>
      </c>
      <c r="AC23" s="49">
        <v>1136.8428191304254</v>
      </c>
      <c r="AD23" s="49">
        <v>831.7841168630689</v>
      </c>
      <c r="AE23" s="49">
        <v>808.24879274331226</v>
      </c>
      <c r="AF23" s="237">
        <v>647.88052822410555</v>
      </c>
      <c r="AG23" s="49">
        <v>691.36181811240863</v>
      </c>
      <c r="AH23" s="49">
        <v>658.57515718896491</v>
      </c>
      <c r="AI23" s="49">
        <v>607.40617062828051</v>
      </c>
      <c r="AJ23" s="49">
        <v>608.34024003245122</v>
      </c>
      <c r="AK23" s="39">
        <v>1.1279000678709503E-2</v>
      </c>
      <c r="AL23" s="39">
        <v>1.0776623760806434E-2</v>
      </c>
      <c r="AM23" s="39">
        <v>16.12316358911453</v>
      </c>
      <c r="AN23" s="6"/>
      <c r="AO23" s="53">
        <v>1.4492716170264783E-3</v>
      </c>
      <c r="AP23" s="47">
        <v>0.93406940417071382</v>
      </c>
    </row>
    <row r="24" spans="1:42" collapsed="1" x14ac:dyDescent="0.25">
      <c r="A24" s="45" t="s">
        <v>2</v>
      </c>
      <c r="B24" s="49">
        <v>20570.757476329538</v>
      </c>
      <c r="C24" s="49">
        <v>20707.331875951964</v>
      </c>
      <c r="D24" s="49">
        <v>20839.314451449056</v>
      </c>
      <c r="E24" s="49">
        <v>21084.538922521748</v>
      </c>
      <c r="F24" s="49">
        <v>21226.007740586854</v>
      </c>
      <c r="G24" s="49">
        <v>21868.063350805816</v>
      </c>
      <c r="H24" s="49">
        <v>22075.632985514447</v>
      </c>
      <c r="I24" s="49">
        <v>22183.65424197273</v>
      </c>
      <c r="J24" s="49">
        <v>22612.916421447695</v>
      </c>
      <c r="K24" s="49">
        <v>22267.173438480491</v>
      </c>
      <c r="L24" s="49">
        <v>21335.406848545696</v>
      </c>
      <c r="M24" s="49">
        <v>21033.612115585514</v>
      </c>
      <c r="N24" s="49">
        <v>20707.053744596204</v>
      </c>
      <c r="O24" s="49">
        <v>20996.72305230072</v>
      </c>
      <c r="P24" s="49">
        <v>20652.017588623457</v>
      </c>
      <c r="Q24" s="49">
        <v>20183.65142864763</v>
      </c>
      <c r="R24" s="49">
        <v>19765.946445548103</v>
      </c>
      <c r="S24" s="49">
        <v>19628.11340477581</v>
      </c>
      <c r="T24" s="49">
        <v>19260.003266905002</v>
      </c>
      <c r="U24" s="49">
        <v>18844.171030386042</v>
      </c>
      <c r="V24" s="49">
        <v>18988.060760455603</v>
      </c>
      <c r="W24" s="49">
        <v>18557.044384062559</v>
      </c>
      <c r="X24" s="49">
        <v>18858.686893026108</v>
      </c>
      <c r="Y24" s="49">
        <v>19449.195801753307</v>
      </c>
      <c r="Z24" s="49">
        <v>19526.228910444726</v>
      </c>
      <c r="AA24" s="49">
        <v>19919.3495632878</v>
      </c>
      <c r="AB24" s="49">
        <v>20506.827894111553</v>
      </c>
      <c r="AC24" s="49">
        <v>21128.154165342665</v>
      </c>
      <c r="AD24" s="49">
        <v>21402.332937239902</v>
      </c>
      <c r="AE24" s="49">
        <v>21283.443633734092</v>
      </c>
      <c r="AF24" s="49">
        <v>21587.840665458418</v>
      </c>
      <c r="AG24" s="49">
        <v>21967.139869428724</v>
      </c>
      <c r="AH24" s="49">
        <v>21780.063717145229</v>
      </c>
      <c r="AI24" s="49">
        <v>20720.152425225919</v>
      </c>
      <c r="AJ24" s="49">
        <v>20445.459236291848</v>
      </c>
      <c r="AK24" s="39">
        <v>0.37910484788949739</v>
      </c>
      <c r="AL24" s="39">
        <v>0.3622191741964067</v>
      </c>
      <c r="AM24" s="39">
        <v>-6.0910853760182794E-3</v>
      </c>
      <c r="AN24" s="6"/>
      <c r="AO24" s="53">
        <v>-1.3257295761957952E-2</v>
      </c>
      <c r="AP24" s="47">
        <v>-274.69318893407035</v>
      </c>
    </row>
    <row r="25" spans="1:42" hidden="1" outlineLevel="1" x14ac:dyDescent="0.25">
      <c r="A25" s="43" t="s">
        <v>26</v>
      </c>
      <c r="B25" s="50">
        <v>12480.172254775534</v>
      </c>
      <c r="C25" s="50">
        <v>12637.185400482977</v>
      </c>
      <c r="D25" s="50">
        <v>12829.661388949207</v>
      </c>
      <c r="E25" s="50">
        <v>12832.961327585786</v>
      </c>
      <c r="F25" s="50">
        <v>12783.895165753058</v>
      </c>
      <c r="G25" s="50">
        <v>12826.69675958985</v>
      </c>
      <c r="H25" s="50">
        <v>13171.052879886071</v>
      </c>
      <c r="I25" s="50">
        <v>13456.31261039856</v>
      </c>
      <c r="J25" s="50">
        <v>13635.427259586366</v>
      </c>
      <c r="K25" s="50">
        <v>13255.947013862778</v>
      </c>
      <c r="L25" s="50">
        <v>12685.166488716532</v>
      </c>
      <c r="M25" s="50">
        <v>12595.141690442057</v>
      </c>
      <c r="N25" s="50">
        <v>12456.879348700151</v>
      </c>
      <c r="O25" s="50">
        <v>12439.716020069503</v>
      </c>
      <c r="P25" s="50">
        <v>12398.020226636896</v>
      </c>
      <c r="Q25" s="50">
        <v>12016.18723329971</v>
      </c>
      <c r="R25" s="50">
        <v>11834.227430297326</v>
      </c>
      <c r="S25" s="50">
        <v>11761.129885381855</v>
      </c>
      <c r="T25" s="50">
        <v>11612.331058102023</v>
      </c>
      <c r="U25" s="50">
        <v>11403.602820352538</v>
      </c>
      <c r="V25" s="50">
        <v>11205.417874590234</v>
      </c>
      <c r="W25" s="50">
        <v>11247.423461791974</v>
      </c>
      <c r="X25" s="50">
        <v>11565.560327349578</v>
      </c>
      <c r="Y25" s="50">
        <v>11596.485149457974</v>
      </c>
      <c r="Z25" s="50">
        <v>11901.192075200464</v>
      </c>
      <c r="AA25" s="50">
        <v>12226.016539933107</v>
      </c>
      <c r="AB25" s="50">
        <v>12628.465103097811</v>
      </c>
      <c r="AC25" s="50">
        <v>12977.795392757302</v>
      </c>
      <c r="AD25" s="50">
        <v>12916.599385858823</v>
      </c>
      <c r="AE25" s="50">
        <v>13091.203534766764</v>
      </c>
      <c r="AF25" s="50">
        <v>13260.189768763996</v>
      </c>
      <c r="AG25" s="50">
        <v>13328.86657163891</v>
      </c>
      <c r="AH25" s="50">
        <v>13357.41565359603</v>
      </c>
      <c r="AI25" s="50">
        <v>13061.550527880245</v>
      </c>
      <c r="AJ25" s="50">
        <v>12704.795459187226</v>
      </c>
      <c r="AK25" s="41">
        <v>0.23557551309353228</v>
      </c>
      <c r="AL25" s="41">
        <v>0.22508276612307074</v>
      </c>
      <c r="AM25" s="41">
        <v>1.7998405777271177E-2</v>
      </c>
      <c r="AN25" s="6"/>
      <c r="AO25" s="108">
        <v>-2.7313378142320495E-2</v>
      </c>
      <c r="AP25" s="44">
        <v>-356.75506869301898</v>
      </c>
    </row>
    <row r="26" spans="1:42" hidden="1" outlineLevel="1" x14ac:dyDescent="0.25">
      <c r="A26" s="43" t="s">
        <v>27</v>
      </c>
      <c r="B26" s="50">
        <v>2434.5396705397993</v>
      </c>
      <c r="C26" s="50">
        <v>2457.1522893318233</v>
      </c>
      <c r="D26" s="50">
        <v>2503.7212587862164</v>
      </c>
      <c r="E26" s="50">
        <v>2504.3331311739939</v>
      </c>
      <c r="F26" s="50">
        <v>2489.8108906381758</v>
      </c>
      <c r="G26" s="50">
        <v>2496.3505553271834</v>
      </c>
      <c r="H26" s="50">
        <v>2584.186761543699</v>
      </c>
      <c r="I26" s="50">
        <v>2642.1948373214504</v>
      </c>
      <c r="J26" s="50">
        <v>2667.1063474069601</v>
      </c>
      <c r="K26" s="50">
        <v>2576.3342281400555</v>
      </c>
      <c r="L26" s="50">
        <v>2462.5505179252059</v>
      </c>
      <c r="M26" s="50">
        <v>2469.6527693329153</v>
      </c>
      <c r="N26" s="50">
        <v>2461.0939532910302</v>
      </c>
      <c r="O26" s="50">
        <v>2431.411445803863</v>
      </c>
      <c r="P26" s="50">
        <v>2417.2028108129025</v>
      </c>
      <c r="Q26" s="50">
        <v>2395.2251378620572</v>
      </c>
      <c r="R26" s="50">
        <v>2331.1593565920903</v>
      </c>
      <c r="S26" s="50">
        <v>2342.1828022019972</v>
      </c>
      <c r="T26" s="50">
        <v>2303.580805763992</v>
      </c>
      <c r="U26" s="50">
        <v>2290.887096724955</v>
      </c>
      <c r="V26" s="50">
        <v>2280.4566386808515</v>
      </c>
      <c r="W26" s="50">
        <v>2309.2298965270074</v>
      </c>
      <c r="X26" s="50">
        <v>2365.6397016980832</v>
      </c>
      <c r="Y26" s="50">
        <v>2363.9968573207198</v>
      </c>
      <c r="Z26" s="50">
        <v>2449.1177717850987</v>
      </c>
      <c r="AA26" s="50">
        <v>2499.110124773491</v>
      </c>
      <c r="AB26" s="50">
        <v>2546.6044722222368</v>
      </c>
      <c r="AC26" s="50">
        <v>2638.6744619391843</v>
      </c>
      <c r="AD26" s="50">
        <v>2567.1610958735414</v>
      </c>
      <c r="AE26" s="50">
        <v>2609.1281749742084</v>
      </c>
      <c r="AF26" s="50">
        <v>2593.6260133622627</v>
      </c>
      <c r="AG26" s="50">
        <v>2550.0817883963546</v>
      </c>
      <c r="AH26" s="50">
        <v>2510.218176027593</v>
      </c>
      <c r="AI26" s="50">
        <v>2452.296848826265</v>
      </c>
      <c r="AJ26" s="50">
        <v>2408.7027333506603</v>
      </c>
      <c r="AK26" s="41">
        <v>4.4662771952660482E-2</v>
      </c>
      <c r="AL26" s="41">
        <v>4.2673451590180246E-2</v>
      </c>
      <c r="AM26" s="41">
        <v>-1.0612658114299818E-2</v>
      </c>
      <c r="AN26" s="6"/>
      <c r="AO26" s="108">
        <v>-1.7776850912837074E-2</v>
      </c>
      <c r="AP26" s="44">
        <v>-43.594115475604667</v>
      </c>
    </row>
    <row r="27" spans="1:42" hidden="1" outlineLevel="1" x14ac:dyDescent="0.25">
      <c r="A27" s="43" t="s">
        <v>28</v>
      </c>
      <c r="B27" s="50">
        <v>4393.4617407018886</v>
      </c>
      <c r="C27" s="50">
        <v>4352.4584745101802</v>
      </c>
      <c r="D27" s="50">
        <v>4269.886103128405</v>
      </c>
      <c r="E27" s="50">
        <v>4412.1964155562473</v>
      </c>
      <c r="F27" s="50">
        <v>4597.0068126568913</v>
      </c>
      <c r="G27" s="50">
        <v>4807.9871863781273</v>
      </c>
      <c r="H27" s="50">
        <v>4810.9273831043793</v>
      </c>
      <c r="I27" s="50">
        <v>4628.9654144368078</v>
      </c>
      <c r="J27" s="50">
        <v>4953.7897457601257</v>
      </c>
      <c r="K27" s="50">
        <v>4962.7986368590946</v>
      </c>
      <c r="L27" s="50">
        <v>4715.9202223516349</v>
      </c>
      <c r="M27" s="50">
        <v>4474.0005790553123</v>
      </c>
      <c r="N27" s="50">
        <v>4421.2839542514439</v>
      </c>
      <c r="O27" s="50">
        <v>4600.4816507246196</v>
      </c>
      <c r="P27" s="50">
        <v>4488.0220504961571</v>
      </c>
      <c r="Q27" s="50">
        <v>4356.050634215303</v>
      </c>
      <c r="R27" s="50">
        <v>4246.7977021358756</v>
      </c>
      <c r="S27" s="50">
        <v>4117.4071101612008</v>
      </c>
      <c r="T27" s="50">
        <v>3981.8250802913531</v>
      </c>
      <c r="U27" s="50">
        <v>3868.0693167521295</v>
      </c>
      <c r="V27" s="50">
        <v>4154.1582741591155</v>
      </c>
      <c r="W27" s="50">
        <v>3791.9098304169825</v>
      </c>
      <c r="X27" s="50">
        <v>3901.1136308752807</v>
      </c>
      <c r="Y27" s="50">
        <v>4257.8556313829358</v>
      </c>
      <c r="Z27" s="50">
        <v>4127.2780827803954</v>
      </c>
      <c r="AA27" s="50">
        <v>4154.1128297056648</v>
      </c>
      <c r="AB27" s="50">
        <v>4221.4970517439706</v>
      </c>
      <c r="AC27" s="50">
        <v>4469.634447898703</v>
      </c>
      <c r="AD27" s="50">
        <v>4692.9389304253727</v>
      </c>
      <c r="AE27" s="50">
        <v>4460.3295440479396</v>
      </c>
      <c r="AF27" s="50">
        <v>4514.6187410972025</v>
      </c>
      <c r="AG27" s="50">
        <v>4683.8827492112096</v>
      </c>
      <c r="AH27" s="50">
        <v>4238.3096858517902</v>
      </c>
      <c r="AI27" s="50">
        <v>3822.8118544119493</v>
      </c>
      <c r="AJ27" s="50">
        <v>3901.8003425051743</v>
      </c>
      <c r="AK27" s="41">
        <v>7.2348163386565773E-2</v>
      </c>
      <c r="AL27" s="41">
        <v>6.912571058481197E-2</v>
      </c>
      <c r="AM27" s="41">
        <v>-0.1119075178558782</v>
      </c>
      <c r="AN27" s="6"/>
      <c r="AO27" s="108">
        <v>2.0662405344919997E-2</v>
      </c>
      <c r="AP27" s="44">
        <v>78.988488093224987</v>
      </c>
    </row>
    <row r="28" spans="1:42" hidden="1" outlineLevel="1" x14ac:dyDescent="0.25">
      <c r="A28" s="43" t="s">
        <v>29</v>
      </c>
      <c r="B28" s="50">
        <v>355.036</v>
      </c>
      <c r="C28" s="50">
        <v>315.14515999999998</v>
      </c>
      <c r="D28" s="50">
        <v>255.60083999999998</v>
      </c>
      <c r="E28" s="50">
        <v>357.2998</v>
      </c>
      <c r="F28" s="50">
        <v>269.64124000000004</v>
      </c>
      <c r="G28" s="50">
        <v>494.59520000000003</v>
      </c>
      <c r="H28" s="50">
        <v>484.03343999999993</v>
      </c>
      <c r="I28" s="50">
        <v>423.48680000000002</v>
      </c>
      <c r="J28" s="50">
        <v>305.58044000000001</v>
      </c>
      <c r="K28" s="50">
        <v>383.22723999999999</v>
      </c>
      <c r="L28" s="50">
        <v>366.38315999999998</v>
      </c>
      <c r="M28" s="50">
        <v>385.28247999999996</v>
      </c>
      <c r="N28" s="50">
        <v>273.89956000000001</v>
      </c>
      <c r="O28" s="50">
        <v>386.76</v>
      </c>
      <c r="P28" s="50">
        <v>240.79571999999996</v>
      </c>
      <c r="Q28" s="50">
        <v>266.73371999999995</v>
      </c>
      <c r="R28" s="50">
        <v>254.85636</v>
      </c>
      <c r="S28" s="50">
        <v>376.76671999999996</v>
      </c>
      <c r="T28" s="50">
        <v>262.20744000000002</v>
      </c>
      <c r="U28" s="50">
        <v>307.32239999999996</v>
      </c>
      <c r="V28" s="50">
        <v>427.93387999999993</v>
      </c>
      <c r="W28" s="50">
        <v>360.67856</v>
      </c>
      <c r="X28" s="50">
        <v>229.39619999999999</v>
      </c>
      <c r="Y28" s="50">
        <v>515.69275999999991</v>
      </c>
      <c r="Z28" s="50">
        <v>391.07495680000005</v>
      </c>
      <c r="AA28" s="50">
        <v>401.14668</v>
      </c>
      <c r="AB28" s="50">
        <v>433.59667999999999</v>
      </c>
      <c r="AC28" s="50">
        <v>332.74647999999996</v>
      </c>
      <c r="AD28" s="50">
        <v>461.05708000000004</v>
      </c>
      <c r="AE28" s="50">
        <v>343.90247759999994</v>
      </c>
      <c r="AF28" s="50">
        <v>399.48303999999996</v>
      </c>
      <c r="AG28" s="50">
        <v>597.40603999999996</v>
      </c>
      <c r="AH28" s="50">
        <v>623.97631999999999</v>
      </c>
      <c r="AI28" s="50">
        <v>457.79579999999999</v>
      </c>
      <c r="AJ28" s="50">
        <v>453.53203719999999</v>
      </c>
      <c r="AK28" s="41">
        <v>8.4095051125348853E-3</v>
      </c>
      <c r="AL28" s="41">
        <v>8.0349381291761474E-3</v>
      </c>
      <c r="AM28" s="41">
        <v>0.27742549262609983</v>
      </c>
      <c r="AN28" s="6"/>
      <c r="AO28" s="108">
        <v>-9.3136782818889884E-3</v>
      </c>
      <c r="AP28" s="44">
        <v>-4.263762799999995</v>
      </c>
    </row>
    <row r="29" spans="1:42" hidden="1" outlineLevel="1" x14ac:dyDescent="0.25">
      <c r="A29" s="43" t="s">
        <v>30</v>
      </c>
      <c r="B29" s="50">
        <v>96.677023188405784</v>
      </c>
      <c r="C29" s="50">
        <v>99.628382821946872</v>
      </c>
      <c r="D29" s="50">
        <v>118.08579710144927</v>
      </c>
      <c r="E29" s="50">
        <v>99.875217391304361</v>
      </c>
      <c r="F29" s="50">
        <v>98.719420289855051</v>
      </c>
      <c r="G29" s="50">
        <v>86.267101449275344</v>
      </c>
      <c r="H29" s="50">
        <v>87.18695652173912</v>
      </c>
      <c r="I29" s="50">
        <v>82.633913043478259</v>
      </c>
      <c r="J29" s="50">
        <v>95.371594202898564</v>
      </c>
      <c r="K29" s="50">
        <v>103.53391304347825</v>
      </c>
      <c r="L29" s="50">
        <v>91.8436231884058</v>
      </c>
      <c r="M29" s="50">
        <v>83.63666666666667</v>
      </c>
      <c r="N29" s="50">
        <v>80.805362318840594</v>
      </c>
      <c r="O29" s="50">
        <v>78.482608695652175</v>
      </c>
      <c r="P29" s="50">
        <v>66.857681159420295</v>
      </c>
      <c r="Q29" s="50">
        <v>60.814599999999999</v>
      </c>
      <c r="R29" s="50">
        <v>64.755533333333346</v>
      </c>
      <c r="S29" s="50">
        <v>50.899933333333344</v>
      </c>
      <c r="T29" s="50">
        <v>66.973133333333351</v>
      </c>
      <c r="U29" s="50">
        <v>89.020800000000008</v>
      </c>
      <c r="V29" s="50">
        <v>98.243200000000016</v>
      </c>
      <c r="W29" s="50">
        <v>70.265799999999999</v>
      </c>
      <c r="X29" s="50">
        <v>46.351066666666675</v>
      </c>
      <c r="Y29" s="50">
        <v>47.090266666666672</v>
      </c>
      <c r="Z29" s="50">
        <v>54.549733333333336</v>
      </c>
      <c r="AA29" s="50">
        <v>64.265666666666661</v>
      </c>
      <c r="AB29" s="50">
        <v>81.790133333333344</v>
      </c>
      <c r="AC29" s="50">
        <v>83.988666666666674</v>
      </c>
      <c r="AD29" s="50">
        <v>90.42880000000001</v>
      </c>
      <c r="AE29" s="50">
        <v>96.082066666666663</v>
      </c>
      <c r="AF29" s="50">
        <v>110.17820000000002</v>
      </c>
      <c r="AG29" s="50">
        <v>106.40373333333334</v>
      </c>
      <c r="AH29" s="50">
        <v>143.90640000000002</v>
      </c>
      <c r="AI29" s="50">
        <v>139.22972077294688</v>
      </c>
      <c r="AJ29" s="50">
        <v>172.10677801800878</v>
      </c>
      <c r="AK29" s="41">
        <v>3.1912471687333124E-3</v>
      </c>
      <c r="AL29" s="41">
        <v>3.0491061260502147E-3</v>
      </c>
      <c r="AM29" s="41">
        <v>0.78022421814337672</v>
      </c>
      <c r="AN29" s="6"/>
      <c r="AO29" s="108">
        <v>0.23613533850776855</v>
      </c>
      <c r="AP29" s="44">
        <v>32.877057245061906</v>
      </c>
    </row>
    <row r="30" spans="1:42" hidden="1" outlineLevel="1" x14ac:dyDescent="0.25">
      <c r="A30" s="43" t="s">
        <v>42</v>
      </c>
      <c r="B30" s="50">
        <v>723.07784151514841</v>
      </c>
      <c r="C30" s="50">
        <v>750.88852772726921</v>
      </c>
      <c r="D30" s="50">
        <v>761.3175350568149</v>
      </c>
      <c r="E30" s="50">
        <v>764.79387083332995</v>
      </c>
      <c r="F30" s="50">
        <v>869.08394412878408</v>
      </c>
      <c r="G30" s="50">
        <v>997.70836785984386</v>
      </c>
      <c r="H30" s="50">
        <v>803.03356437499644</v>
      </c>
      <c r="I30" s="50">
        <v>830.84425058711759</v>
      </c>
      <c r="J30" s="50">
        <v>823.89157903408716</v>
      </c>
      <c r="K30" s="50">
        <v>869.08394412878408</v>
      </c>
      <c r="L30" s="50">
        <v>900.37096611742027</v>
      </c>
      <c r="M30" s="50">
        <v>910.79997344696551</v>
      </c>
      <c r="N30" s="50">
        <v>914.27630922348078</v>
      </c>
      <c r="O30" s="50">
        <v>917.75264499999571</v>
      </c>
      <c r="P30" s="50">
        <v>879.51295145832944</v>
      </c>
      <c r="Q30" s="50">
        <v>943.78401985771598</v>
      </c>
      <c r="R30" s="50">
        <v>904.75785767385571</v>
      </c>
      <c r="S30" s="50">
        <v>859.0597220842551</v>
      </c>
      <c r="T30" s="50">
        <v>929.49684859773402</v>
      </c>
      <c r="U30" s="50">
        <v>788.40909980042272</v>
      </c>
      <c r="V30" s="50">
        <v>745.71686526643111</v>
      </c>
      <c r="W30" s="50">
        <v>714.47450090494692</v>
      </c>
      <c r="X30" s="50">
        <v>680.81517379975094</v>
      </c>
      <c r="Y30" s="50">
        <v>590.39470623732518</v>
      </c>
      <c r="Z30" s="50">
        <v>529.00222385419227</v>
      </c>
      <c r="AA30" s="50">
        <v>509.62622568842954</v>
      </c>
      <c r="AB30" s="50">
        <v>535.12228288219046</v>
      </c>
      <c r="AC30" s="50">
        <v>554.55875658682862</v>
      </c>
      <c r="AD30" s="50">
        <v>589.69157573857956</v>
      </c>
      <c r="AE30" s="50">
        <v>609.87730095474478</v>
      </c>
      <c r="AF30" s="50">
        <v>650.30503802564874</v>
      </c>
      <c r="AG30" s="50">
        <v>642.34371972280621</v>
      </c>
      <c r="AH30" s="50">
        <v>852.65982131787541</v>
      </c>
      <c r="AI30" s="50">
        <v>723.27981651305049</v>
      </c>
      <c r="AJ30" s="50">
        <v>739.39464045647514</v>
      </c>
      <c r="AK30" s="41">
        <v>1.3710041406308883E-2</v>
      </c>
      <c r="AL30" s="41">
        <v>1.3099383729957633E-2</v>
      </c>
      <c r="AM30" s="41">
        <v>2.2565757107334761E-2</v>
      </c>
      <c r="AN30" s="6"/>
      <c r="AO30" s="108">
        <v>2.2280206879150326E-2</v>
      </c>
      <c r="AP30" s="44">
        <v>16.114823943424653</v>
      </c>
    </row>
    <row r="31" spans="1:42" hidden="1" outlineLevel="1" x14ac:dyDescent="0.25">
      <c r="A31" s="43" t="s">
        <v>14</v>
      </c>
      <c r="B31" s="50">
        <v>87.792945608757037</v>
      </c>
      <c r="C31" s="50">
        <v>94.873641077770003</v>
      </c>
      <c r="D31" s="50">
        <v>101.04152842696728</v>
      </c>
      <c r="E31" s="50">
        <v>113.07915998108203</v>
      </c>
      <c r="F31" s="50">
        <v>117.85026712009162</v>
      </c>
      <c r="G31" s="50">
        <v>158.45818020153698</v>
      </c>
      <c r="H31" s="50">
        <v>135.2120000835651</v>
      </c>
      <c r="I31" s="50">
        <v>119.21641618531905</v>
      </c>
      <c r="J31" s="50">
        <v>131.74945545725768</v>
      </c>
      <c r="K31" s="50">
        <v>116.24846244630325</v>
      </c>
      <c r="L31" s="50">
        <v>113.17187024649508</v>
      </c>
      <c r="M31" s="50">
        <v>115.09795664159599</v>
      </c>
      <c r="N31" s="50">
        <v>98.815256811255836</v>
      </c>
      <c r="O31" s="50">
        <v>142.11868200708247</v>
      </c>
      <c r="P31" s="50">
        <v>161.60614805975348</v>
      </c>
      <c r="Q31" s="50">
        <v>144.85608341284475</v>
      </c>
      <c r="R31" s="50">
        <v>129.39220551562343</v>
      </c>
      <c r="S31" s="50">
        <v>120.66723161316608</v>
      </c>
      <c r="T31" s="50">
        <v>103.58890081656772</v>
      </c>
      <c r="U31" s="50">
        <v>96.859496755999345</v>
      </c>
      <c r="V31" s="50">
        <v>76.13402775896985</v>
      </c>
      <c r="W31" s="50">
        <v>63.062334421648423</v>
      </c>
      <c r="X31" s="50">
        <v>69.810792636750492</v>
      </c>
      <c r="Y31" s="50">
        <v>77.680430687682218</v>
      </c>
      <c r="Z31" s="50">
        <v>74.014066691240913</v>
      </c>
      <c r="AA31" s="50">
        <v>65.071496520437094</v>
      </c>
      <c r="AB31" s="50">
        <v>59.75217083200944</v>
      </c>
      <c r="AC31" s="50">
        <v>70.755959493978764</v>
      </c>
      <c r="AD31" s="50">
        <v>84.456069343585312</v>
      </c>
      <c r="AE31" s="50">
        <v>72.920534723770871</v>
      </c>
      <c r="AF31" s="50">
        <v>59.439864209311182</v>
      </c>
      <c r="AG31" s="50">
        <v>58.155267126107894</v>
      </c>
      <c r="AH31" s="50">
        <v>53.577660351936274</v>
      </c>
      <c r="AI31" s="50">
        <v>63.187856821462169</v>
      </c>
      <c r="AJ31" s="50">
        <v>65.12724557430721</v>
      </c>
      <c r="AK31" s="41">
        <v>1.2076057691618603E-3</v>
      </c>
      <c r="AL31" s="41">
        <v>1.1538179131598059E-3</v>
      </c>
      <c r="AM31" s="41">
        <v>-0.25817222417229163</v>
      </c>
      <c r="AN31" s="6"/>
      <c r="AO31" s="108">
        <v>3.0692428108850093E-2</v>
      </c>
      <c r="AP31" s="44">
        <v>1.9393887528450406</v>
      </c>
    </row>
    <row r="32" spans="1:42" collapsed="1" x14ac:dyDescent="0.25">
      <c r="A32" s="45" t="s">
        <v>4</v>
      </c>
      <c r="B32" s="49">
        <v>1709.2379654880638</v>
      </c>
      <c r="C32" s="49">
        <v>1799.7259717319207</v>
      </c>
      <c r="D32" s="49">
        <v>1872.6110167758227</v>
      </c>
      <c r="E32" s="49">
        <v>1928.635396083811</v>
      </c>
      <c r="F32" s="49">
        <v>1978.8855789392078</v>
      </c>
      <c r="G32" s="49">
        <v>2019.7605435458233</v>
      </c>
      <c r="H32" s="49">
        <v>1884.4315270557624</v>
      </c>
      <c r="I32" s="49">
        <v>1576.982250910261</v>
      </c>
      <c r="J32" s="49">
        <v>1626.6006654526207</v>
      </c>
      <c r="K32" s="49">
        <v>1630.7580838813492</v>
      </c>
      <c r="L32" s="49">
        <v>1643.2779552875486</v>
      </c>
      <c r="M32" s="49">
        <v>1766.8598970748044</v>
      </c>
      <c r="N32" s="49">
        <v>1880.8930105084603</v>
      </c>
      <c r="O32" s="49">
        <v>1935.8113668287185</v>
      </c>
      <c r="P32" s="49">
        <v>1656.7174768324844</v>
      </c>
      <c r="Q32" s="49">
        <v>1454.2732283395637</v>
      </c>
      <c r="R32" s="49">
        <v>1489.0608120747911</v>
      </c>
      <c r="S32" s="49">
        <v>962.33999441077253</v>
      </c>
      <c r="T32" s="49">
        <v>800.17858585700117</v>
      </c>
      <c r="U32" s="49">
        <v>603.78478589667623</v>
      </c>
      <c r="V32" s="49">
        <v>594.31068292949431</v>
      </c>
      <c r="W32" s="49">
        <v>688.42779394361185</v>
      </c>
      <c r="X32" s="49">
        <v>594.26965456386324</v>
      </c>
      <c r="Y32" s="49">
        <v>764.64137999478999</v>
      </c>
      <c r="Z32" s="49">
        <v>949.68601610714018</v>
      </c>
      <c r="AA32" s="49">
        <v>1025.8248980477192</v>
      </c>
      <c r="AB32" s="49">
        <v>1019.2945208107094</v>
      </c>
      <c r="AC32" s="49">
        <v>988.0756943528088</v>
      </c>
      <c r="AD32" s="49">
        <v>943.37653365285883</v>
      </c>
      <c r="AE32" s="49">
        <v>908.39164361748965</v>
      </c>
      <c r="AF32" s="49">
        <v>888.9153915942502</v>
      </c>
      <c r="AG32" s="49">
        <v>834.58832434916496</v>
      </c>
      <c r="AH32" s="49">
        <v>880.17852983105195</v>
      </c>
      <c r="AI32" s="49">
        <v>853.04016410544273</v>
      </c>
      <c r="AJ32" s="49">
        <v>827.59806726181159</v>
      </c>
      <c r="AK32" s="39">
        <v>1.5345531532302949E-2</v>
      </c>
      <c r="AL32" s="39">
        <v>1.4662027642695526E-2</v>
      </c>
      <c r="AM32" s="39">
        <v>-0.51580874988024539</v>
      </c>
      <c r="AN32" s="6"/>
      <c r="AO32" s="53">
        <v>-2.9825203916759871E-2</v>
      </c>
      <c r="AP32" s="47">
        <v>-25.442096843631134</v>
      </c>
    </row>
    <row r="33" spans="1:42" hidden="1" outlineLevel="1" x14ac:dyDescent="0.25">
      <c r="A33" s="43" t="s">
        <v>31</v>
      </c>
      <c r="B33" s="50">
        <v>1476.2440052032955</v>
      </c>
      <c r="C33" s="50">
        <v>1566.4053883747692</v>
      </c>
      <c r="D33" s="50">
        <v>1636.804891871742</v>
      </c>
      <c r="E33" s="50">
        <v>1691.858702032943</v>
      </c>
      <c r="F33" s="50">
        <v>1742.7939278700369</v>
      </c>
      <c r="G33" s="50">
        <v>1783.8901811031583</v>
      </c>
      <c r="H33" s="50">
        <v>1648.4623349545939</v>
      </c>
      <c r="I33" s="50">
        <v>1358.1527343397249</v>
      </c>
      <c r="J33" s="50">
        <v>1414.9422289801573</v>
      </c>
      <c r="K33" s="50">
        <v>1412.537929922556</v>
      </c>
      <c r="L33" s="50">
        <v>1420.2367306818162</v>
      </c>
      <c r="M33" s="50">
        <v>1528.0990541803956</v>
      </c>
      <c r="N33" s="50">
        <v>1610.0739135694294</v>
      </c>
      <c r="O33" s="50">
        <v>1631.9172338696078</v>
      </c>
      <c r="P33" s="50">
        <v>1340.4552857027031</v>
      </c>
      <c r="Q33" s="50">
        <v>1139.7880884758854</v>
      </c>
      <c r="R33" s="50">
        <v>1191.2278376327126</v>
      </c>
      <c r="S33" s="50">
        <v>708.99528198119174</v>
      </c>
      <c r="T33" s="50">
        <v>540.93260898724964</v>
      </c>
      <c r="U33" s="50">
        <v>342.15331319283058</v>
      </c>
      <c r="V33" s="50">
        <v>336.5209219157008</v>
      </c>
      <c r="W33" s="50">
        <v>449.98575791706236</v>
      </c>
      <c r="X33" s="50">
        <v>356.45668877291683</v>
      </c>
      <c r="Y33" s="50">
        <v>525.3000661606543</v>
      </c>
      <c r="Z33" s="50">
        <v>721.54404316658145</v>
      </c>
      <c r="AA33" s="50">
        <v>792.34928466402675</v>
      </c>
      <c r="AB33" s="50">
        <v>803.00803713759967</v>
      </c>
      <c r="AC33" s="50">
        <v>755.84955540806993</v>
      </c>
      <c r="AD33" s="50">
        <v>713.81602356686335</v>
      </c>
      <c r="AE33" s="50">
        <v>664.48948116698216</v>
      </c>
      <c r="AF33" s="50">
        <v>643.63993385548952</v>
      </c>
      <c r="AG33" s="50">
        <v>589.42534621307084</v>
      </c>
      <c r="AH33" s="50">
        <v>634.02948442666207</v>
      </c>
      <c r="AI33" s="50">
        <v>593.87082029161502</v>
      </c>
      <c r="AJ33" s="50">
        <v>585.61538143807229</v>
      </c>
      <c r="AK33" s="41">
        <v>1.0858627704862248E-2</v>
      </c>
      <c r="AL33" s="41">
        <v>1.0374974580403909E-2</v>
      </c>
      <c r="AM33" s="41">
        <v>-0.60330719083433204</v>
      </c>
      <c r="AN33" s="6"/>
      <c r="AO33" s="108">
        <v>-1.3901068332485115E-2</v>
      </c>
      <c r="AP33" s="44">
        <v>-8.2554388535427279</v>
      </c>
    </row>
    <row r="34" spans="1:42" hidden="1" outlineLevel="1" x14ac:dyDescent="0.25">
      <c r="A34" s="43" t="s">
        <v>32</v>
      </c>
      <c r="B34" s="50" t="s">
        <v>9</v>
      </c>
      <c r="C34" s="50" t="s">
        <v>9</v>
      </c>
      <c r="D34" s="50" t="s">
        <v>9</v>
      </c>
      <c r="E34" s="50" t="s">
        <v>9</v>
      </c>
      <c r="F34" s="50" t="s">
        <v>9</v>
      </c>
      <c r="G34" s="50" t="s">
        <v>9</v>
      </c>
      <c r="H34" s="50" t="s">
        <v>9</v>
      </c>
      <c r="I34" s="50" t="s">
        <v>9</v>
      </c>
      <c r="J34" s="50" t="s">
        <v>9</v>
      </c>
      <c r="K34" s="50" t="s">
        <v>9</v>
      </c>
      <c r="L34" s="50" t="s">
        <v>9</v>
      </c>
      <c r="M34" s="50">
        <v>3.9041147999999999</v>
      </c>
      <c r="N34" s="50">
        <v>5.9726827999999994</v>
      </c>
      <c r="O34" s="50">
        <v>8.3072848000000015</v>
      </c>
      <c r="P34" s="50">
        <v>34.960379600000003</v>
      </c>
      <c r="Q34" s="50">
        <v>47.649235599999997</v>
      </c>
      <c r="R34" s="50">
        <v>38.1917708</v>
      </c>
      <c r="S34" s="50">
        <v>37.751190399999999</v>
      </c>
      <c r="T34" s="50">
        <v>49.80138920000001</v>
      </c>
      <c r="U34" s="50">
        <v>49.124275600000004</v>
      </c>
      <c r="V34" s="50">
        <v>50.026312400000002</v>
      </c>
      <c r="W34" s="50">
        <v>49.850344800000009</v>
      </c>
      <c r="X34" s="50">
        <v>45.3094988</v>
      </c>
      <c r="Y34" s="50">
        <v>45.739387999999998</v>
      </c>
      <c r="Z34" s="50">
        <v>42.4878316</v>
      </c>
      <c r="AA34" s="50">
        <v>41.596695200000006</v>
      </c>
      <c r="AB34" s="50">
        <v>40.990482400000005</v>
      </c>
      <c r="AC34" s="50">
        <v>46.863633920362403</v>
      </c>
      <c r="AD34" s="50">
        <v>45.793105543440078</v>
      </c>
      <c r="AE34" s="50">
        <v>49.31299925731733</v>
      </c>
      <c r="AF34" s="50">
        <v>48.144307363679999</v>
      </c>
      <c r="AG34" s="50">
        <v>43.259350754436866</v>
      </c>
      <c r="AH34" s="50">
        <v>38.968717775753049</v>
      </c>
      <c r="AI34" s="50">
        <v>50.162345013201239</v>
      </c>
      <c r="AJ34" s="50">
        <v>50.586544705737566</v>
      </c>
      <c r="AK34" s="41">
        <v>9.3798843617474569E-4</v>
      </c>
      <c r="AL34" s="41">
        <v>8.9620958066995962E-4</v>
      </c>
      <c r="AM34" s="41"/>
      <c r="AN34" s="6"/>
      <c r="AO34" s="108">
        <v>8.4565363207140722E-3</v>
      </c>
      <c r="AP34" s="44">
        <v>0.42419969253632672</v>
      </c>
    </row>
    <row r="35" spans="1:42" hidden="1" outlineLevel="1" x14ac:dyDescent="0.25">
      <c r="A35" s="43" t="s">
        <v>33</v>
      </c>
      <c r="B35" s="50">
        <v>97.740765061882584</v>
      </c>
      <c r="C35" s="50">
        <v>97.88913255185517</v>
      </c>
      <c r="D35" s="50">
        <v>98.674091582228982</v>
      </c>
      <c r="E35" s="50">
        <v>99.486071387791299</v>
      </c>
      <c r="F35" s="50">
        <v>100.14640441176329</v>
      </c>
      <c r="G35" s="50">
        <v>100.61466015448265</v>
      </c>
      <c r="H35" s="50">
        <v>100.63183666576825</v>
      </c>
      <c r="I35" s="50">
        <v>84.748430635606638</v>
      </c>
      <c r="J35" s="50">
        <v>66.715771321119618</v>
      </c>
      <c r="K35" s="50">
        <v>74.599152005657388</v>
      </c>
      <c r="L35" s="50">
        <v>79.602870990238046</v>
      </c>
      <c r="M35" s="50">
        <v>88.811286706276093</v>
      </c>
      <c r="N35" s="50">
        <v>115.03357663120156</v>
      </c>
      <c r="O35" s="50">
        <v>162.09788443672096</v>
      </c>
      <c r="P35" s="50">
        <v>149.46809786056204</v>
      </c>
      <c r="Q35" s="50">
        <v>132.57234476718932</v>
      </c>
      <c r="R35" s="50">
        <v>130.19005777336207</v>
      </c>
      <c r="S35" s="50">
        <v>83.934111990741073</v>
      </c>
      <c r="T35" s="50">
        <v>69.02380495828794</v>
      </c>
      <c r="U35" s="50">
        <v>70.514412189651139</v>
      </c>
      <c r="V35" s="50">
        <v>62.072527439734159</v>
      </c>
      <c r="W35" s="50">
        <v>45.013958102736098</v>
      </c>
      <c r="X35" s="50">
        <v>48.286182233922162</v>
      </c>
      <c r="Y35" s="50">
        <v>45.127691648505646</v>
      </c>
      <c r="Z35" s="50">
        <v>41.651772593635819</v>
      </c>
      <c r="AA35" s="50">
        <v>42.393890563800774</v>
      </c>
      <c r="AB35" s="50">
        <v>25.030907769237675</v>
      </c>
      <c r="AC35" s="50">
        <v>27.449305898653076</v>
      </c>
      <c r="AD35" s="50">
        <v>23.899295638180405</v>
      </c>
      <c r="AE35" s="50">
        <v>32.524203919874395</v>
      </c>
      <c r="AF35" s="50">
        <v>31.188413817965916</v>
      </c>
      <c r="AG35" s="50">
        <v>34.611180998377201</v>
      </c>
      <c r="AH35" s="50">
        <v>36.358605251132751</v>
      </c>
      <c r="AI35" s="50">
        <v>35.031490509845796</v>
      </c>
      <c r="AJ35" s="50">
        <v>14.692707798990863</v>
      </c>
      <c r="AK35" s="41">
        <v>2.7243588372591121E-4</v>
      </c>
      <c r="AL35" s="41">
        <v>2.6030134242290622E-4</v>
      </c>
      <c r="AM35" s="41">
        <v>-0.84967676701027994</v>
      </c>
      <c r="AN35" s="6"/>
      <c r="AO35" s="108">
        <v>-0.58058570774025742</v>
      </c>
      <c r="AP35" s="44">
        <v>-20.338782710854932</v>
      </c>
    </row>
    <row r="36" spans="1:42" hidden="1" outlineLevel="1" x14ac:dyDescent="0.25">
      <c r="A36" s="43" t="s">
        <v>40</v>
      </c>
      <c r="B36" s="50">
        <v>135.25319522288586</v>
      </c>
      <c r="C36" s="50">
        <v>135.43145080529615</v>
      </c>
      <c r="D36" s="50">
        <v>137.13203332185168</v>
      </c>
      <c r="E36" s="50">
        <v>137.29062266307653</v>
      </c>
      <c r="F36" s="50">
        <v>135.94524665740758</v>
      </c>
      <c r="G36" s="50">
        <v>135.25570228818248</v>
      </c>
      <c r="H36" s="50">
        <v>135.33735543540018</v>
      </c>
      <c r="I36" s="50">
        <v>134.08108593492943</v>
      </c>
      <c r="J36" s="50">
        <v>144.94266515134387</v>
      </c>
      <c r="K36" s="50">
        <v>143.62100195313579</v>
      </c>
      <c r="L36" s="50">
        <v>143.43835361549452</v>
      </c>
      <c r="M36" s="50">
        <v>146.04544138813282</v>
      </c>
      <c r="N36" s="50">
        <v>149.81283750782927</v>
      </c>
      <c r="O36" s="50">
        <v>133.48896372238977</v>
      </c>
      <c r="P36" s="50">
        <v>131.83371366921926</v>
      </c>
      <c r="Q36" s="50">
        <v>134.26355949648877</v>
      </c>
      <c r="R36" s="50">
        <v>129.45114586871648</v>
      </c>
      <c r="S36" s="50">
        <v>131.6594100388397</v>
      </c>
      <c r="T36" s="50">
        <v>140.4207827114636</v>
      </c>
      <c r="U36" s="50">
        <v>141.99278491419452</v>
      </c>
      <c r="V36" s="50">
        <v>145.69092117405938</v>
      </c>
      <c r="W36" s="50">
        <v>143.57773312381335</v>
      </c>
      <c r="X36" s="50">
        <v>144.21728475702423</v>
      </c>
      <c r="Y36" s="50">
        <v>148.47423418563005</v>
      </c>
      <c r="Z36" s="50">
        <v>144.00236874692294</v>
      </c>
      <c r="AA36" s="50">
        <v>149.4850276198917</v>
      </c>
      <c r="AB36" s="50">
        <v>150.26509350387198</v>
      </c>
      <c r="AC36" s="50">
        <v>157.91319912572345</v>
      </c>
      <c r="AD36" s="50">
        <v>159.86810890437488</v>
      </c>
      <c r="AE36" s="50">
        <v>162.06495927331579</v>
      </c>
      <c r="AF36" s="50">
        <v>165.94273655711476</v>
      </c>
      <c r="AG36" s="50">
        <v>167.29244638328001</v>
      </c>
      <c r="AH36" s="50">
        <v>170.82172237750405</v>
      </c>
      <c r="AI36" s="50">
        <v>173.97550829078068</v>
      </c>
      <c r="AJ36" s="50">
        <v>176.70343331901091</v>
      </c>
      <c r="AK36" s="41">
        <v>3.2764795075400448E-3</v>
      </c>
      <c r="AL36" s="41">
        <v>3.1305421391987511E-3</v>
      </c>
      <c r="AM36" s="41">
        <v>0.30646402125893257</v>
      </c>
      <c r="AN36" s="6"/>
      <c r="AO36" s="108">
        <v>1.5679937107416341E-2</v>
      </c>
      <c r="AP36" s="44">
        <v>2.7279250282302314</v>
      </c>
    </row>
    <row r="37" spans="1:42" s="21" customFormat="1" collapsed="1" x14ac:dyDescent="0.25">
      <c r="A37" s="45" t="s">
        <v>48</v>
      </c>
      <c r="B37" s="49">
        <v>6320.8316182726776</v>
      </c>
      <c r="C37" s="49">
        <v>6028.421930748058</v>
      </c>
      <c r="D37" s="49">
        <v>5947.1612349745255</v>
      </c>
      <c r="E37" s="49">
        <v>6125.1984218736761</v>
      </c>
      <c r="F37" s="49">
        <v>5949.7044813384027</v>
      </c>
      <c r="G37" s="49">
        <v>6764.2747678662854</v>
      </c>
      <c r="H37" s="49">
        <v>6790.2579871451571</v>
      </c>
      <c r="I37" s="49">
        <v>6224.0865785843962</v>
      </c>
      <c r="J37" s="49">
        <v>6084.2173154737729</v>
      </c>
      <c r="K37" s="49">
        <v>5614.7695044661432</v>
      </c>
      <c r="L37" s="49">
        <v>6245.7419885288846</v>
      </c>
      <c r="M37" s="49">
        <v>8204.3041757843566</v>
      </c>
      <c r="N37" s="49">
        <v>7554.1541209866045</v>
      </c>
      <c r="O37" s="49">
        <v>7575.2507147443775</v>
      </c>
      <c r="P37" s="49">
        <v>6474.5921610659861</v>
      </c>
      <c r="Q37" s="49">
        <v>6207.5285603227949</v>
      </c>
      <c r="R37" s="49">
        <v>4445.4243029156114</v>
      </c>
      <c r="S37" s="49">
        <v>4039.9792552595768</v>
      </c>
      <c r="T37" s="49">
        <v>3163.8690612711189</v>
      </c>
      <c r="U37" s="49">
        <v>3069.4506269744888</v>
      </c>
      <c r="V37" s="49">
        <v>4192.2253526605109</v>
      </c>
      <c r="W37" s="49">
        <v>3465.2226245626648</v>
      </c>
      <c r="X37" s="49">
        <v>2891.6190110079369</v>
      </c>
      <c r="Y37" s="49">
        <v>3137.1239178490096</v>
      </c>
      <c r="Z37" s="49">
        <v>2954.2631590614201</v>
      </c>
      <c r="AA37" s="49">
        <v>3009.0770354183182</v>
      </c>
      <c r="AB37" s="49">
        <v>2703.1295323831355</v>
      </c>
      <c r="AC37" s="49">
        <v>4004.6936496856097</v>
      </c>
      <c r="AD37" s="49">
        <v>2998.4546591145845</v>
      </c>
      <c r="AE37" s="49">
        <v>2904.7835162397682</v>
      </c>
      <c r="AF37" s="49">
        <v>3218.406846600913</v>
      </c>
      <c r="AG37" s="49">
        <v>2871.937247671563</v>
      </c>
      <c r="AH37" s="49">
        <v>2468.9714694209038</v>
      </c>
      <c r="AI37" s="49">
        <v>2964.9625408213451</v>
      </c>
      <c r="AJ37" s="49">
        <v>2514.111231470763</v>
      </c>
      <c r="AK37" s="39"/>
      <c r="AL37" s="39">
        <v>4.4540906788964614E-2</v>
      </c>
      <c r="AM37" s="39">
        <v>-0.60224992796789523</v>
      </c>
      <c r="AN37" s="6"/>
      <c r="AO37" s="53">
        <v>-0.15205969827385699</v>
      </c>
      <c r="AP37" s="47">
        <v>-450.85130935058214</v>
      </c>
    </row>
    <row r="38" spans="1:42" s="21" customFormat="1" hidden="1" outlineLevel="1" x14ac:dyDescent="0.25">
      <c r="A38" s="43" t="s">
        <v>49</v>
      </c>
      <c r="B38" s="50">
        <v>-1449.6948334556041</v>
      </c>
      <c r="C38" s="50">
        <v>-1776.3842043272975</v>
      </c>
      <c r="D38" s="50">
        <v>-1074.8106740210576</v>
      </c>
      <c r="E38" s="50">
        <v>-1228.00838629188</v>
      </c>
      <c r="F38" s="50">
        <v>-1142.6188418804179</v>
      </c>
      <c r="G38" s="50">
        <v>-918.20071523512752</v>
      </c>
      <c r="H38" s="50">
        <v>-452.97516783831099</v>
      </c>
      <c r="I38" s="50">
        <v>-1000.2348831593708</v>
      </c>
      <c r="J38" s="50">
        <v>-714.95488653333382</v>
      </c>
      <c r="K38" s="50">
        <v>-918.40991348297962</v>
      </c>
      <c r="L38" s="50">
        <v>28.555729988338811</v>
      </c>
      <c r="M38" s="50">
        <v>276.38840191428824</v>
      </c>
      <c r="N38" s="50">
        <v>103.20390756320212</v>
      </c>
      <c r="O38" s="50">
        <v>-763.82156430183136</v>
      </c>
      <c r="P38" s="50">
        <v>-1560.8097301146613</v>
      </c>
      <c r="Q38" s="50">
        <v>-1320.152922471907</v>
      </c>
      <c r="R38" s="50">
        <v>-2594.3423337430177</v>
      </c>
      <c r="S38" s="50">
        <v>-2800.0191703359314</v>
      </c>
      <c r="T38" s="50">
        <v>-4480.1846189710777</v>
      </c>
      <c r="U38" s="50">
        <v>-3970.9671444816977</v>
      </c>
      <c r="V38" s="50">
        <v>-3670.3736860171384</v>
      </c>
      <c r="W38" s="50">
        <v>-4280.9679523756477</v>
      </c>
      <c r="X38" s="50">
        <v>-3921.2115816865712</v>
      </c>
      <c r="Y38" s="50">
        <v>-3988.7602492507244</v>
      </c>
      <c r="Z38" s="50">
        <v>-3905.2609536859868</v>
      </c>
      <c r="AA38" s="50">
        <v>-4123.2385891572703</v>
      </c>
      <c r="AB38" s="50">
        <v>-3842.7514110893385</v>
      </c>
      <c r="AC38" s="50">
        <v>-3475.7971977021957</v>
      </c>
      <c r="AD38" s="50">
        <v>-3478.8929613057335</v>
      </c>
      <c r="AE38" s="50">
        <v>-3324.854790299878</v>
      </c>
      <c r="AF38" s="50">
        <v>-3195.4406086243653</v>
      </c>
      <c r="AG38" s="50">
        <v>-2507.8337831789549</v>
      </c>
      <c r="AH38" s="50">
        <v>-2699.7702230566888</v>
      </c>
      <c r="AI38" s="50">
        <v>-2549.5504817211208</v>
      </c>
      <c r="AJ38" s="50">
        <v>-2572.3151657100407</v>
      </c>
      <c r="AK38" s="41"/>
      <c r="AL38" s="41">
        <v>-4.557206880648048E-2</v>
      </c>
      <c r="AM38" s="41">
        <v>0.77438389538746744</v>
      </c>
      <c r="AN38" s="6"/>
      <c r="AO38" s="108">
        <v>8.9289010561391692E-3</v>
      </c>
      <c r="AP38" s="44">
        <v>-22.764683988919842</v>
      </c>
    </row>
    <row r="39" spans="1:42" s="21" customFormat="1" hidden="1" outlineLevel="1" x14ac:dyDescent="0.25">
      <c r="A39" s="43" t="s">
        <v>50</v>
      </c>
      <c r="B39" s="50">
        <v>-48.090150572063884</v>
      </c>
      <c r="C39" s="50">
        <v>-48.628918197394036</v>
      </c>
      <c r="D39" s="50">
        <v>-49.524035098034595</v>
      </c>
      <c r="E39" s="50">
        <v>-45.845894968759225</v>
      </c>
      <c r="F39" s="50">
        <v>-48.735702345577451</v>
      </c>
      <c r="G39" s="50">
        <v>-44.663368548098468</v>
      </c>
      <c r="H39" s="50">
        <v>-48.943141143587511</v>
      </c>
      <c r="I39" s="50">
        <v>-46.039462523479244</v>
      </c>
      <c r="J39" s="50">
        <v>-44.187692093654015</v>
      </c>
      <c r="K39" s="50">
        <v>-39.205437449823805</v>
      </c>
      <c r="L39" s="50">
        <v>1.3482250424429689</v>
      </c>
      <c r="M39" s="50">
        <v>166.74215701719569</v>
      </c>
      <c r="N39" s="50">
        <v>186.07306567176269</v>
      </c>
      <c r="O39" s="50">
        <v>107.12687389324371</v>
      </c>
      <c r="P39" s="50">
        <v>100.55710825155367</v>
      </c>
      <c r="Q39" s="50">
        <v>42.76811104119345</v>
      </c>
      <c r="R39" s="50">
        <v>-27.4014809976054</v>
      </c>
      <c r="S39" s="50">
        <v>-9.6074119159693439</v>
      </c>
      <c r="T39" s="50">
        <v>82.523191558275897</v>
      </c>
      <c r="U39" s="50">
        <v>-13.066598551446393</v>
      </c>
      <c r="V39" s="50">
        <v>-113.16116223624016</v>
      </c>
      <c r="W39" s="50">
        <v>-69.106184759355429</v>
      </c>
      <c r="X39" s="50">
        <v>13.317095836073294</v>
      </c>
      <c r="Y39" s="50">
        <v>-4.8490471485403148</v>
      </c>
      <c r="Z39" s="50">
        <v>-51.20448324374712</v>
      </c>
      <c r="AA39" s="50">
        <v>-71.340204264218912</v>
      </c>
      <c r="AB39" s="50">
        <v>-92.590080754382328</v>
      </c>
      <c r="AC39" s="50">
        <v>-92.018764597696517</v>
      </c>
      <c r="AD39" s="50">
        <v>-154.80272279818155</v>
      </c>
      <c r="AE39" s="50">
        <v>-142.37256623955349</v>
      </c>
      <c r="AF39" s="50">
        <v>-125.2122639319619</v>
      </c>
      <c r="AG39" s="50">
        <v>-101.28707364813468</v>
      </c>
      <c r="AH39" s="50">
        <v>-83.396529128579516</v>
      </c>
      <c r="AI39" s="50">
        <v>81.783952463675618</v>
      </c>
      <c r="AJ39" s="50">
        <v>10.585224325985052</v>
      </c>
      <c r="AK39" s="41"/>
      <c r="AL39" s="41">
        <v>1.8753167486872344E-4</v>
      </c>
      <c r="AM39" s="41">
        <v>-1.2201121061187554</v>
      </c>
      <c r="AN39" s="6"/>
      <c r="AO39" s="108">
        <v>-0.87057088821078332</v>
      </c>
      <c r="AP39" s="44">
        <v>-71.198728137690566</v>
      </c>
    </row>
    <row r="40" spans="1:42" s="21" customFormat="1" hidden="1" outlineLevel="1" x14ac:dyDescent="0.25">
      <c r="A40" s="43" t="s">
        <v>51</v>
      </c>
      <c r="B40" s="50">
        <v>3924.8021472180026</v>
      </c>
      <c r="C40" s="50">
        <v>4144.0524288218794</v>
      </c>
      <c r="D40" s="50">
        <v>3624.0368519131248</v>
      </c>
      <c r="E40" s="50">
        <v>3454.1307836122237</v>
      </c>
      <c r="F40" s="50">
        <v>3398.6678389764229</v>
      </c>
      <c r="G40" s="50">
        <v>3648.2589542689711</v>
      </c>
      <c r="H40" s="50">
        <v>3424.6019730117168</v>
      </c>
      <c r="I40" s="50">
        <v>3675.3375729177919</v>
      </c>
      <c r="J40" s="50">
        <v>3597.0588983217181</v>
      </c>
      <c r="K40" s="50">
        <v>3478.1354371348048</v>
      </c>
      <c r="L40" s="50">
        <v>3176.2674585077152</v>
      </c>
      <c r="M40" s="50">
        <v>3163.0617049842335</v>
      </c>
      <c r="N40" s="50">
        <v>3534.1534312870303</v>
      </c>
      <c r="O40" s="50">
        <v>3483.8512914254802</v>
      </c>
      <c r="P40" s="50">
        <v>3380.1675021651827</v>
      </c>
      <c r="Q40" s="50">
        <v>3167.2340669412742</v>
      </c>
      <c r="R40" s="50">
        <v>2990.7266966382663</v>
      </c>
      <c r="S40" s="50">
        <v>3056.2354931717368</v>
      </c>
      <c r="T40" s="50">
        <v>3246.9852591197991</v>
      </c>
      <c r="U40" s="50">
        <v>3060.4752573819414</v>
      </c>
      <c r="V40" s="50">
        <v>2728.4153188733239</v>
      </c>
      <c r="W40" s="50">
        <v>2848.110817460763</v>
      </c>
      <c r="X40" s="50">
        <v>2844.5800061178184</v>
      </c>
      <c r="Y40" s="50">
        <v>2876.5554024372186</v>
      </c>
      <c r="Z40" s="50">
        <v>2676.5539516317949</v>
      </c>
      <c r="AA40" s="50">
        <v>2789.6750740366333</v>
      </c>
      <c r="AB40" s="50">
        <v>2556.7910229889353</v>
      </c>
      <c r="AC40" s="50">
        <v>2419.1787026384254</v>
      </c>
      <c r="AD40" s="50">
        <v>2499.0071711105388</v>
      </c>
      <c r="AE40" s="50">
        <v>2572.8792077113171</v>
      </c>
      <c r="AF40" s="50">
        <v>2576.8332138012724</v>
      </c>
      <c r="AG40" s="50">
        <v>2406.8589166718052</v>
      </c>
      <c r="AH40" s="50">
        <v>2424.6029993550565</v>
      </c>
      <c r="AI40" s="50">
        <v>2432.2693888202416</v>
      </c>
      <c r="AJ40" s="50">
        <v>2373.271098558776</v>
      </c>
      <c r="AK40" s="41"/>
      <c r="AL40" s="41">
        <v>4.204573189230406E-2</v>
      </c>
      <c r="AM40" s="41">
        <v>-0.39531446184083202</v>
      </c>
      <c r="AN40" s="6"/>
      <c r="AO40" s="108">
        <v>-2.4256478551531832E-2</v>
      </c>
      <c r="AP40" s="44">
        <v>-58.998290261465627</v>
      </c>
    </row>
    <row r="41" spans="1:42" s="21" customFormat="1" hidden="1" outlineLevel="1" x14ac:dyDescent="0.25">
      <c r="A41" s="43" t="s">
        <v>52</v>
      </c>
      <c r="B41" s="50">
        <v>4245.3034613385107</v>
      </c>
      <c r="C41" s="50">
        <v>4065.1316006092397</v>
      </c>
      <c r="D41" s="50">
        <v>3944.0108970609417</v>
      </c>
      <c r="E41" s="50">
        <v>4476.6911440583563</v>
      </c>
      <c r="F41" s="50">
        <v>4308.6784126296052</v>
      </c>
      <c r="G41" s="50">
        <v>4668.6192815622708</v>
      </c>
      <c r="H41" s="50">
        <v>4529.6472614162931</v>
      </c>
      <c r="I41" s="50">
        <v>4264.9128855547642</v>
      </c>
      <c r="J41" s="50">
        <v>4024.3484459216202</v>
      </c>
      <c r="K41" s="50">
        <v>4012.8961587419008</v>
      </c>
      <c r="L41" s="50">
        <v>3989.0922542651397</v>
      </c>
      <c r="M41" s="50">
        <v>5459.4786104465002</v>
      </c>
      <c r="N41" s="50">
        <v>4481.3613914517864</v>
      </c>
      <c r="O41" s="50">
        <v>5555.7768372056153</v>
      </c>
      <c r="P41" s="50">
        <v>5253.2100253734416</v>
      </c>
      <c r="Q41" s="50">
        <v>5024.8679156398803</v>
      </c>
      <c r="R41" s="50">
        <v>4903.3013822593848</v>
      </c>
      <c r="S41" s="50">
        <v>4621.63048126791</v>
      </c>
      <c r="T41" s="50">
        <v>4626.8807806301938</v>
      </c>
      <c r="U41" s="50">
        <v>4498.0608046737043</v>
      </c>
      <c r="V41" s="50">
        <v>5841.9598966814892</v>
      </c>
      <c r="W41" s="50">
        <v>5639.1037713231644</v>
      </c>
      <c r="X41" s="50">
        <v>4558.1137418882745</v>
      </c>
      <c r="Y41" s="50">
        <v>4845.6346556281214</v>
      </c>
      <c r="Z41" s="50">
        <v>4922.0771255441559</v>
      </c>
      <c r="AA41" s="50">
        <v>4990.0690560617104</v>
      </c>
      <c r="AB41" s="50">
        <v>4785.5584393162635</v>
      </c>
      <c r="AC41" s="50">
        <v>5903.6959800235772</v>
      </c>
      <c r="AD41" s="50">
        <v>4581.1549933458218</v>
      </c>
      <c r="AE41" s="50">
        <v>4541.4694612884605</v>
      </c>
      <c r="AF41" s="50">
        <v>4675.0340026808608</v>
      </c>
      <c r="AG41" s="50">
        <v>3936.4353495251717</v>
      </c>
      <c r="AH41" s="50">
        <v>3575.9753368555139</v>
      </c>
      <c r="AI41" s="50">
        <v>3793.1609122070013</v>
      </c>
      <c r="AJ41" s="50">
        <v>3372.9154773079931</v>
      </c>
      <c r="AK41" s="41"/>
      <c r="AL41" s="41">
        <v>5.9755794414054146E-2</v>
      </c>
      <c r="AM41" s="41">
        <v>-0.20549484671125501</v>
      </c>
      <c r="AN41" s="6"/>
      <c r="AO41" s="108">
        <v>-0.11079029986484118</v>
      </c>
      <c r="AP41" s="44">
        <v>-420.24543489900816</v>
      </c>
    </row>
    <row r="42" spans="1:42" s="21" customFormat="1" hidden="1" outlineLevel="1" x14ac:dyDescent="0.25">
      <c r="A42" s="43" t="s">
        <v>53</v>
      </c>
      <c r="B42" s="50">
        <v>61.252296510937015</v>
      </c>
      <c r="C42" s="50">
        <v>53.569196857223865</v>
      </c>
      <c r="D42" s="50">
        <v>63.707370752893439</v>
      </c>
      <c r="E42" s="50">
        <v>54.291169760331442</v>
      </c>
      <c r="F42" s="50">
        <v>79.12263712199649</v>
      </c>
      <c r="G42" s="50">
        <v>84.049773678530315</v>
      </c>
      <c r="H42" s="50">
        <v>95.955899393805424</v>
      </c>
      <c r="I42" s="50">
        <v>106.51123214810379</v>
      </c>
      <c r="J42" s="50">
        <v>118.01555479358248</v>
      </c>
      <c r="K42" s="50">
        <v>129.51629415246279</v>
      </c>
      <c r="L42" s="50">
        <v>147.17625767585687</v>
      </c>
      <c r="M42" s="50">
        <v>188.18719580357291</v>
      </c>
      <c r="N42" s="50">
        <v>161.38699877079242</v>
      </c>
      <c r="O42" s="50">
        <v>202.23574647130678</v>
      </c>
      <c r="P42" s="50">
        <v>259.91160968759664</v>
      </c>
      <c r="Q42" s="50">
        <v>237.16853277004418</v>
      </c>
      <c r="R42" s="50">
        <v>404.41378561675992</v>
      </c>
      <c r="S42" s="50">
        <v>365.52465118503892</v>
      </c>
      <c r="T42" s="50">
        <v>316.9915100068136</v>
      </c>
      <c r="U42" s="50">
        <v>184.3337199501814</v>
      </c>
      <c r="V42" s="50">
        <v>228.81752504272188</v>
      </c>
      <c r="W42" s="50">
        <v>62.161501526941684</v>
      </c>
      <c r="X42" s="50">
        <v>57.427818817819272</v>
      </c>
      <c r="Y42" s="50">
        <v>66.474244847247775</v>
      </c>
      <c r="Z42" s="50">
        <v>59.124666308299304</v>
      </c>
      <c r="AA42" s="50">
        <v>156.22305833020536</v>
      </c>
      <c r="AB42" s="50">
        <v>73.483574638123144</v>
      </c>
      <c r="AC42" s="50">
        <v>100.56492002138592</v>
      </c>
      <c r="AD42" s="50">
        <v>361.51661937328663</v>
      </c>
      <c r="AE42" s="50">
        <v>114.5905828970092</v>
      </c>
      <c r="AF42" s="50">
        <v>101.60259305097492</v>
      </c>
      <c r="AG42" s="50">
        <v>102.45510135569974</v>
      </c>
      <c r="AH42" s="50">
        <v>183.02058690938597</v>
      </c>
      <c r="AI42" s="50">
        <v>135.68778001168036</v>
      </c>
      <c r="AJ42" s="50">
        <v>110.39093602215392</v>
      </c>
      <c r="AK42" s="41"/>
      <c r="AL42" s="41">
        <v>1.9557258764692381E-3</v>
      </c>
      <c r="AM42" s="41">
        <v>0.80223342323896163</v>
      </c>
      <c r="AN42" s="6"/>
      <c r="AO42" s="108">
        <v>-0.18643420938384295</v>
      </c>
      <c r="AP42" s="44">
        <v>-25.296843989526437</v>
      </c>
    </row>
    <row r="43" spans="1:42" s="21" customFormat="1" hidden="1" outlineLevel="1" x14ac:dyDescent="0.25">
      <c r="A43" s="43" t="s">
        <v>54</v>
      </c>
      <c r="B43" s="50">
        <v>0.30216447850769501</v>
      </c>
      <c r="C43" s="50">
        <v>0.31439028393626717</v>
      </c>
      <c r="D43" s="50">
        <v>0.32517835584102989</v>
      </c>
      <c r="E43" s="50">
        <v>0.33596642774579261</v>
      </c>
      <c r="F43" s="50">
        <v>0.34675449965055538</v>
      </c>
      <c r="G43" s="50">
        <v>9.2448073237502673</v>
      </c>
      <c r="H43" s="50">
        <v>9.5713916823217211</v>
      </c>
      <c r="I43" s="50">
        <v>9.8979760408931732</v>
      </c>
      <c r="J43" s="50">
        <v>10.224560399464627</v>
      </c>
      <c r="K43" s="50">
        <v>10.551144758036081</v>
      </c>
      <c r="L43" s="50">
        <v>17.738974835040214</v>
      </c>
      <c r="M43" s="50">
        <v>18.511513296540269</v>
      </c>
      <c r="N43" s="50">
        <v>3.2319390753811978</v>
      </c>
      <c r="O43" s="50">
        <v>113.63274345047374</v>
      </c>
      <c r="P43" s="50">
        <v>62.355276501023006</v>
      </c>
      <c r="Q43" s="50">
        <v>119.51714630761704</v>
      </c>
      <c r="R43" s="50">
        <v>13.039277170620025</v>
      </c>
      <c r="S43" s="50">
        <v>13.039277170620025</v>
      </c>
      <c r="T43" s="50">
        <v>68.239679358166299</v>
      </c>
      <c r="U43" s="50">
        <v>15.000744789667792</v>
      </c>
      <c r="V43" s="50">
        <v>14.989956717763027</v>
      </c>
      <c r="W43" s="50">
        <v>14.979168645858264</v>
      </c>
      <c r="X43" s="50">
        <v>14.968380573953501</v>
      </c>
      <c r="Y43" s="50">
        <v>14.95759250204874</v>
      </c>
      <c r="Z43" s="50">
        <v>14.946804430143978</v>
      </c>
      <c r="AA43" s="50">
        <v>14.620220071572525</v>
      </c>
      <c r="AB43" s="50">
        <v>14.293635713001073</v>
      </c>
      <c r="AC43" s="50">
        <v>13.967051354429618</v>
      </c>
      <c r="AD43" s="50">
        <v>13.640466995858166</v>
      </c>
      <c r="AE43" s="50">
        <v>13.313882637286712</v>
      </c>
      <c r="AF43" s="50">
        <v>12.541344175786652</v>
      </c>
      <c r="AG43" s="50">
        <v>11.768805714286593</v>
      </c>
      <c r="AH43" s="50">
        <v>11.768805714286593</v>
      </c>
      <c r="AI43" s="50">
        <v>7.8458704761910623</v>
      </c>
      <c r="AJ43" s="50">
        <v>5.8844028571432974</v>
      </c>
      <c r="AK43" s="41"/>
      <c r="AL43" s="41">
        <v>1.0425021609541488E-4</v>
      </c>
      <c r="AM43" s="41">
        <v>18.474171438696899</v>
      </c>
      <c r="AN43" s="6"/>
      <c r="AO43" s="108">
        <v>-0.24999999999999992</v>
      </c>
      <c r="AP43" s="44">
        <v>-1.9614676190477649</v>
      </c>
    </row>
    <row r="44" spans="1:42" s="21" customFormat="1" hidden="1" outlineLevel="1" x14ac:dyDescent="0.25">
      <c r="A44" s="43" t="s">
        <v>55</v>
      </c>
      <c r="B44" s="50">
        <v>-413.04346724561293</v>
      </c>
      <c r="C44" s="50">
        <v>-409.63256329952986</v>
      </c>
      <c r="D44" s="50">
        <v>-560.58435398918311</v>
      </c>
      <c r="E44" s="50">
        <v>-586.39636072434257</v>
      </c>
      <c r="F44" s="50">
        <v>-645.75661766327653</v>
      </c>
      <c r="G44" s="50">
        <v>-683.03396518401007</v>
      </c>
      <c r="H44" s="50">
        <v>-767.60022937708061</v>
      </c>
      <c r="I44" s="50">
        <v>-786.29874239430683</v>
      </c>
      <c r="J44" s="50">
        <v>-906.28756533562387</v>
      </c>
      <c r="K44" s="50">
        <v>-1058.7141793882588</v>
      </c>
      <c r="L44" s="50">
        <v>-1114.4369117856486</v>
      </c>
      <c r="M44" s="50">
        <v>-1068.0654076779765</v>
      </c>
      <c r="N44" s="50">
        <v>-915.25661283335285</v>
      </c>
      <c r="O44" s="50">
        <v>-1123.5512133999086</v>
      </c>
      <c r="P44" s="50">
        <v>-1020.79963079815</v>
      </c>
      <c r="Q44" s="50">
        <v>-1063.8742899053073</v>
      </c>
      <c r="R44" s="50">
        <v>-1244.3130240287962</v>
      </c>
      <c r="S44" s="50">
        <v>-1206.824065283829</v>
      </c>
      <c r="T44" s="50">
        <v>-697.56674043105249</v>
      </c>
      <c r="U44" s="50">
        <v>-704.38615678786232</v>
      </c>
      <c r="V44" s="50">
        <v>-838.42249640140847</v>
      </c>
      <c r="W44" s="50">
        <v>-749.05849725905921</v>
      </c>
      <c r="X44" s="50">
        <v>-675.57645053943099</v>
      </c>
      <c r="Y44" s="50">
        <v>-672.8886811663624</v>
      </c>
      <c r="Z44" s="50">
        <v>-761.97395192324007</v>
      </c>
      <c r="AA44" s="50">
        <v>-746.93157966031367</v>
      </c>
      <c r="AB44" s="50">
        <v>-791.65564842946696</v>
      </c>
      <c r="AC44" s="50">
        <v>-864.89704205231646</v>
      </c>
      <c r="AD44" s="50">
        <v>-823.16890760700608</v>
      </c>
      <c r="AE44" s="50">
        <v>-870.24226175487354</v>
      </c>
      <c r="AF44" s="50">
        <v>-826.9514345516543</v>
      </c>
      <c r="AG44" s="50">
        <v>-976.46006876831063</v>
      </c>
      <c r="AH44" s="50">
        <v>-943.2295072280707</v>
      </c>
      <c r="AI44" s="50">
        <v>-936.23488143632403</v>
      </c>
      <c r="AJ44" s="50">
        <v>-786.62074189124758</v>
      </c>
      <c r="AK44" s="41"/>
      <c r="AL44" s="41">
        <v>-1.3936058478346485E-2</v>
      </c>
      <c r="AM44" s="41">
        <v>0.90445026799925143</v>
      </c>
      <c r="AN44" s="6"/>
      <c r="AO44" s="108">
        <v>-0.15980406467610567</v>
      </c>
      <c r="AP44" s="44">
        <v>149.61413954507645</v>
      </c>
    </row>
    <row r="45" spans="1:42" s="21" customFormat="1" hidden="1" outlineLevel="1" x14ac:dyDescent="0.25">
      <c r="A45" s="43" t="s">
        <v>56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1"/>
      <c r="AL45" s="41"/>
      <c r="AM45" s="41"/>
      <c r="AN45" s="6"/>
      <c r="AO45" s="108"/>
      <c r="AP45" s="44"/>
    </row>
    <row r="46" spans="1:42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3"/>
      <c r="AH46" s="233"/>
      <c r="AI46" s="233"/>
      <c r="AJ46" s="233"/>
      <c r="AK46" s="38"/>
      <c r="AL46" s="38"/>
      <c r="AN46" s="6"/>
      <c r="AO46" s="54"/>
      <c r="AP46" s="31"/>
    </row>
    <row r="47" spans="1:42" x14ac:dyDescent="0.25">
      <c r="A47" s="46" t="s">
        <v>12</v>
      </c>
      <c r="B47" s="51">
        <v>55750.794370683841</v>
      </c>
      <c r="C47" s="51">
        <v>56716.880647918013</v>
      </c>
      <c r="D47" s="51">
        <v>56704.482328201761</v>
      </c>
      <c r="E47" s="51">
        <v>57152.925843236248</v>
      </c>
      <c r="F47" s="51">
        <v>58487.006090543786</v>
      </c>
      <c r="G47" s="51">
        <v>59879.288850557547</v>
      </c>
      <c r="H47" s="51">
        <v>61920.191058797333</v>
      </c>
      <c r="I47" s="51">
        <v>63239.934446871302</v>
      </c>
      <c r="J47" s="51">
        <v>65700.083639106844</v>
      </c>
      <c r="K47" s="51">
        <v>66885.14673504667</v>
      </c>
      <c r="L47" s="51">
        <v>68998.651387164675</v>
      </c>
      <c r="M47" s="51">
        <v>70981.579482178568</v>
      </c>
      <c r="N47" s="51">
        <v>69056.259704119831</v>
      </c>
      <c r="O47" s="51">
        <v>69468.71546302874</v>
      </c>
      <c r="P47" s="51">
        <v>68767.733683259794</v>
      </c>
      <c r="Q47" s="51">
        <v>70151.468664086307</v>
      </c>
      <c r="R47" s="51">
        <v>69266.773974823707</v>
      </c>
      <c r="S47" s="51">
        <v>68627.698642694915</v>
      </c>
      <c r="T47" s="51">
        <v>67869.054635730092</v>
      </c>
      <c r="U47" s="51">
        <v>62107.550242925055</v>
      </c>
      <c r="V47" s="51">
        <v>61734.564019610036</v>
      </c>
      <c r="W47" s="51">
        <v>57767.550223310151</v>
      </c>
      <c r="X47" s="51">
        <v>58291.961360457528</v>
      </c>
      <c r="Y47" s="51">
        <v>57945.0251092533</v>
      </c>
      <c r="Z47" s="51">
        <v>58011.248768793681</v>
      </c>
      <c r="AA47" s="51">
        <v>60357.2526216634</v>
      </c>
      <c r="AB47" s="51">
        <v>62674.815498521653</v>
      </c>
      <c r="AC47" s="51">
        <v>61934.234395415668</v>
      </c>
      <c r="AD47" s="51">
        <v>61596.710721040414</v>
      </c>
      <c r="AE47" s="51">
        <v>59796.105499944228</v>
      </c>
      <c r="AF47" s="51">
        <v>57640.901232618999</v>
      </c>
      <c r="AG47" s="51">
        <v>60236.991983800668</v>
      </c>
      <c r="AH47" s="51">
        <v>59010.44000522147</v>
      </c>
      <c r="AI47" s="51">
        <v>54992.300818531243</v>
      </c>
      <c r="AJ47" s="51">
        <v>53930.936878473418</v>
      </c>
      <c r="AK47" s="39">
        <v>1</v>
      </c>
      <c r="AL47" s="39">
        <v>1</v>
      </c>
      <c r="AM47" s="39">
        <v>-3.2643683119401294E-2</v>
      </c>
      <c r="AN47" s="6"/>
      <c r="AO47" s="53">
        <v>-1.9301205753173924E-2</v>
      </c>
      <c r="AP47" s="47">
        <v>-1061.3639400578249</v>
      </c>
    </row>
    <row r="48" spans="1:42" x14ac:dyDescent="0.25">
      <c r="A48" s="46" t="s">
        <v>57</v>
      </c>
      <c r="B48" s="51">
        <v>62071.625988956519</v>
      </c>
      <c r="C48" s="51">
        <v>62745.302578666073</v>
      </c>
      <c r="D48" s="51">
        <v>62651.643563176287</v>
      </c>
      <c r="E48" s="51">
        <v>63278.124265109924</v>
      </c>
      <c r="F48" s="51">
        <v>64436.710571882191</v>
      </c>
      <c r="G48" s="51">
        <v>66643.563618423825</v>
      </c>
      <c r="H48" s="51">
        <v>68710.449045942485</v>
      </c>
      <c r="I48" s="51">
        <v>69464.021025455702</v>
      </c>
      <c r="J48" s="51">
        <v>71784.300954580613</v>
      </c>
      <c r="K48" s="51">
        <v>72499.916239512808</v>
      </c>
      <c r="L48" s="51">
        <v>75244.393375693558</v>
      </c>
      <c r="M48" s="51">
        <v>79185.883657962928</v>
      </c>
      <c r="N48" s="51">
        <v>76610.413825106429</v>
      </c>
      <c r="O48" s="51">
        <v>77043.966177773123</v>
      </c>
      <c r="P48" s="51">
        <v>75242.32584432578</v>
      </c>
      <c r="Q48" s="51">
        <v>76358.997224409104</v>
      </c>
      <c r="R48" s="51">
        <v>73712.198277739313</v>
      </c>
      <c r="S48" s="51">
        <v>72667.677897954491</v>
      </c>
      <c r="T48" s="51">
        <v>71032.923697001213</v>
      </c>
      <c r="U48" s="51">
        <v>65177.000869899544</v>
      </c>
      <c r="V48" s="51">
        <v>65926.789372270548</v>
      </c>
      <c r="W48" s="51">
        <v>61232.772847872817</v>
      </c>
      <c r="X48" s="51">
        <v>61183.580371465461</v>
      </c>
      <c r="Y48" s="51">
        <v>61082.149027102307</v>
      </c>
      <c r="Z48" s="51">
        <v>60965.511927855099</v>
      </c>
      <c r="AA48" s="51">
        <v>63366.329657081718</v>
      </c>
      <c r="AB48" s="51">
        <v>65377.94503090479</v>
      </c>
      <c r="AC48" s="51">
        <v>65938.928045101275</v>
      </c>
      <c r="AD48" s="51">
        <v>64595.165380154998</v>
      </c>
      <c r="AE48" s="51">
        <v>62700.889016183995</v>
      </c>
      <c r="AF48" s="51">
        <v>60859.308079219911</v>
      </c>
      <c r="AG48" s="51">
        <v>63108.929231472233</v>
      </c>
      <c r="AH48" s="51">
        <v>61479.411474642373</v>
      </c>
      <c r="AI48" s="51">
        <v>57957.26335935259</v>
      </c>
      <c r="AJ48" s="51">
        <v>56445.048109944248</v>
      </c>
      <c r="AK48" s="39">
        <v>1</v>
      </c>
      <c r="AL48" s="39">
        <v>1</v>
      </c>
      <c r="AM48" s="39">
        <v>-9.0647402291257534E-2</v>
      </c>
      <c r="AN48" s="6"/>
      <c r="AO48" s="53">
        <v>-2.6092830037763564E-2</v>
      </c>
      <c r="AP48" s="47">
        <v>-1512.2152494083421</v>
      </c>
    </row>
    <row r="49" spans="2:42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31"/>
      <c r="P49" s="29"/>
      <c r="Q49" s="29"/>
      <c r="R49" s="31"/>
      <c r="S49" s="31"/>
      <c r="T49" s="31"/>
      <c r="U49" s="31"/>
      <c r="V49" s="31"/>
      <c r="W49" s="31"/>
      <c r="X49" s="31"/>
      <c r="Y49" s="31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23"/>
      <c r="AL49" s="23"/>
      <c r="AM49" s="23"/>
      <c r="AN49" s="23"/>
      <c r="AO49" s="243"/>
    </row>
    <row r="50" spans="2:42" x14ac:dyDescent="0.25">
      <c r="B50" s="8"/>
      <c r="C50" s="8"/>
      <c r="E50" s="6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4"/>
      <c r="AL50" s="24"/>
      <c r="AM50" s="244"/>
      <c r="AN50" s="24"/>
      <c r="AO50" s="23"/>
    </row>
    <row r="51" spans="2:42" x14ac:dyDescent="0.25"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4"/>
      <c r="AL51" s="24"/>
      <c r="AM51" s="244"/>
      <c r="AN51" s="23"/>
      <c r="AO51" s="23"/>
    </row>
    <row r="52" spans="2:42" x14ac:dyDescent="0.25"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4"/>
      <c r="AL52" s="24"/>
      <c r="AM52" s="244"/>
      <c r="AN52" s="23"/>
      <c r="AO52" s="23"/>
    </row>
    <row r="53" spans="2:42" x14ac:dyDescent="0.25"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45"/>
      <c r="AK53" s="24"/>
      <c r="AL53" s="24"/>
      <c r="AM53" s="244"/>
      <c r="AN53" s="23"/>
      <c r="AO53" s="23"/>
      <c r="AP53" s="8"/>
    </row>
    <row r="54" spans="2:42" x14ac:dyDescent="0.25"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45"/>
      <c r="AK54" s="24"/>
      <c r="AL54" s="24"/>
      <c r="AM54" s="244"/>
      <c r="AN54" s="23"/>
      <c r="AO54" s="23"/>
      <c r="AP54" s="8"/>
    </row>
    <row r="55" spans="2:42" x14ac:dyDescent="0.25"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4"/>
      <c r="AL55" s="24"/>
      <c r="AM55" s="244"/>
      <c r="AN55" s="23"/>
      <c r="AO55" s="23"/>
      <c r="AP55" s="8"/>
    </row>
    <row r="56" spans="2:42" x14ac:dyDescent="0.25"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4"/>
      <c r="AL56" s="24"/>
      <c r="AM56" s="244"/>
      <c r="AN56" s="23"/>
      <c r="AO56" s="23"/>
      <c r="AP56" s="8"/>
    </row>
    <row r="57" spans="2:42" x14ac:dyDescent="0.25"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4"/>
      <c r="AL57" s="24"/>
      <c r="AM57" s="244"/>
      <c r="AN57" s="23"/>
      <c r="AO57" s="23"/>
      <c r="AP57" s="8"/>
    </row>
    <row r="58" spans="2:42" x14ac:dyDescent="0.25"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4"/>
      <c r="AL58" s="24"/>
      <c r="AM58" s="244"/>
      <c r="AN58" s="23"/>
      <c r="AO58" s="27"/>
      <c r="AP58" s="8"/>
    </row>
    <row r="59" spans="2:42" x14ac:dyDescent="0.25"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4"/>
      <c r="AL59" s="24"/>
      <c r="AM59" s="244"/>
      <c r="AN59" s="23"/>
      <c r="AO59" s="23"/>
      <c r="AP59" s="8"/>
    </row>
    <row r="60" spans="2:42" x14ac:dyDescent="0.25"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4"/>
      <c r="AL60" s="24"/>
      <c r="AM60" s="244"/>
      <c r="AN60" s="23"/>
      <c r="AO60" s="23"/>
      <c r="AP60" s="8"/>
    </row>
    <row r="61" spans="2:42" x14ac:dyDescent="0.25"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4"/>
      <c r="AL61" s="24"/>
      <c r="AM61" s="244"/>
      <c r="AN61" s="24"/>
      <c r="AO61" s="23"/>
      <c r="AP61" s="8"/>
    </row>
    <row r="62" spans="2:42" x14ac:dyDescent="0.25"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4"/>
      <c r="AL62" s="24"/>
      <c r="AM62" s="244"/>
      <c r="AN62" s="24"/>
      <c r="AO62" s="55"/>
    </row>
    <row r="63" spans="2:42" x14ac:dyDescent="0.25">
      <c r="Z63" s="27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55"/>
    </row>
    <row r="64" spans="2:42" x14ac:dyDescent="0.25">
      <c r="Z64" s="23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3"/>
      <c r="AL64" s="23"/>
      <c r="AM64" s="23"/>
      <c r="AN64" s="23"/>
      <c r="AO64" s="55"/>
    </row>
    <row r="65" spans="2:41" x14ac:dyDescent="0.25">
      <c r="Z65" s="23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3"/>
      <c r="AL65" s="23"/>
      <c r="AM65" s="23"/>
      <c r="AN65" s="23"/>
      <c r="AO65" s="55"/>
    </row>
    <row r="66" spans="2:41" x14ac:dyDescent="0.25"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78" spans="2:41" x14ac:dyDescent="0.25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8"/>
      <c r="AM78" s="8"/>
    </row>
    <row r="79" spans="2:41" x14ac:dyDescent="0.25"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</row>
    <row r="116" spans="25:42" ht="11.25" customHeight="1" x14ac:dyDescent="0.25"/>
    <row r="118" spans="25:42" x14ac:dyDescent="0.25"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23" spans="25:42" x14ac:dyDescent="0.25">
      <c r="Z123" s="22"/>
    </row>
    <row r="149" spans="1:1" x14ac:dyDescent="0.25">
      <c r="A149" s="17"/>
    </row>
    <row r="175" spans="1:1" x14ac:dyDescent="0.25">
      <c r="A175" s="17"/>
    </row>
    <row r="200" spans="1:1" x14ac:dyDescent="0.25">
      <c r="A200" s="17"/>
    </row>
    <row r="224" spans="1:1" x14ac:dyDescent="0.25">
      <c r="A224" s="17"/>
    </row>
    <row r="249" spans="1:1" x14ac:dyDescent="0.25">
      <c r="A249" s="17"/>
    </row>
    <row r="274" spans="1:1" x14ac:dyDescent="0.25">
      <c r="A274" s="17"/>
    </row>
    <row r="298" spans="1:1" x14ac:dyDescent="0.25">
      <c r="A298" s="17"/>
    </row>
    <row r="322" spans="2:36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56" spans="2:36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2:36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2:36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2:36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2:36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2:36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2:36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5" spans="2:36" x14ac:dyDescent="0.25">
      <c r="B365" s="7"/>
      <c r="C365" s="7"/>
      <c r="D365" s="7"/>
      <c r="E365" s="7"/>
      <c r="F365" s="7"/>
      <c r="G365" s="7"/>
    </row>
    <row r="366" spans="2:36" x14ac:dyDescent="0.25">
      <c r="B366" s="31"/>
      <c r="C366" s="31"/>
      <c r="D366" s="31"/>
      <c r="E366" s="31"/>
      <c r="F366" s="31"/>
      <c r="G366" s="31"/>
    </row>
    <row r="367" spans="2:36" x14ac:dyDescent="0.25">
      <c r="B367" s="31"/>
      <c r="C367" s="31"/>
      <c r="D367" s="31"/>
      <c r="E367" s="31"/>
      <c r="F367" s="31"/>
      <c r="G367" s="31"/>
    </row>
    <row r="368" spans="2:36" x14ac:dyDescent="0.25">
      <c r="B368" s="31"/>
      <c r="C368" s="31"/>
      <c r="D368" s="31"/>
      <c r="E368" s="31"/>
      <c r="F368" s="31"/>
      <c r="G368" s="31"/>
    </row>
    <row r="369" spans="1:8" x14ac:dyDescent="0.25">
      <c r="B369" s="31"/>
      <c r="C369" s="31"/>
      <c r="D369" s="31"/>
      <c r="E369" s="31"/>
      <c r="F369" s="31"/>
      <c r="G369" s="31"/>
    </row>
    <row r="370" spans="1:8" x14ac:dyDescent="0.25">
      <c r="B370" s="31"/>
      <c r="C370" s="31"/>
      <c r="D370" s="31"/>
      <c r="E370" s="31"/>
      <c r="F370" s="31"/>
      <c r="G370" s="31"/>
    </row>
    <row r="371" spans="1:8" x14ac:dyDescent="0.25">
      <c r="B371" s="31"/>
      <c r="C371" s="31"/>
      <c r="D371" s="31"/>
      <c r="E371" s="31"/>
      <c r="F371" s="31"/>
      <c r="G371" s="31"/>
    </row>
    <row r="372" spans="1:8" x14ac:dyDescent="0.25">
      <c r="B372" s="31"/>
      <c r="C372" s="31"/>
      <c r="D372" s="31"/>
      <c r="E372" s="31"/>
      <c r="F372" s="31"/>
      <c r="G372" s="31"/>
    </row>
    <row r="373" spans="1:8" s="17" customFormat="1" x14ac:dyDescent="0.25">
      <c r="B373" s="110"/>
      <c r="C373" s="110"/>
      <c r="D373" s="110"/>
      <c r="E373" s="110"/>
      <c r="F373" s="110"/>
      <c r="G373" s="110"/>
    </row>
    <row r="375" spans="1:8" x14ac:dyDescent="0.25">
      <c r="B375" s="6"/>
      <c r="C375" s="6"/>
      <c r="D375" s="6"/>
      <c r="E375" s="6"/>
      <c r="F375" s="6"/>
      <c r="G375" s="6"/>
    </row>
    <row r="376" spans="1:8" x14ac:dyDescent="0.25">
      <c r="B376" s="6"/>
      <c r="C376" s="6"/>
      <c r="D376" s="6"/>
      <c r="E376" s="6"/>
      <c r="F376" s="6"/>
      <c r="G376" s="6"/>
    </row>
    <row r="377" spans="1:8" x14ac:dyDescent="0.25">
      <c r="B377" s="6"/>
      <c r="C377" s="6"/>
      <c r="D377" s="6"/>
      <c r="E377" s="6"/>
      <c r="F377" s="6"/>
      <c r="G377" s="6"/>
    </row>
    <row r="378" spans="1:8" x14ac:dyDescent="0.25">
      <c r="B378" s="6"/>
      <c r="C378" s="6"/>
      <c r="D378" s="6"/>
      <c r="E378" s="6"/>
      <c r="F378" s="6"/>
      <c r="G378" s="6"/>
    </row>
    <row r="379" spans="1:8" x14ac:dyDescent="0.25">
      <c r="B379" s="6"/>
      <c r="C379" s="6"/>
      <c r="D379" s="6"/>
      <c r="E379" s="6"/>
      <c r="F379" s="6"/>
      <c r="G379" s="6"/>
    </row>
    <row r="380" spans="1:8" x14ac:dyDescent="0.25">
      <c r="B380" s="6"/>
      <c r="C380" s="6"/>
      <c r="D380" s="6"/>
      <c r="E380" s="6"/>
      <c r="F380" s="6"/>
      <c r="G380" s="6"/>
    </row>
    <row r="381" spans="1:8" x14ac:dyDescent="0.25">
      <c r="B381" s="6"/>
      <c r="C381" s="6"/>
      <c r="D381" s="6"/>
      <c r="E381" s="6"/>
      <c r="F381" s="6"/>
      <c r="G381" s="6"/>
    </row>
    <row r="383" spans="1:8" x14ac:dyDescent="0.25">
      <c r="A383" s="17"/>
      <c r="D383" s="17"/>
      <c r="E383" s="7"/>
      <c r="F383" s="7"/>
      <c r="G383" s="7"/>
      <c r="H383" s="7"/>
    </row>
    <row r="384" spans="1:8" x14ac:dyDescent="0.25">
      <c r="A384" s="35"/>
      <c r="D384" s="33"/>
      <c r="E384" s="33"/>
      <c r="F384" s="33"/>
      <c r="G384" s="33"/>
      <c r="H384" s="33"/>
    </row>
    <row r="385" spans="1:8" x14ac:dyDescent="0.25">
      <c r="A385" s="124"/>
      <c r="D385" s="8"/>
      <c r="E385" s="8"/>
      <c r="F385" s="8"/>
      <c r="G385" s="8"/>
      <c r="H385" s="8"/>
    </row>
    <row r="386" spans="1:8" x14ac:dyDescent="0.25">
      <c r="D386" s="33"/>
      <c r="E386" s="33"/>
      <c r="F386" s="33"/>
      <c r="G386" s="33"/>
      <c r="H386" s="33"/>
    </row>
    <row r="387" spans="1:8" x14ac:dyDescent="0.25">
      <c r="F387" s="96"/>
      <c r="G387" s="96"/>
      <c r="H387" s="96"/>
    </row>
    <row r="388" spans="1:8" x14ac:dyDescent="0.25">
      <c r="F388" s="4"/>
      <c r="G388" s="4"/>
      <c r="H388" s="4"/>
    </row>
    <row r="389" spans="1:8" x14ac:dyDescent="0.25">
      <c r="F389" s="4"/>
      <c r="G389" s="4"/>
      <c r="H389" s="4"/>
    </row>
    <row r="390" spans="1:8" x14ac:dyDescent="0.25">
      <c r="F390" s="4"/>
      <c r="G390" s="4"/>
      <c r="H390" s="4"/>
    </row>
    <row r="391" spans="1:8" x14ac:dyDescent="0.25">
      <c r="F391" s="33"/>
      <c r="G391" s="33"/>
      <c r="H391" s="33"/>
    </row>
    <row r="392" spans="1:8" x14ac:dyDescent="0.25">
      <c r="F392" s="10"/>
      <c r="G392" s="10"/>
      <c r="H39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/>
  </sheetPr>
  <dimension ref="A1:AU70"/>
  <sheetViews>
    <sheetView zoomScale="75" zoomScaleNormal="75" workbookViewId="0">
      <pane ySplit="1" topLeftCell="A2" activePane="bottomLeft" state="frozen"/>
      <selection activeCell="A2" sqref="A2"/>
      <selection pane="bottomLeft"/>
    </sheetView>
  </sheetViews>
  <sheetFormatPr defaultColWidth="9.28515625" defaultRowHeight="15" outlineLevelRow="1" x14ac:dyDescent="0.25"/>
  <cols>
    <col min="1" max="1" width="46.85546875" style="76" bestFit="1" customWidth="1"/>
    <col min="2" max="34" width="9.85546875" style="76" bestFit="1" customWidth="1"/>
    <col min="35" max="36" width="9.85546875" style="76" customWidth="1"/>
    <col min="37" max="37" width="9.42578125" style="76" customWidth="1"/>
    <col min="38" max="38" width="11" style="76" bestFit="1" customWidth="1"/>
    <col min="39" max="39" width="5.7109375" style="76" customWidth="1"/>
    <col min="40" max="40" width="10.28515625" style="76" bestFit="1" customWidth="1"/>
    <col min="41" max="41" width="9.28515625" style="76" bestFit="1" customWidth="1"/>
    <col min="42" max="42" width="13.5703125" style="76" customWidth="1"/>
    <col min="43" max="16384" width="9.28515625" style="76"/>
  </cols>
  <sheetData>
    <row r="1" spans="1:41" ht="30" x14ac:dyDescent="0.25">
      <c r="A1" s="1" t="s">
        <v>81</v>
      </c>
      <c r="B1" s="72">
        <v>1990</v>
      </c>
      <c r="C1" s="72">
        <v>1991</v>
      </c>
      <c r="D1" s="72">
        <v>1992</v>
      </c>
      <c r="E1" s="72">
        <v>1993</v>
      </c>
      <c r="F1" s="72">
        <v>1994</v>
      </c>
      <c r="G1" s="72">
        <v>1995</v>
      </c>
      <c r="H1" s="72">
        <v>1996</v>
      </c>
      <c r="I1" s="72">
        <v>1997</v>
      </c>
      <c r="J1" s="72">
        <v>1998</v>
      </c>
      <c r="K1" s="72">
        <v>1999</v>
      </c>
      <c r="L1" s="72">
        <v>2000</v>
      </c>
      <c r="M1" s="72">
        <v>2001</v>
      </c>
      <c r="N1" s="72">
        <v>2002</v>
      </c>
      <c r="O1" s="72">
        <v>2003</v>
      </c>
      <c r="P1" s="72">
        <v>2004</v>
      </c>
      <c r="Q1" s="72">
        <v>2005</v>
      </c>
      <c r="R1" s="72">
        <v>2006</v>
      </c>
      <c r="S1" s="72">
        <v>2007</v>
      </c>
      <c r="T1" s="72">
        <v>2008</v>
      </c>
      <c r="U1" s="72">
        <v>2009</v>
      </c>
      <c r="V1" s="72">
        <v>2010</v>
      </c>
      <c r="W1" s="72">
        <v>2011</v>
      </c>
      <c r="X1" s="72">
        <v>2012</v>
      </c>
      <c r="Y1" s="72">
        <v>2013</v>
      </c>
      <c r="Z1" s="72">
        <v>2014</v>
      </c>
      <c r="AA1" s="72">
        <v>2015</v>
      </c>
      <c r="AB1" s="72">
        <v>2016</v>
      </c>
      <c r="AC1" s="72">
        <v>2017</v>
      </c>
      <c r="AD1" s="72">
        <v>2018</v>
      </c>
      <c r="AE1" s="72">
        <v>2019</v>
      </c>
      <c r="AF1" s="72">
        <v>2020</v>
      </c>
      <c r="AG1" s="72">
        <v>2021</v>
      </c>
      <c r="AH1" s="72">
        <v>2022</v>
      </c>
      <c r="AI1" s="72">
        <v>2023</v>
      </c>
      <c r="AJ1" s="72">
        <v>2024</v>
      </c>
      <c r="AK1" s="1" t="s">
        <v>78</v>
      </c>
      <c r="AL1" s="73" t="s">
        <v>80</v>
      </c>
      <c r="AM1" s="74"/>
      <c r="AN1" s="73" t="s">
        <v>34</v>
      </c>
      <c r="AO1" s="75" t="s">
        <v>35</v>
      </c>
    </row>
    <row r="2" spans="1:41" collapsed="1" x14ac:dyDescent="0.25">
      <c r="A2" s="77" t="s">
        <v>15</v>
      </c>
      <c r="B2" s="78">
        <v>11145.011795856792</v>
      </c>
      <c r="C2" s="78">
        <v>11604.437024422892</v>
      </c>
      <c r="D2" s="78">
        <v>12263.693401475481</v>
      </c>
      <c r="E2" s="78">
        <v>12282.243614025321</v>
      </c>
      <c r="F2" s="78">
        <v>12618.231520008421</v>
      </c>
      <c r="G2" s="78">
        <v>13301.427399566381</v>
      </c>
      <c r="H2" s="78">
        <v>14016.867710987019</v>
      </c>
      <c r="I2" s="78">
        <v>14674.047254823647</v>
      </c>
      <c r="J2" s="78">
        <v>15057.168226385156</v>
      </c>
      <c r="K2" s="78">
        <v>15751.387075345969</v>
      </c>
      <c r="L2" s="78">
        <v>16028.4320489278</v>
      </c>
      <c r="M2" s="78">
        <v>17295.089151381504</v>
      </c>
      <c r="N2" s="78">
        <v>16314.679632413634</v>
      </c>
      <c r="O2" s="78">
        <v>15611.031017779158</v>
      </c>
      <c r="P2" s="78">
        <v>15234.593320407568</v>
      </c>
      <c r="Q2" s="78">
        <v>15718.592177222246</v>
      </c>
      <c r="R2" s="78">
        <v>14958.758363304125</v>
      </c>
      <c r="S2" s="78">
        <v>14458.309890203</v>
      </c>
      <c r="T2" s="78">
        <v>14555.185996955723</v>
      </c>
      <c r="U2" s="78">
        <v>12972.096594043738</v>
      </c>
      <c r="V2" s="78">
        <v>13228.010437610892</v>
      </c>
      <c r="W2" s="78">
        <v>11844.360108999836</v>
      </c>
      <c r="X2" s="78">
        <v>12682.866014333411</v>
      </c>
      <c r="Y2" s="78">
        <v>11331.215375034613</v>
      </c>
      <c r="Z2" s="78">
        <v>11126.259505836386</v>
      </c>
      <c r="AA2" s="78">
        <v>11737.905033514449</v>
      </c>
      <c r="AB2" s="78">
        <v>12443.943595043633</v>
      </c>
      <c r="AC2" s="78">
        <v>11632.386729053906</v>
      </c>
      <c r="AD2" s="78">
        <v>10303.43647284062</v>
      </c>
      <c r="AE2" s="78">
        <v>9062.0786122050504</v>
      </c>
      <c r="AF2" s="78">
        <v>8429.9557782962347</v>
      </c>
      <c r="AG2" s="78">
        <v>9978.9019630491202</v>
      </c>
      <c r="AH2" s="78">
        <v>9788.6614441762304</v>
      </c>
      <c r="AI2" s="78">
        <v>7658.0134508215542</v>
      </c>
      <c r="AJ2" s="78">
        <v>6960.4256706670494</v>
      </c>
      <c r="AK2" s="39">
        <v>0.21256640933087331</v>
      </c>
      <c r="AL2" s="39">
        <v>-0.37546717776874683</v>
      </c>
      <c r="AM2" s="3"/>
      <c r="AN2" s="53">
        <v>-9.1092524795665819E-2</v>
      </c>
      <c r="AO2" s="47">
        <v>-697.5877801545048</v>
      </c>
    </row>
    <row r="3" spans="1:41" hidden="1" outlineLevel="1" x14ac:dyDescent="0.25">
      <c r="A3" s="79" t="s">
        <v>36</v>
      </c>
      <c r="B3" s="80">
        <v>10876.49</v>
      </c>
      <c r="C3" s="80">
        <v>11361.810000000001</v>
      </c>
      <c r="D3" s="80">
        <v>12027.130000000001</v>
      </c>
      <c r="E3" s="80">
        <v>12047.519999999999</v>
      </c>
      <c r="F3" s="80">
        <v>12368.4</v>
      </c>
      <c r="G3" s="80">
        <v>13051.270999999999</v>
      </c>
      <c r="H3" s="80">
        <v>13765.810000000001</v>
      </c>
      <c r="I3" s="80">
        <v>14404.19</v>
      </c>
      <c r="J3" s="80">
        <v>14730.09</v>
      </c>
      <c r="K3" s="80">
        <v>15411.99</v>
      </c>
      <c r="L3" s="80">
        <v>15667.305</v>
      </c>
      <c r="M3" s="80">
        <v>16799.705999999998</v>
      </c>
      <c r="N3" s="80">
        <v>15830.458000000001</v>
      </c>
      <c r="O3" s="80">
        <v>15108.59</v>
      </c>
      <c r="P3" s="80">
        <v>14736.822</v>
      </c>
      <c r="Q3" s="80">
        <v>15136.447757829999</v>
      </c>
      <c r="R3" s="80">
        <v>14410.774854998934</v>
      </c>
      <c r="S3" s="80">
        <v>13932.81325075683</v>
      </c>
      <c r="T3" s="80">
        <v>14005.000329140019</v>
      </c>
      <c r="U3" s="80">
        <v>12466.315535650141</v>
      </c>
      <c r="V3" s="80">
        <v>12745.138537904344</v>
      </c>
      <c r="W3" s="80">
        <v>11423.803912776468</v>
      </c>
      <c r="X3" s="80">
        <v>12224.62414700612</v>
      </c>
      <c r="Y3" s="80">
        <v>10876.310124592461</v>
      </c>
      <c r="Z3" s="80">
        <v>10713.850144827689</v>
      </c>
      <c r="AA3" s="80">
        <v>11264.966412303311</v>
      </c>
      <c r="AB3" s="80">
        <v>12004.378167132038</v>
      </c>
      <c r="AC3" s="80">
        <v>11188.043024061082</v>
      </c>
      <c r="AD3" s="80">
        <v>9863.2457197739095</v>
      </c>
      <c r="AE3" s="80">
        <v>8680.6286054988504</v>
      </c>
      <c r="AF3" s="80">
        <v>8037.4030985841819</v>
      </c>
      <c r="AG3" s="80">
        <v>9603.9271986557724</v>
      </c>
      <c r="AH3" s="80">
        <v>9413.8014597525162</v>
      </c>
      <c r="AI3" s="80">
        <v>7337.3753645594643</v>
      </c>
      <c r="AJ3" s="80">
        <v>6745.8940969791747</v>
      </c>
      <c r="AK3" s="41">
        <v>0.20601476889038817</v>
      </c>
      <c r="AL3" s="41">
        <v>-0.37977287737319898</v>
      </c>
      <c r="AM3" s="54"/>
      <c r="AN3" s="108">
        <v>-8.0612104218795416E-2</v>
      </c>
      <c r="AO3" s="44">
        <v>-591.48126758028957</v>
      </c>
    </row>
    <row r="4" spans="1:41" hidden="1" outlineLevel="1" x14ac:dyDescent="0.25">
      <c r="A4" s="79" t="s">
        <v>37</v>
      </c>
      <c r="B4" s="80">
        <v>168.38152075404003</v>
      </c>
      <c r="C4" s="80">
        <v>166.39219078560001</v>
      </c>
      <c r="D4" s="80">
        <v>171.56288920428003</v>
      </c>
      <c r="E4" s="80">
        <v>172.39000452336003</v>
      </c>
      <c r="F4" s="80">
        <v>177.99303023531999</v>
      </c>
      <c r="G4" s="80">
        <v>180.99686287439999</v>
      </c>
      <c r="H4" s="80">
        <v>179.11615901328003</v>
      </c>
      <c r="I4" s="80">
        <v>218.39591609712005</v>
      </c>
      <c r="J4" s="80">
        <v>247.44679701228003</v>
      </c>
      <c r="K4" s="80">
        <v>223.50005276940004</v>
      </c>
      <c r="L4" s="80">
        <v>274.3108398558</v>
      </c>
      <c r="M4" s="80">
        <v>320.94423886860005</v>
      </c>
      <c r="N4" s="80">
        <v>339.20318181708001</v>
      </c>
      <c r="O4" s="80">
        <v>337.07391266412003</v>
      </c>
      <c r="P4" s="80">
        <v>336.13731252504004</v>
      </c>
      <c r="Q4" s="80">
        <v>411.21800000000002</v>
      </c>
      <c r="R4" s="80">
        <v>376.5308176376102</v>
      </c>
      <c r="S4" s="80">
        <v>360.19567000000001</v>
      </c>
      <c r="T4" s="80">
        <v>366.88738999999998</v>
      </c>
      <c r="U4" s="80">
        <v>314.90624917837295</v>
      </c>
      <c r="V4" s="80">
        <v>310.11213604709911</v>
      </c>
      <c r="W4" s="80">
        <v>285.17234600815999</v>
      </c>
      <c r="X4" s="80">
        <v>313.29541118269913</v>
      </c>
      <c r="Y4" s="80">
        <v>294.25747651457567</v>
      </c>
      <c r="Z4" s="80">
        <v>279.18488377122759</v>
      </c>
      <c r="AA4" s="80">
        <v>358.37596659407865</v>
      </c>
      <c r="AB4" s="80">
        <v>313.25275922727405</v>
      </c>
      <c r="AC4" s="80">
        <v>310.86031125936626</v>
      </c>
      <c r="AD4" s="80">
        <v>321.84914255165779</v>
      </c>
      <c r="AE4" s="80">
        <v>274.24173878710292</v>
      </c>
      <c r="AF4" s="80">
        <v>300.68159079584188</v>
      </c>
      <c r="AG4" s="80">
        <v>294.05794525144739</v>
      </c>
      <c r="AH4" s="80">
        <v>307.96751416889452</v>
      </c>
      <c r="AI4" s="80">
        <v>286.85731932325092</v>
      </c>
      <c r="AJ4" s="80">
        <v>209.74558031817932</v>
      </c>
      <c r="AK4" s="41">
        <v>6.4054796345498367E-3</v>
      </c>
      <c r="AL4" s="41">
        <v>0.24565676434625525</v>
      </c>
      <c r="AM4" s="6"/>
      <c r="AN4" s="108">
        <v>-0.26881565785733602</v>
      </c>
      <c r="AO4" s="44">
        <v>-77.111739005071598</v>
      </c>
    </row>
    <row r="5" spans="1:41" hidden="1" outlineLevel="1" x14ac:dyDescent="0.25">
      <c r="A5" s="79" t="s">
        <v>16</v>
      </c>
      <c r="B5" s="80">
        <v>100.13426594215507</v>
      </c>
      <c r="C5" s="80">
        <v>76.228674882093415</v>
      </c>
      <c r="D5" s="80">
        <v>64.994420966561947</v>
      </c>
      <c r="E5" s="80">
        <v>62.326645745399738</v>
      </c>
      <c r="F5" s="80">
        <v>71.831424423142963</v>
      </c>
      <c r="G5" s="80">
        <v>69.151185277439168</v>
      </c>
      <c r="H5" s="80">
        <v>71.92811258959226</v>
      </c>
      <c r="I5" s="80">
        <v>51.443543650729268</v>
      </c>
      <c r="J5" s="80">
        <v>79.607856453791257</v>
      </c>
      <c r="K5" s="80">
        <v>77.602415435076225</v>
      </c>
      <c r="L5" s="80">
        <v>86.778921820303381</v>
      </c>
      <c r="M5" s="80">
        <v>118.34729150779896</v>
      </c>
      <c r="N5" s="80">
        <v>144.97432077428275</v>
      </c>
      <c r="O5" s="80">
        <v>165.32225426241661</v>
      </c>
      <c r="P5" s="80">
        <v>161.58598964806058</v>
      </c>
      <c r="Q5" s="80">
        <v>170.88351172931834</v>
      </c>
      <c r="R5" s="80">
        <v>171.40300622775402</v>
      </c>
      <c r="S5" s="80">
        <v>165.23959276871216</v>
      </c>
      <c r="T5" s="80">
        <v>183.23643771131071</v>
      </c>
      <c r="U5" s="80">
        <v>190.8094586229447</v>
      </c>
      <c r="V5" s="80">
        <v>172.68678004736256</v>
      </c>
      <c r="W5" s="80">
        <v>135.32145709933954</v>
      </c>
      <c r="X5" s="80">
        <v>144.89117325515971</v>
      </c>
      <c r="Y5" s="80">
        <v>160.59575331096261</v>
      </c>
      <c r="Z5" s="80">
        <v>133.17983929251457</v>
      </c>
      <c r="AA5" s="80">
        <v>114.1575946308288</v>
      </c>
      <c r="AB5" s="80">
        <v>124.94529251768691</v>
      </c>
      <c r="AC5" s="80">
        <v>128.72323040275046</v>
      </c>
      <c r="AD5" s="80">
        <v>118.13685883705082</v>
      </c>
      <c r="AE5" s="80">
        <v>106.92273746495195</v>
      </c>
      <c r="AF5" s="80">
        <v>91.537360882942522</v>
      </c>
      <c r="AG5" s="80">
        <v>80.482754499882148</v>
      </c>
      <c r="AH5" s="80">
        <v>66.678179850888441</v>
      </c>
      <c r="AI5" s="80">
        <v>33.520290204395515</v>
      </c>
      <c r="AJ5" s="80">
        <v>4.4505049466922157</v>
      </c>
      <c r="AK5" s="41">
        <v>1.359152300432499E-4</v>
      </c>
      <c r="AL5" s="41">
        <v>-0.95555462553384918</v>
      </c>
      <c r="AM5" s="6"/>
      <c r="AN5" s="108">
        <v>-0.86722952219224458</v>
      </c>
      <c r="AO5" s="44">
        <v>-29.069785257703298</v>
      </c>
    </row>
    <row r="6" spans="1:41" hidden="1" outlineLevel="1" x14ac:dyDescent="0.25">
      <c r="A6" s="79" t="s">
        <v>41</v>
      </c>
      <c r="B6" s="80">
        <v>6.0091605972798058E-3</v>
      </c>
      <c r="C6" s="80">
        <v>6.1587551980119282E-3</v>
      </c>
      <c r="D6" s="80">
        <v>6.0913046356074162E-3</v>
      </c>
      <c r="E6" s="80">
        <v>6.9637565633232125E-3</v>
      </c>
      <c r="F6" s="80">
        <v>7.0653499583217061E-3</v>
      </c>
      <c r="G6" s="80">
        <v>8.3514145421147747E-3</v>
      </c>
      <c r="H6" s="80">
        <v>1.3439384146002997E-2</v>
      </c>
      <c r="I6" s="80">
        <v>1.7795075794393773E-2</v>
      </c>
      <c r="J6" s="80">
        <v>2.3572919084843949E-2</v>
      </c>
      <c r="K6" s="80">
        <v>38.294607141493721</v>
      </c>
      <c r="L6" s="80">
        <v>3.7287251695896521E-2</v>
      </c>
      <c r="M6" s="80">
        <v>56.091621005107079</v>
      </c>
      <c r="N6" s="80">
        <v>4.4129822270726364E-2</v>
      </c>
      <c r="O6" s="80">
        <v>4.485085262026723E-2</v>
      </c>
      <c r="P6" s="80">
        <v>4.8018234469760543E-2</v>
      </c>
      <c r="Q6" s="80">
        <v>4.2907662928098389E-2</v>
      </c>
      <c r="R6" s="80">
        <v>4.9684439827238774E-2</v>
      </c>
      <c r="S6" s="80">
        <v>6.1376677458698292E-2</v>
      </c>
      <c r="T6" s="80">
        <v>6.1840104394019921E-2</v>
      </c>
      <c r="U6" s="80">
        <v>6.5350592278796041E-2</v>
      </c>
      <c r="V6" s="80">
        <v>7.2983612085977867E-2</v>
      </c>
      <c r="W6" s="80">
        <v>6.2393115870048102E-2</v>
      </c>
      <c r="X6" s="80">
        <v>5.5282889432504659E-2</v>
      </c>
      <c r="Y6" s="80">
        <v>5.2020616612560952E-2</v>
      </c>
      <c r="Z6" s="80">
        <v>4.463794495473155E-2</v>
      </c>
      <c r="AA6" s="80">
        <v>0.40505998623209422</v>
      </c>
      <c r="AB6" s="80">
        <v>1.3673761666343356</v>
      </c>
      <c r="AC6" s="80">
        <v>4.760163330705967</v>
      </c>
      <c r="AD6" s="80">
        <v>0.20475167800074748</v>
      </c>
      <c r="AE6" s="80">
        <v>0.28553045414466716</v>
      </c>
      <c r="AF6" s="80">
        <v>0.33372803326790773</v>
      </c>
      <c r="AG6" s="80">
        <v>0.43406464201801293</v>
      </c>
      <c r="AH6" s="80">
        <v>0.21429040393014534</v>
      </c>
      <c r="AI6" s="80">
        <v>0.26047673444377412</v>
      </c>
      <c r="AJ6" s="80">
        <v>0.33548842300267268</v>
      </c>
      <c r="AK6" s="41">
        <v>1.0245575892044687E-5</v>
      </c>
      <c r="AL6" s="41">
        <v>54.829498574982296</v>
      </c>
      <c r="AM6" s="3"/>
      <c r="AN6" s="108">
        <v>0.28797845887879253</v>
      </c>
      <c r="AO6" s="44">
        <v>7.5011688558898559E-2</v>
      </c>
    </row>
    <row r="7" spans="1:41" x14ac:dyDescent="0.25">
      <c r="A7" s="81" t="s">
        <v>1</v>
      </c>
      <c r="B7" s="78">
        <v>7048.1670256438438</v>
      </c>
      <c r="C7" s="78">
        <v>7155.6616532860462</v>
      </c>
      <c r="D7" s="78">
        <v>6427.6337397182451</v>
      </c>
      <c r="E7" s="78">
        <v>6425.8024021136225</v>
      </c>
      <c r="F7" s="78">
        <v>6390.1028367546896</v>
      </c>
      <c r="G7" s="78">
        <v>6244.2171839189396</v>
      </c>
      <c r="H7" s="78">
        <v>6574.5531377396246</v>
      </c>
      <c r="I7" s="78">
        <v>6359.0799374006356</v>
      </c>
      <c r="J7" s="78">
        <v>6906.0324925610903</v>
      </c>
      <c r="K7" s="78">
        <v>6718.0815601067752</v>
      </c>
      <c r="L7" s="78">
        <v>6809.04351719849</v>
      </c>
      <c r="M7" s="78">
        <v>7164.016891674617</v>
      </c>
      <c r="N7" s="78">
        <v>7172.0547531033571</v>
      </c>
      <c r="O7" s="78">
        <v>7409.525488032562</v>
      </c>
      <c r="P7" s="78">
        <v>7564.8955241929452</v>
      </c>
      <c r="Q7" s="78">
        <v>7986.9673459624155</v>
      </c>
      <c r="R7" s="78">
        <v>7857.0653721326471</v>
      </c>
      <c r="S7" s="78">
        <v>7689.852765011372</v>
      </c>
      <c r="T7" s="78">
        <v>8452.4506757812414</v>
      </c>
      <c r="U7" s="78">
        <v>8304.8618484776762</v>
      </c>
      <c r="V7" s="78">
        <v>8628.4322906321486</v>
      </c>
      <c r="W7" s="78">
        <v>7423.7220375619108</v>
      </c>
      <c r="X7" s="78">
        <v>6943.1068724536899</v>
      </c>
      <c r="Y7" s="78">
        <v>6726.2735765412817</v>
      </c>
      <c r="Z7" s="78">
        <v>6053.6650491279543</v>
      </c>
      <c r="AA7" s="78">
        <v>6440.034152130801</v>
      </c>
      <c r="AB7" s="78">
        <v>6683.92522569217</v>
      </c>
      <c r="AC7" s="78">
        <v>6155.4867560940966</v>
      </c>
      <c r="AD7" s="78">
        <v>6634.5585272309154</v>
      </c>
      <c r="AE7" s="78">
        <v>6375.1928729352148</v>
      </c>
      <c r="AF7" s="78">
        <v>7011.4012781575502</v>
      </c>
      <c r="AG7" s="78">
        <v>6537.4992106682384</v>
      </c>
      <c r="AH7" s="78">
        <v>5485.1904369021604</v>
      </c>
      <c r="AI7" s="78">
        <v>5111.4280044971629</v>
      </c>
      <c r="AJ7" s="78">
        <v>5363.9609876812692</v>
      </c>
      <c r="AK7" s="39">
        <v>0.16381152258364995</v>
      </c>
      <c r="AL7" s="39">
        <v>-0.23895660131702454</v>
      </c>
      <c r="AM7" s="3"/>
      <c r="AN7" s="53">
        <v>4.9405563956280214E-2</v>
      </c>
      <c r="AO7" s="47">
        <v>252.53298318410634</v>
      </c>
    </row>
    <row r="8" spans="1:41" x14ac:dyDescent="0.25">
      <c r="A8" s="81" t="s">
        <v>17</v>
      </c>
      <c r="B8" s="78">
        <v>4057.7058668936056</v>
      </c>
      <c r="C8" s="78">
        <v>4344.7035835464594</v>
      </c>
      <c r="D8" s="78">
        <v>4025.4833771499589</v>
      </c>
      <c r="E8" s="78">
        <v>4231.7730262682444</v>
      </c>
      <c r="F8" s="78">
        <v>4497.5292230833184</v>
      </c>
      <c r="G8" s="78">
        <v>4519.3856881236006</v>
      </c>
      <c r="H8" s="78">
        <v>4362.8762961716729</v>
      </c>
      <c r="I8" s="78">
        <v>4712.0336811907719</v>
      </c>
      <c r="J8" s="78">
        <v>4690.1853797745171</v>
      </c>
      <c r="K8" s="78">
        <v>4870.5853445304829</v>
      </c>
      <c r="L8" s="78">
        <v>5650.4087006439195</v>
      </c>
      <c r="M8" s="78">
        <v>5619.5299484647639</v>
      </c>
      <c r="N8" s="78">
        <v>5287.6180465474517</v>
      </c>
      <c r="O8" s="78">
        <v>5401.9471860638514</v>
      </c>
      <c r="P8" s="78">
        <v>5462.3363545544817</v>
      </c>
      <c r="Q8" s="78">
        <v>5581.2232303005494</v>
      </c>
      <c r="R8" s="78">
        <v>5380.1441222859121</v>
      </c>
      <c r="S8" s="78">
        <v>5457.7027785657283</v>
      </c>
      <c r="T8" s="78">
        <v>5298.5119436934692</v>
      </c>
      <c r="U8" s="78">
        <v>4267.7056874851414</v>
      </c>
      <c r="V8" s="78">
        <v>4220.6382002509345</v>
      </c>
      <c r="W8" s="78">
        <v>3798.9264879087586</v>
      </c>
      <c r="X8" s="78">
        <v>3879.5032560395034</v>
      </c>
      <c r="Y8" s="78">
        <v>4098.3458945907742</v>
      </c>
      <c r="Z8" s="78">
        <v>4162.1588535910796</v>
      </c>
      <c r="AA8" s="78">
        <v>4272.7494324091076</v>
      </c>
      <c r="AB8" s="78">
        <v>4356.0493815937371</v>
      </c>
      <c r="AC8" s="78">
        <v>4574.2338150393743</v>
      </c>
      <c r="AD8" s="78">
        <v>4775.0034283916357</v>
      </c>
      <c r="AE8" s="78">
        <v>4700.7524187990684</v>
      </c>
      <c r="AF8" s="78">
        <v>4706.6476842297889</v>
      </c>
      <c r="AG8" s="78">
        <v>4729.4468858225282</v>
      </c>
      <c r="AH8" s="78">
        <v>4472.6512962273973</v>
      </c>
      <c r="AI8" s="78">
        <v>4263.7270465214315</v>
      </c>
      <c r="AJ8" s="78">
        <v>4261.6607189810802</v>
      </c>
      <c r="AK8" s="39">
        <v>0.13014806273097101</v>
      </c>
      <c r="AL8" s="39">
        <v>5.0263587055809224E-2</v>
      </c>
      <c r="AM8" s="3"/>
      <c r="AN8" s="53">
        <v>-4.8462941407965683E-4</v>
      </c>
      <c r="AO8" s="47">
        <v>-2.0663275403512671</v>
      </c>
    </row>
    <row r="9" spans="1:41" x14ac:dyDescent="0.25">
      <c r="A9" s="81" t="s">
        <v>11</v>
      </c>
      <c r="B9" s="78">
        <v>1004.0314786489125</v>
      </c>
      <c r="C9" s="78">
        <v>1022.4714480045529</v>
      </c>
      <c r="D9" s="78">
        <v>1016.8910222287525</v>
      </c>
      <c r="E9" s="78">
        <v>1004.7626249405189</v>
      </c>
      <c r="F9" s="78">
        <v>1095.787542443933</v>
      </c>
      <c r="G9" s="78">
        <v>1074.6706337718526</v>
      </c>
      <c r="H9" s="78">
        <v>970.87155279123408</v>
      </c>
      <c r="I9" s="78">
        <v>979.03958636364359</v>
      </c>
      <c r="J9" s="78">
        <v>966.00976421214011</v>
      </c>
      <c r="K9" s="78">
        <v>999.2911451877153</v>
      </c>
      <c r="L9" s="78">
        <v>1025.2563231649715</v>
      </c>
      <c r="M9" s="78">
        <v>1015.7519994962613</v>
      </c>
      <c r="N9" s="78">
        <v>982.26091057589133</v>
      </c>
      <c r="O9" s="78">
        <v>1079.7975112484769</v>
      </c>
      <c r="P9" s="78">
        <v>1047.9780570778428</v>
      </c>
      <c r="Q9" s="78">
        <v>1081.2911284704603</v>
      </c>
      <c r="R9" s="78">
        <v>1075.3917385337559</v>
      </c>
      <c r="S9" s="78">
        <v>1072.0506493913169</v>
      </c>
      <c r="T9" s="78">
        <v>1117.3807073317444</v>
      </c>
      <c r="U9" s="78">
        <v>884.85470979072079</v>
      </c>
      <c r="V9" s="78">
        <v>975.47111921766214</v>
      </c>
      <c r="W9" s="78">
        <v>891.75474914410574</v>
      </c>
      <c r="X9" s="78">
        <v>923.64552968643989</v>
      </c>
      <c r="Y9" s="78">
        <v>922.54359890733576</v>
      </c>
      <c r="Z9" s="78">
        <v>854.8953364881994</v>
      </c>
      <c r="AA9" s="78">
        <v>919.03213782982209</v>
      </c>
      <c r="AB9" s="78">
        <v>849.64421774703533</v>
      </c>
      <c r="AC9" s="78">
        <v>779.58655521812</v>
      </c>
      <c r="AD9" s="78">
        <v>847.24860193583731</v>
      </c>
      <c r="AE9" s="78">
        <v>799.83438352935332</v>
      </c>
      <c r="AF9" s="78">
        <v>657.78482076290118</v>
      </c>
      <c r="AG9" s="78">
        <v>712.76453139980231</v>
      </c>
      <c r="AH9" s="78">
        <v>684.66667002063252</v>
      </c>
      <c r="AI9" s="78">
        <v>682.41480611150155</v>
      </c>
      <c r="AJ9" s="78">
        <v>738.84336300668917</v>
      </c>
      <c r="AK9" s="39">
        <v>2.2563746552763313E-2</v>
      </c>
      <c r="AL9" s="39">
        <v>-0.26412330816467733</v>
      </c>
      <c r="AM9" s="6"/>
      <c r="AN9" s="53">
        <v>8.2689526062199203E-2</v>
      </c>
      <c r="AO9" s="47">
        <v>56.428556895187626</v>
      </c>
    </row>
    <row r="10" spans="1:41" x14ac:dyDescent="0.25">
      <c r="A10" s="81" t="s">
        <v>18</v>
      </c>
      <c r="B10" s="78">
        <v>1116.7013605952679</v>
      </c>
      <c r="C10" s="78">
        <v>1089.7362770539307</v>
      </c>
      <c r="D10" s="78">
        <v>995.26344865997032</v>
      </c>
      <c r="E10" s="78">
        <v>967.71070243232998</v>
      </c>
      <c r="F10" s="78">
        <v>973.03333456006874</v>
      </c>
      <c r="G10" s="78">
        <v>903.22629461549741</v>
      </c>
      <c r="H10" s="78">
        <v>864.22158020701272</v>
      </c>
      <c r="I10" s="78">
        <v>817.07393151001384</v>
      </c>
      <c r="J10" s="78">
        <v>766.95780381485804</v>
      </c>
      <c r="K10" s="78">
        <v>792.84284057732282</v>
      </c>
      <c r="L10" s="78">
        <v>838.70361833717311</v>
      </c>
      <c r="M10" s="78">
        <v>805.68219551432242</v>
      </c>
      <c r="N10" s="78">
        <v>747.91538896329428</v>
      </c>
      <c r="O10" s="78">
        <v>706.47146321812806</v>
      </c>
      <c r="P10" s="78">
        <v>657.12794255965457</v>
      </c>
      <c r="Q10" s="78">
        <v>649.5587128875768</v>
      </c>
      <c r="R10" s="78">
        <v>625.70006692846948</v>
      </c>
      <c r="S10" s="78">
        <v>589.27075139288377</v>
      </c>
      <c r="T10" s="78">
        <v>588.53619381969531</v>
      </c>
      <c r="U10" s="78">
        <v>490.02206613853014</v>
      </c>
      <c r="V10" s="78">
        <v>516.22092629192821</v>
      </c>
      <c r="W10" s="78">
        <v>466.3291938648681</v>
      </c>
      <c r="X10" s="78">
        <v>500.3294275502862</v>
      </c>
      <c r="Y10" s="78">
        <v>567.90965518661142</v>
      </c>
      <c r="Z10" s="78">
        <v>573.27853485899573</v>
      </c>
      <c r="AA10" s="78">
        <v>599.30130574220948</v>
      </c>
      <c r="AB10" s="78">
        <v>619.39541411281311</v>
      </c>
      <c r="AC10" s="78">
        <v>625.333647715712</v>
      </c>
      <c r="AD10" s="78">
        <v>671.18564560349</v>
      </c>
      <c r="AE10" s="78">
        <v>698.21432532326833</v>
      </c>
      <c r="AF10" s="78">
        <v>656.85524469013967</v>
      </c>
      <c r="AG10" s="78">
        <v>690.570225388175</v>
      </c>
      <c r="AH10" s="78">
        <v>682.28729651174012</v>
      </c>
      <c r="AI10" s="78">
        <v>641.95716428616981</v>
      </c>
      <c r="AJ10" s="78">
        <v>691.53542434803171</v>
      </c>
      <c r="AK10" s="39">
        <v>2.1118996026097275E-2</v>
      </c>
      <c r="AL10" s="39">
        <v>-0.38073378545952308</v>
      </c>
      <c r="AM10" s="3"/>
      <c r="AN10" s="53">
        <v>7.7229857099563495E-2</v>
      </c>
      <c r="AO10" s="47">
        <v>49.578260061861897</v>
      </c>
    </row>
    <row r="11" spans="1:41" collapsed="1" x14ac:dyDescent="0.25">
      <c r="A11" s="81" t="s">
        <v>5</v>
      </c>
      <c r="B11" s="78">
        <v>5029.6464517382974</v>
      </c>
      <c r="C11" s="78">
        <v>5207.483013994487</v>
      </c>
      <c r="D11" s="78">
        <v>5621.8428120338767</v>
      </c>
      <c r="E11" s="78">
        <v>5583.6220654635163</v>
      </c>
      <c r="F11" s="78">
        <v>5805.7514356297042</v>
      </c>
      <c r="G11" s="78">
        <v>6058.8837755478808</v>
      </c>
      <c r="H11" s="78">
        <v>7027.3114090869949</v>
      </c>
      <c r="I11" s="78">
        <v>7347.9359222622734</v>
      </c>
      <c r="J11" s="78">
        <v>8620.655362416177</v>
      </c>
      <c r="K11" s="78">
        <v>9533.5227617526616</v>
      </c>
      <c r="L11" s="78">
        <v>10561.82862898044</v>
      </c>
      <c r="M11" s="78">
        <v>11079.04948080856</v>
      </c>
      <c r="N11" s="78">
        <v>11279.145928086555</v>
      </c>
      <c r="O11" s="78">
        <v>11489.081658514891</v>
      </c>
      <c r="P11" s="78">
        <v>12209.432516906225</v>
      </c>
      <c r="Q11" s="78">
        <v>12922.258618134036</v>
      </c>
      <c r="R11" s="78">
        <v>13606.132802849006</v>
      </c>
      <c r="S11" s="78">
        <v>14203.669864220157</v>
      </c>
      <c r="T11" s="78">
        <v>13517.925441825728</v>
      </c>
      <c r="U11" s="78">
        <v>12312.730813147611</v>
      </c>
      <c r="V11" s="78">
        <v>11407.818270024063</v>
      </c>
      <c r="W11" s="78">
        <v>11101.3767267984</v>
      </c>
      <c r="X11" s="78">
        <v>10717.226518377129</v>
      </c>
      <c r="Y11" s="78">
        <v>10938.354724084182</v>
      </c>
      <c r="Z11" s="78">
        <v>11217.186557165385</v>
      </c>
      <c r="AA11" s="78">
        <v>11689.749309502604</v>
      </c>
      <c r="AB11" s="78">
        <v>12165.286651574776</v>
      </c>
      <c r="AC11" s="78">
        <v>12003.406549588357</v>
      </c>
      <c r="AD11" s="78">
        <v>12175.920311592876</v>
      </c>
      <c r="AE11" s="78">
        <v>12187.867145772785</v>
      </c>
      <c r="AF11" s="78">
        <v>10284.383750538669</v>
      </c>
      <c r="AG11" s="78">
        <v>10962.847390418854</v>
      </c>
      <c r="AH11" s="78">
        <v>11626.260674085455</v>
      </c>
      <c r="AI11" s="78">
        <v>11670.921041276433</v>
      </c>
      <c r="AJ11" s="78">
        <v>11524.171095669779</v>
      </c>
      <c r="AK11" s="39">
        <v>0.35193992238787886</v>
      </c>
      <c r="AL11" s="39">
        <v>1.2912487400952222</v>
      </c>
      <c r="AM11" s="3"/>
      <c r="AN11" s="53">
        <v>-1.2573981529619235E-2</v>
      </c>
      <c r="AO11" s="47">
        <v>-146.74994560665436</v>
      </c>
    </row>
    <row r="12" spans="1:41" hidden="1" outlineLevel="1" x14ac:dyDescent="0.25">
      <c r="A12" s="79" t="s">
        <v>19</v>
      </c>
      <c r="B12" s="80">
        <v>47.979923460044674</v>
      </c>
      <c r="C12" s="80">
        <v>43.509392667926846</v>
      </c>
      <c r="D12" s="80">
        <v>43.127605005621383</v>
      </c>
      <c r="E12" s="80">
        <v>37.097190695044915</v>
      </c>
      <c r="F12" s="80">
        <v>38.556403548683988</v>
      </c>
      <c r="G12" s="80">
        <v>45.337230769982888</v>
      </c>
      <c r="H12" s="80">
        <v>48.511638671745729</v>
      </c>
      <c r="I12" s="80">
        <v>50.964872000030802</v>
      </c>
      <c r="J12" s="80">
        <v>56.341867276519253</v>
      </c>
      <c r="K12" s="80">
        <v>63.806480473214947</v>
      </c>
      <c r="L12" s="80">
        <v>69.038871728204228</v>
      </c>
      <c r="M12" s="80">
        <v>68.591569601119829</v>
      </c>
      <c r="N12" s="80">
        <v>67.980453956672392</v>
      </c>
      <c r="O12" s="80">
        <v>70.557296993293136</v>
      </c>
      <c r="P12" s="80">
        <v>67.339883385228248</v>
      </c>
      <c r="Q12" s="80">
        <v>79.512757802768689</v>
      </c>
      <c r="R12" s="80">
        <v>91.238410516128013</v>
      </c>
      <c r="S12" s="80">
        <v>84.280838892705887</v>
      </c>
      <c r="T12" s="80">
        <v>79.828406583200788</v>
      </c>
      <c r="U12" s="80">
        <v>65.048991629479517</v>
      </c>
      <c r="V12" s="80">
        <v>49.080949103287146</v>
      </c>
      <c r="W12" s="80">
        <v>24.439024749399994</v>
      </c>
      <c r="X12" s="80">
        <v>14.861038464173193</v>
      </c>
      <c r="Y12" s="80">
        <v>15.238729474748023</v>
      </c>
      <c r="Z12" s="80">
        <v>14.564613180007548</v>
      </c>
      <c r="AA12" s="80">
        <v>15.505336436024596</v>
      </c>
      <c r="AB12" s="80">
        <v>16.700810838018587</v>
      </c>
      <c r="AC12" s="80">
        <v>17.40463759281814</v>
      </c>
      <c r="AD12" s="80">
        <v>16.548166045294824</v>
      </c>
      <c r="AE12" s="80">
        <v>17.7641308016868</v>
      </c>
      <c r="AF12" s="80">
        <v>13.48856294755252</v>
      </c>
      <c r="AG12" s="80">
        <v>19.53782569997729</v>
      </c>
      <c r="AH12" s="80">
        <v>21.504269487557259</v>
      </c>
      <c r="AI12" s="80">
        <v>23.034001322189056</v>
      </c>
      <c r="AJ12" s="80">
        <v>25.829694697008556</v>
      </c>
      <c r="AK12" s="41">
        <v>7.888203560587159E-4</v>
      </c>
      <c r="AL12" s="41">
        <v>-0.46165619212547809</v>
      </c>
      <c r="AM12" s="3"/>
      <c r="AN12" s="108">
        <v>0.12137245872806127</v>
      </c>
      <c r="AO12" s="44">
        <v>2.7956933748194999</v>
      </c>
    </row>
    <row r="13" spans="1:41" hidden="1" outlineLevel="1" x14ac:dyDescent="0.25">
      <c r="A13" s="79" t="s">
        <v>20</v>
      </c>
      <c r="B13" s="80">
        <v>4690.4238136343702</v>
      </c>
      <c r="C13" s="80">
        <v>4878.7800084401078</v>
      </c>
      <c r="D13" s="80">
        <v>5297.347896468842</v>
      </c>
      <c r="E13" s="80">
        <v>5276.1888547046792</v>
      </c>
      <c r="F13" s="80">
        <v>5499.0317473273217</v>
      </c>
      <c r="G13" s="80">
        <v>5686.1101745348342</v>
      </c>
      <c r="H13" s="80">
        <v>6609.5297514207523</v>
      </c>
      <c r="I13" s="80">
        <v>6958.561451928279</v>
      </c>
      <c r="J13" s="80">
        <v>8248.0573232806873</v>
      </c>
      <c r="K13" s="80">
        <v>9118.489662753529</v>
      </c>
      <c r="L13" s="80">
        <v>10156.922061070845</v>
      </c>
      <c r="M13" s="80">
        <v>10618.487563589209</v>
      </c>
      <c r="N13" s="80">
        <v>10826.15792373301</v>
      </c>
      <c r="O13" s="80">
        <v>11006.037572329036</v>
      </c>
      <c r="P13" s="80">
        <v>11660.325272428521</v>
      </c>
      <c r="Q13" s="80">
        <v>12359.024690046681</v>
      </c>
      <c r="R13" s="80">
        <v>12993.974678768125</v>
      </c>
      <c r="S13" s="80">
        <v>13662.673979506846</v>
      </c>
      <c r="T13" s="80">
        <v>12952.122703008266</v>
      </c>
      <c r="U13" s="80">
        <v>11779.295026998419</v>
      </c>
      <c r="V13" s="80">
        <v>10877.604884580067</v>
      </c>
      <c r="W13" s="80">
        <v>10632.693997348102</v>
      </c>
      <c r="X13" s="80">
        <v>10264.083573878277</v>
      </c>
      <c r="Y13" s="80">
        <v>10482.890266863784</v>
      </c>
      <c r="Z13" s="80">
        <v>10726.729975879007</v>
      </c>
      <c r="AA13" s="80">
        <v>11207.828793001101</v>
      </c>
      <c r="AB13" s="80">
        <v>11637.634594981357</v>
      </c>
      <c r="AC13" s="80">
        <v>11510.720795659377</v>
      </c>
      <c r="AD13" s="80">
        <v>11645.137574821701</v>
      </c>
      <c r="AE13" s="80">
        <v>11631.704371163958</v>
      </c>
      <c r="AF13" s="80">
        <v>9690.5672287789748</v>
      </c>
      <c r="AG13" s="80">
        <v>10327.587949252133</v>
      </c>
      <c r="AH13" s="80">
        <v>11031.635096792532</v>
      </c>
      <c r="AI13" s="80">
        <v>11054.599753566035</v>
      </c>
      <c r="AJ13" s="80">
        <v>10914.000552795167</v>
      </c>
      <c r="AK13" s="41">
        <v>0.3333057515030548</v>
      </c>
      <c r="AL13" s="41">
        <v>1.3268687407457247</v>
      </c>
      <c r="AM13" s="3"/>
      <c r="AN13" s="108">
        <v>-1.2718615228517272E-2</v>
      </c>
      <c r="AO13" s="44">
        <v>-140.59920077086826</v>
      </c>
    </row>
    <row r="14" spans="1:41" hidden="1" outlineLevel="1" x14ac:dyDescent="0.25">
      <c r="A14" s="79" t="s">
        <v>8</v>
      </c>
      <c r="B14" s="80">
        <v>133.19131896000002</v>
      </c>
      <c r="C14" s="80">
        <v>129.35516346</v>
      </c>
      <c r="D14" s="80">
        <v>116.00534232</v>
      </c>
      <c r="E14" s="80">
        <v>127.3603626</v>
      </c>
      <c r="F14" s="80">
        <v>119.99494404000001</v>
      </c>
      <c r="G14" s="80">
        <v>111.40195571999999</v>
      </c>
      <c r="H14" s="80">
        <v>129.81550211999999</v>
      </c>
      <c r="I14" s="80">
        <v>125.21211552000001</v>
      </c>
      <c r="J14" s="80">
        <v>128.89482480000001</v>
      </c>
      <c r="K14" s="80">
        <v>123.98454575999999</v>
      </c>
      <c r="L14" s="80">
        <v>123.15593617200001</v>
      </c>
      <c r="M14" s="80">
        <v>134.41888871999998</v>
      </c>
      <c r="N14" s="80">
        <v>117.53980451999999</v>
      </c>
      <c r="O14" s="80">
        <v>129.81550211999999</v>
      </c>
      <c r="P14" s="80">
        <v>136.87402824</v>
      </c>
      <c r="Q14" s="80">
        <v>122.19927298720815</v>
      </c>
      <c r="R14" s="80">
        <v>122.19927298720815</v>
      </c>
      <c r="S14" s="80">
        <v>132.15247091447389</v>
      </c>
      <c r="T14" s="80">
        <v>140.05431636034922</v>
      </c>
      <c r="U14" s="80">
        <v>122.89373279844358</v>
      </c>
      <c r="V14" s="80">
        <v>121.95466764246405</v>
      </c>
      <c r="W14" s="80">
        <v>122.0154611093506</v>
      </c>
      <c r="X14" s="80">
        <v>118.03822578507774</v>
      </c>
      <c r="Y14" s="80">
        <v>117.55016657227962</v>
      </c>
      <c r="Z14" s="80">
        <v>107.83625895194317</v>
      </c>
      <c r="AA14" s="80">
        <v>109.89925966332116</v>
      </c>
      <c r="AB14" s="80">
        <v>111.92605019640757</v>
      </c>
      <c r="AC14" s="80">
        <v>115.5400776954617</v>
      </c>
      <c r="AD14" s="80">
        <v>116.75177158734235</v>
      </c>
      <c r="AE14" s="80">
        <v>122.17427396250424</v>
      </c>
      <c r="AF14" s="80">
        <v>97.337475457254371</v>
      </c>
      <c r="AG14" s="80">
        <v>105.26705637062834</v>
      </c>
      <c r="AH14" s="80">
        <v>117.69319060464687</v>
      </c>
      <c r="AI14" s="80">
        <v>123.39916495360218</v>
      </c>
      <c r="AJ14" s="80">
        <v>131.80021076062837</v>
      </c>
      <c r="AK14" s="41">
        <v>4.0250839353843963E-3</v>
      </c>
      <c r="AL14" s="41">
        <v>-1.0444435945479457E-2</v>
      </c>
      <c r="AM14" s="3"/>
      <c r="AN14" s="108">
        <v>6.808024843753982E-2</v>
      </c>
      <c r="AO14" s="44">
        <v>8.4010458070261933</v>
      </c>
    </row>
    <row r="15" spans="1:41" hidden="1" outlineLevel="1" x14ac:dyDescent="0.25">
      <c r="A15" s="79" t="s">
        <v>21</v>
      </c>
      <c r="B15" s="80">
        <v>84.899873459519995</v>
      </c>
      <c r="C15" s="80">
        <v>81.765953176320011</v>
      </c>
      <c r="D15" s="80">
        <v>91.208289142080005</v>
      </c>
      <c r="E15" s="80">
        <v>91.208289142080005</v>
      </c>
      <c r="F15" s="80">
        <v>103.74397027488</v>
      </c>
      <c r="G15" s="80">
        <v>91.167714025919992</v>
      </c>
      <c r="H15" s="80">
        <v>103.90627073952001</v>
      </c>
      <c r="I15" s="80">
        <v>107.04019102271999</v>
      </c>
      <c r="J15" s="80">
        <v>116.5636772208</v>
      </c>
      <c r="K15" s="80">
        <v>129.22108370207999</v>
      </c>
      <c r="L15" s="80">
        <v>151.09300930616809</v>
      </c>
      <c r="M15" s="80">
        <v>151.0274929278562</v>
      </c>
      <c r="N15" s="80">
        <v>160.3637373991443</v>
      </c>
      <c r="O15" s="80">
        <v>172.83390215363238</v>
      </c>
      <c r="P15" s="80">
        <v>224.77185613804579</v>
      </c>
      <c r="Q15" s="80">
        <v>209.01354891983701</v>
      </c>
      <c r="R15" s="80">
        <v>247.52580177789318</v>
      </c>
      <c r="S15" s="80">
        <v>195.47253456948229</v>
      </c>
      <c r="T15" s="80">
        <v>202.60376845804828</v>
      </c>
      <c r="U15" s="80">
        <v>197.4446775420063</v>
      </c>
      <c r="V15" s="80">
        <v>198.03493208537725</v>
      </c>
      <c r="W15" s="80">
        <v>171.9209770760464</v>
      </c>
      <c r="X15" s="80">
        <v>181.686146890125</v>
      </c>
      <c r="Y15" s="80">
        <v>177.71607566169186</v>
      </c>
      <c r="Z15" s="80">
        <v>222.47239461731564</v>
      </c>
      <c r="AA15" s="80">
        <v>219.42663423935466</v>
      </c>
      <c r="AB15" s="80">
        <v>263.68516731944459</v>
      </c>
      <c r="AC15" s="80">
        <v>232.83355717201317</v>
      </c>
      <c r="AD15" s="80">
        <v>257.52487597974152</v>
      </c>
      <c r="AE15" s="80">
        <v>274.27479800991847</v>
      </c>
      <c r="AF15" s="80">
        <v>335.41938430738986</v>
      </c>
      <c r="AG15" s="80">
        <v>358.67998278629796</v>
      </c>
      <c r="AH15" s="80">
        <v>302.59480670092046</v>
      </c>
      <c r="AI15" s="80">
        <v>320.76142685222152</v>
      </c>
      <c r="AJ15" s="80">
        <v>297.45362687367287</v>
      </c>
      <c r="AK15" s="41">
        <v>9.084020489356439E-3</v>
      </c>
      <c r="AL15" s="41">
        <v>2.5035815102303758</v>
      </c>
      <c r="AM15" s="3"/>
      <c r="AN15" s="108">
        <v>-7.2663973992380379E-2</v>
      </c>
      <c r="AO15" s="44">
        <v>-23.307799978548644</v>
      </c>
    </row>
    <row r="16" spans="1:41" hidden="1" outlineLevel="1" x14ac:dyDescent="0.25">
      <c r="A16" s="79" t="s">
        <v>22</v>
      </c>
      <c r="B16" s="80">
        <v>73.151522224362566</v>
      </c>
      <c r="C16" s="80">
        <v>74.072496250132374</v>
      </c>
      <c r="D16" s="80">
        <v>74.153679097333949</v>
      </c>
      <c r="E16" s="80">
        <v>51.767368321711558</v>
      </c>
      <c r="F16" s="80">
        <v>44.424370438818663</v>
      </c>
      <c r="G16" s="80">
        <v>124.86670049714412</v>
      </c>
      <c r="H16" s="80">
        <v>135.54824613497789</v>
      </c>
      <c r="I16" s="80">
        <v>106.15729179124362</v>
      </c>
      <c r="J16" s="80">
        <v>70.797669838170151</v>
      </c>
      <c r="K16" s="80">
        <v>98.020989063837206</v>
      </c>
      <c r="L16" s="80">
        <v>61.618750703223199</v>
      </c>
      <c r="M16" s="80">
        <v>106.52396597037439</v>
      </c>
      <c r="N16" s="80">
        <v>107.10400847772955</v>
      </c>
      <c r="O16" s="80">
        <v>109.83738491892994</v>
      </c>
      <c r="P16" s="80">
        <v>120.1214767144306</v>
      </c>
      <c r="Q16" s="80">
        <v>152.50834837753979</v>
      </c>
      <c r="R16" s="80">
        <v>151.19463879965312</v>
      </c>
      <c r="S16" s="80">
        <v>129.09004033664908</v>
      </c>
      <c r="T16" s="80">
        <v>143.31624741586299</v>
      </c>
      <c r="U16" s="80">
        <v>148.04838417926211</v>
      </c>
      <c r="V16" s="80">
        <v>161.14283661286868</v>
      </c>
      <c r="W16" s="80">
        <v>150.30726651550142</v>
      </c>
      <c r="X16" s="80">
        <v>138.55753335947722</v>
      </c>
      <c r="Y16" s="80">
        <v>144.95948551167834</v>
      </c>
      <c r="Z16" s="80">
        <v>145.58331453711102</v>
      </c>
      <c r="AA16" s="80">
        <v>137.08928616280093</v>
      </c>
      <c r="AB16" s="80">
        <v>135.34002823954938</v>
      </c>
      <c r="AC16" s="80">
        <v>126.90748146868756</v>
      </c>
      <c r="AD16" s="80">
        <v>139.95792315879621</v>
      </c>
      <c r="AE16" s="80">
        <v>141.94957183471618</v>
      </c>
      <c r="AF16" s="80">
        <v>147.57109904749839</v>
      </c>
      <c r="AG16" s="80">
        <v>151.77457630981758</v>
      </c>
      <c r="AH16" s="80">
        <v>152.83331049979805</v>
      </c>
      <c r="AI16" s="80">
        <v>149.12669458238562</v>
      </c>
      <c r="AJ16" s="80">
        <v>155.08701054330297</v>
      </c>
      <c r="AK16" s="41">
        <v>4.7362461040245394E-3</v>
      </c>
      <c r="AL16" s="41">
        <v>1.1200790609337778</v>
      </c>
      <c r="AM16" s="3"/>
      <c r="AN16" s="108">
        <v>3.9968135668859352E-2</v>
      </c>
      <c r="AO16" s="44">
        <v>5.9603159609173417</v>
      </c>
    </row>
    <row r="17" spans="1:47" collapsed="1" x14ac:dyDescent="0.25">
      <c r="A17" s="81" t="s">
        <v>6</v>
      </c>
      <c r="B17" s="78">
        <v>2248.5886289768519</v>
      </c>
      <c r="C17" s="78">
        <v>2150.0125962848433</v>
      </c>
      <c r="D17" s="78">
        <v>2061.294537363533</v>
      </c>
      <c r="E17" s="78">
        <v>2026.3669793742363</v>
      </c>
      <c r="F17" s="78">
        <v>2264.4382076647839</v>
      </c>
      <c r="G17" s="78">
        <v>2177.8665288527318</v>
      </c>
      <c r="H17" s="78">
        <v>2259.596542630009</v>
      </c>
      <c r="I17" s="78">
        <v>2588.3531903960884</v>
      </c>
      <c r="J17" s="78">
        <v>2477.5449718304885</v>
      </c>
      <c r="K17" s="78">
        <v>2427.3825065399742</v>
      </c>
      <c r="L17" s="78">
        <v>2974.6406329653973</v>
      </c>
      <c r="M17" s="78">
        <v>3225.7895315189235</v>
      </c>
      <c r="N17" s="78">
        <v>2986.675296024031</v>
      </c>
      <c r="O17" s="78">
        <v>2459.7813079201464</v>
      </c>
      <c r="P17" s="78">
        <v>2631.025892731499</v>
      </c>
      <c r="Q17" s="78">
        <v>2723.7431938492678</v>
      </c>
      <c r="R17" s="78">
        <v>2665.7334339088129</v>
      </c>
      <c r="S17" s="78">
        <v>2722.2120137713655</v>
      </c>
      <c r="T17" s="78">
        <v>2431.2631326890541</v>
      </c>
      <c r="U17" s="78">
        <v>1615.6142872226415</v>
      </c>
      <c r="V17" s="78">
        <v>1421.5704499701737</v>
      </c>
      <c r="W17" s="78">
        <v>1290.5169942047676</v>
      </c>
      <c r="X17" s="78">
        <v>1516.7777091542564</v>
      </c>
      <c r="Y17" s="78">
        <v>1432.665908609391</v>
      </c>
      <c r="Z17" s="78">
        <v>1777.6441320036211</v>
      </c>
      <c r="AA17" s="78">
        <v>1964.2771811860839</v>
      </c>
      <c r="AB17" s="78">
        <v>2105.7712159809503</v>
      </c>
      <c r="AC17" s="78">
        <v>2192.8410370624524</v>
      </c>
      <c r="AD17" s="78">
        <v>2249.0019378308339</v>
      </c>
      <c r="AE17" s="78">
        <v>2220.1403016319305</v>
      </c>
      <c r="AF17" s="78">
        <v>2062.6372050432938</v>
      </c>
      <c r="AG17" s="78">
        <v>2426.7987499198639</v>
      </c>
      <c r="AH17" s="78">
        <v>2247.3245888724568</v>
      </c>
      <c r="AI17" s="78">
        <v>2105.0419142757373</v>
      </c>
      <c r="AJ17" s="78">
        <v>1824.2807711941539</v>
      </c>
      <c r="AK17" s="39">
        <v>5.5712226736117844E-2</v>
      </c>
      <c r="AL17" s="39">
        <v>-0.18869963688100908</v>
      </c>
      <c r="AM17" s="3"/>
      <c r="AN17" s="53">
        <v>-0.13337555949720004</v>
      </c>
      <c r="AO17" s="47">
        <v>-280.76114308158344</v>
      </c>
    </row>
    <row r="18" spans="1:47" hidden="1" outlineLevel="1" x14ac:dyDescent="0.25">
      <c r="A18" s="79" t="s">
        <v>23</v>
      </c>
      <c r="B18" s="80">
        <v>1116.7254085014333</v>
      </c>
      <c r="C18" s="80">
        <v>992.38939661731536</v>
      </c>
      <c r="D18" s="80">
        <v>932.96808506651939</v>
      </c>
      <c r="E18" s="80">
        <v>951.12593750870883</v>
      </c>
      <c r="F18" s="80">
        <v>1081.7022655246876</v>
      </c>
      <c r="G18" s="80">
        <v>1084.1810327260134</v>
      </c>
      <c r="H18" s="80">
        <v>1198.3870831754853</v>
      </c>
      <c r="I18" s="80">
        <v>1384.9248481927566</v>
      </c>
      <c r="J18" s="80">
        <v>1288.1260716317763</v>
      </c>
      <c r="K18" s="80">
        <v>1353.709634567598</v>
      </c>
      <c r="L18" s="80">
        <v>1908.7841314126661</v>
      </c>
      <c r="M18" s="80">
        <v>2061.4371933464076</v>
      </c>
      <c r="N18" s="80">
        <v>2063.3791229426015</v>
      </c>
      <c r="O18" s="80">
        <v>2342.3181160836975</v>
      </c>
      <c r="P18" s="80">
        <v>2507.0626593013171</v>
      </c>
      <c r="Q18" s="80">
        <v>2552.7953464691873</v>
      </c>
      <c r="R18" s="80">
        <v>2538.7434105910074</v>
      </c>
      <c r="S18" s="80">
        <v>2580.4341213620519</v>
      </c>
      <c r="T18" s="80">
        <v>2301.583745387552</v>
      </c>
      <c r="U18" s="80">
        <v>1485.322669481403</v>
      </c>
      <c r="V18" s="80">
        <v>1299.0484147465629</v>
      </c>
      <c r="W18" s="80">
        <v>1167.2705389694754</v>
      </c>
      <c r="X18" s="80">
        <v>1391.9677990924165</v>
      </c>
      <c r="Y18" s="80">
        <v>1301.695001530657</v>
      </c>
      <c r="Z18" s="80">
        <v>1650.4531530457709</v>
      </c>
      <c r="AA18" s="80">
        <v>1830.3635214124336</v>
      </c>
      <c r="AB18" s="80">
        <v>1968.4013520332232</v>
      </c>
      <c r="AC18" s="80">
        <v>2039.8562560230891</v>
      </c>
      <c r="AD18" s="80">
        <v>2094.5489797619248</v>
      </c>
      <c r="AE18" s="80">
        <v>2057.8652228793621</v>
      </c>
      <c r="AF18" s="80">
        <v>1907.4373141016843</v>
      </c>
      <c r="AG18" s="80">
        <v>2256.9405207619102</v>
      </c>
      <c r="AH18" s="80">
        <v>2068.3747685666494</v>
      </c>
      <c r="AI18" s="80">
        <v>1933.8876215143528</v>
      </c>
      <c r="AJ18" s="80">
        <v>1654.3221432294367</v>
      </c>
      <c r="AK18" s="41">
        <v>5.0521812099048755E-2</v>
      </c>
      <c r="AL18" s="41">
        <v>0.48140458758740012</v>
      </c>
      <c r="AM18" s="3"/>
      <c r="AN18" s="108">
        <v>-0.14456138773255039</v>
      </c>
      <c r="AO18" s="44">
        <v>-279.56547828491603</v>
      </c>
    </row>
    <row r="19" spans="1:47" hidden="1" outlineLevel="1" x14ac:dyDescent="0.25">
      <c r="A19" s="79" t="s">
        <v>38</v>
      </c>
      <c r="B19" s="80">
        <v>990.23349783919457</v>
      </c>
      <c r="C19" s="80">
        <v>1030.3165009289526</v>
      </c>
      <c r="D19" s="80">
        <v>1003.5614679642191</v>
      </c>
      <c r="E19" s="80">
        <v>946.18678616206842</v>
      </c>
      <c r="F19" s="80">
        <v>1056.6256166776075</v>
      </c>
      <c r="G19" s="80">
        <v>973.43728270022268</v>
      </c>
      <c r="H19" s="80">
        <v>922.85045185393972</v>
      </c>
      <c r="I19" s="80">
        <v>1073.1245536725266</v>
      </c>
      <c r="J19" s="80">
        <v>1058.8056564006599</v>
      </c>
      <c r="K19" s="80">
        <v>942.81763386280556</v>
      </c>
      <c r="L19" s="80">
        <v>882.29535425118684</v>
      </c>
      <c r="M19" s="80">
        <v>1041.2883255458382</v>
      </c>
      <c r="N19" s="80">
        <v>810.98059959155819</v>
      </c>
      <c r="O19" s="80">
        <v>0.29746643374315695</v>
      </c>
      <c r="P19" s="80" t="s">
        <v>9</v>
      </c>
      <c r="Q19" s="80" t="s">
        <v>9</v>
      </c>
      <c r="R19" s="80" t="s">
        <v>9</v>
      </c>
      <c r="S19" s="80" t="s">
        <v>9</v>
      </c>
      <c r="T19" s="80" t="s">
        <v>9</v>
      </c>
      <c r="U19" s="80" t="s">
        <v>9</v>
      </c>
      <c r="V19" s="80" t="s">
        <v>9</v>
      </c>
      <c r="W19" s="80" t="s">
        <v>9</v>
      </c>
      <c r="X19" s="80" t="s">
        <v>9</v>
      </c>
      <c r="Y19" s="80" t="s">
        <v>9</v>
      </c>
      <c r="Z19" s="80" t="s">
        <v>9</v>
      </c>
      <c r="AA19" s="80" t="s">
        <v>9</v>
      </c>
      <c r="AB19" s="80" t="s">
        <v>9</v>
      </c>
      <c r="AC19" s="80" t="s">
        <v>9</v>
      </c>
      <c r="AD19" s="80" t="s">
        <v>9</v>
      </c>
      <c r="AE19" s="80" t="s">
        <v>9</v>
      </c>
      <c r="AF19" s="80" t="s">
        <v>9</v>
      </c>
      <c r="AG19" s="80" t="s">
        <v>9</v>
      </c>
      <c r="AH19" s="80" t="s">
        <v>9</v>
      </c>
      <c r="AI19" s="80" t="s">
        <v>9</v>
      </c>
      <c r="AJ19" s="80" t="s">
        <v>9</v>
      </c>
      <c r="AK19" s="41"/>
      <c r="AL19" s="41"/>
      <c r="AM19" s="3"/>
      <c r="AN19" s="108"/>
      <c r="AO19" s="44"/>
    </row>
    <row r="20" spans="1:47" hidden="1" outlineLevel="1" x14ac:dyDescent="0.25">
      <c r="A20" s="79" t="s">
        <v>24</v>
      </c>
      <c r="B20" s="80">
        <v>26.080000000000002</v>
      </c>
      <c r="C20" s="80">
        <v>23.44</v>
      </c>
      <c r="D20" s="80">
        <v>20.56</v>
      </c>
      <c r="E20" s="80">
        <v>26.080000000000002</v>
      </c>
      <c r="F20" s="80">
        <v>21.28</v>
      </c>
      <c r="G20" s="80">
        <v>24.8</v>
      </c>
      <c r="H20" s="80">
        <v>27.28</v>
      </c>
      <c r="I20" s="80">
        <v>26.96</v>
      </c>
      <c r="J20" s="80">
        <v>28.64</v>
      </c>
      <c r="K20" s="80">
        <v>26.8</v>
      </c>
      <c r="L20" s="80">
        <v>28.8</v>
      </c>
      <c r="M20" s="80">
        <v>12</v>
      </c>
      <c r="N20" s="80" t="s">
        <v>9</v>
      </c>
      <c r="O20" s="80" t="s">
        <v>9</v>
      </c>
      <c r="P20" s="80" t="s">
        <v>9</v>
      </c>
      <c r="Q20" s="80" t="s">
        <v>9</v>
      </c>
      <c r="R20" s="80" t="s">
        <v>9</v>
      </c>
      <c r="S20" s="80" t="s">
        <v>9</v>
      </c>
      <c r="T20" s="80" t="s">
        <v>9</v>
      </c>
      <c r="U20" s="80" t="s">
        <v>9</v>
      </c>
      <c r="V20" s="80" t="s">
        <v>9</v>
      </c>
      <c r="W20" s="80" t="s">
        <v>9</v>
      </c>
      <c r="X20" s="80" t="s">
        <v>9</v>
      </c>
      <c r="Y20" s="80" t="s">
        <v>9</v>
      </c>
      <c r="Z20" s="80" t="s">
        <v>9</v>
      </c>
      <c r="AA20" s="80" t="s">
        <v>9</v>
      </c>
      <c r="AB20" s="80" t="s">
        <v>9</v>
      </c>
      <c r="AC20" s="80" t="s">
        <v>9</v>
      </c>
      <c r="AD20" s="80" t="s">
        <v>9</v>
      </c>
      <c r="AE20" s="80" t="s">
        <v>9</v>
      </c>
      <c r="AF20" s="80" t="s">
        <v>9</v>
      </c>
      <c r="AG20" s="80" t="s">
        <v>9</v>
      </c>
      <c r="AH20" s="80" t="s">
        <v>9</v>
      </c>
      <c r="AI20" s="80" t="s">
        <v>9</v>
      </c>
      <c r="AJ20" s="80" t="s">
        <v>9</v>
      </c>
      <c r="AK20" s="41"/>
      <c r="AL20" s="41"/>
      <c r="AM20" s="3"/>
      <c r="AN20" s="108"/>
      <c r="AO20" s="44"/>
    </row>
    <row r="21" spans="1:47" hidden="1" outlineLevel="1" x14ac:dyDescent="0.25">
      <c r="A21" s="79" t="s">
        <v>39</v>
      </c>
      <c r="B21" s="80">
        <v>115.549722636224</v>
      </c>
      <c r="C21" s="80">
        <v>103.86669873857545</v>
      </c>
      <c r="D21" s="80">
        <v>104.20498433279445</v>
      </c>
      <c r="E21" s="80">
        <v>102.97425570345909</v>
      </c>
      <c r="F21" s="80">
        <v>104.83032546248897</v>
      </c>
      <c r="G21" s="80">
        <v>95.448213426495158</v>
      </c>
      <c r="H21" s="80">
        <v>111.07900760058389</v>
      </c>
      <c r="I21" s="80">
        <v>103.3437885308051</v>
      </c>
      <c r="J21" s="80">
        <v>101.97324379805224</v>
      </c>
      <c r="K21" s="80">
        <v>104.05523810957051</v>
      </c>
      <c r="L21" s="80">
        <v>154.76114730154416</v>
      </c>
      <c r="M21" s="80">
        <v>111.06401262667765</v>
      </c>
      <c r="N21" s="80">
        <v>112.31557348987135</v>
      </c>
      <c r="O21" s="80">
        <v>117.1657254027059</v>
      </c>
      <c r="P21" s="80">
        <v>123.96323343018204</v>
      </c>
      <c r="Q21" s="80">
        <v>170.94784738008065</v>
      </c>
      <c r="R21" s="80">
        <v>126.99002331780541</v>
      </c>
      <c r="S21" s="80">
        <v>141.77789240931352</v>
      </c>
      <c r="T21" s="80">
        <v>129.67938730150226</v>
      </c>
      <c r="U21" s="80">
        <v>130.29161774123858</v>
      </c>
      <c r="V21" s="80">
        <v>122.52203522361086</v>
      </c>
      <c r="W21" s="80">
        <v>123.24645523529207</v>
      </c>
      <c r="X21" s="80">
        <v>124.80991006183989</v>
      </c>
      <c r="Y21" s="80">
        <v>130.97090707873406</v>
      </c>
      <c r="Z21" s="80">
        <v>127.19097895785011</v>
      </c>
      <c r="AA21" s="80">
        <v>133.91365977365027</v>
      </c>
      <c r="AB21" s="80">
        <v>137.36986394772717</v>
      </c>
      <c r="AC21" s="80">
        <v>152.98478103936327</v>
      </c>
      <c r="AD21" s="80">
        <v>154.45295806890906</v>
      </c>
      <c r="AE21" s="80">
        <v>162.27507875256822</v>
      </c>
      <c r="AF21" s="80">
        <v>155.19989094160965</v>
      </c>
      <c r="AG21" s="80">
        <v>169.8582291579535</v>
      </c>
      <c r="AH21" s="80">
        <v>178.94982030580752</v>
      </c>
      <c r="AI21" s="80">
        <v>171.1542927613844</v>
      </c>
      <c r="AJ21" s="80">
        <v>169.95862796471715</v>
      </c>
      <c r="AK21" s="41">
        <v>5.1904146370690884E-3</v>
      </c>
      <c r="AL21" s="41">
        <v>0.47087006430802414</v>
      </c>
      <c r="AM21" s="3"/>
      <c r="AN21" s="108">
        <v>-6.9858884482330037E-3</v>
      </c>
      <c r="AO21" s="44">
        <v>-1.1956647966672449</v>
      </c>
    </row>
    <row r="22" spans="1:47" hidden="1" outlineLevel="1" x14ac:dyDescent="0.25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41"/>
      <c r="AL22" s="41"/>
      <c r="AM22" s="3"/>
      <c r="AN22" s="108"/>
      <c r="AO22" s="44"/>
    </row>
    <row r="23" spans="1:47" x14ac:dyDescent="0.25">
      <c r="A23" s="81" t="s">
        <v>13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39"/>
      <c r="AL23" s="39"/>
      <c r="AM23" s="3"/>
      <c r="AN23" s="53"/>
      <c r="AO23" s="47"/>
      <c r="AU23" s="6"/>
    </row>
    <row r="24" spans="1:47" collapsed="1" x14ac:dyDescent="0.25">
      <c r="A24" s="81" t="s">
        <v>2</v>
      </c>
      <c r="B24" s="78">
        <v>1198.9399944037998</v>
      </c>
      <c r="C24" s="78">
        <v>1194.4077297364577</v>
      </c>
      <c r="D24" s="78">
        <v>1168.9517068408493</v>
      </c>
      <c r="E24" s="78">
        <v>1267.5341566380346</v>
      </c>
      <c r="F24" s="78">
        <v>1278.6789766673246</v>
      </c>
      <c r="G24" s="78">
        <v>1648.8466040598496</v>
      </c>
      <c r="H24" s="78">
        <v>1438.4147604229861</v>
      </c>
      <c r="I24" s="78">
        <v>1382.8723307707157</v>
      </c>
      <c r="J24" s="78">
        <v>1283.7647843129075</v>
      </c>
      <c r="K24" s="78">
        <v>1395.4933742302219</v>
      </c>
      <c r="L24" s="78">
        <v>1392.4830440321787</v>
      </c>
      <c r="M24" s="78">
        <v>1414.6060902713609</v>
      </c>
      <c r="N24" s="78">
        <v>1287.4433518726487</v>
      </c>
      <c r="O24" s="78">
        <v>1444.0342663488727</v>
      </c>
      <c r="P24" s="78">
        <v>1270.8219547802405</v>
      </c>
      <c r="Q24" s="78">
        <v>1332.8216767638457</v>
      </c>
      <c r="R24" s="78">
        <v>1273.9354009012516</v>
      </c>
      <c r="S24" s="78">
        <v>1331.6204599335015</v>
      </c>
      <c r="T24" s="78">
        <v>1280.5448131267563</v>
      </c>
      <c r="U24" s="78">
        <v>1212.2065337835534</v>
      </c>
      <c r="V24" s="78">
        <v>1282.5328181477573</v>
      </c>
      <c r="W24" s="78">
        <v>1145.8269252156883</v>
      </c>
      <c r="X24" s="78">
        <v>966.57532231969185</v>
      </c>
      <c r="Y24" s="78">
        <v>1178.8340251763614</v>
      </c>
      <c r="Z24" s="78">
        <v>1001.9833347796048</v>
      </c>
      <c r="AA24" s="78">
        <v>995.22248899946635</v>
      </c>
      <c r="AB24" s="78">
        <v>1063.2121053964531</v>
      </c>
      <c r="AC24" s="78">
        <v>993.20516903171142</v>
      </c>
      <c r="AD24" s="78">
        <v>1173.6039863328251</v>
      </c>
      <c r="AE24" s="78">
        <v>1069.1133051169923</v>
      </c>
      <c r="AF24" s="78">
        <v>1162.359051499262</v>
      </c>
      <c r="AG24" s="78">
        <v>1347.9655266502359</v>
      </c>
      <c r="AH24" s="78">
        <v>1599.560711718734</v>
      </c>
      <c r="AI24" s="78">
        <v>1320.0731523687475</v>
      </c>
      <c r="AJ24" s="78">
        <v>1365.3224347527394</v>
      </c>
      <c r="AK24" s="39">
        <v>4.1695968216044765E-2</v>
      </c>
      <c r="AL24" s="39">
        <v>0.138774618517649</v>
      </c>
      <c r="AM24" s="3"/>
      <c r="AN24" s="53">
        <v>3.4277859755572064E-2</v>
      </c>
      <c r="AO24" s="47">
        <v>45.24928238399184</v>
      </c>
      <c r="AR24" s="82"/>
      <c r="AS24" s="82"/>
      <c r="AT24" s="82"/>
    </row>
    <row r="25" spans="1:47" hidden="1" outlineLevel="1" x14ac:dyDescent="0.25">
      <c r="A25" s="79" t="s">
        <v>26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41"/>
      <c r="AL25" s="41"/>
      <c r="AM25" s="3"/>
      <c r="AN25" s="108"/>
      <c r="AO25" s="44"/>
    </row>
    <row r="26" spans="1:47" hidden="1" outlineLevel="1" x14ac:dyDescent="0.25">
      <c r="A26" s="79" t="s">
        <v>27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41"/>
      <c r="AL26" s="41"/>
      <c r="AM26" s="3"/>
      <c r="AN26" s="108"/>
      <c r="AO26" s="44"/>
    </row>
    <row r="27" spans="1:47" hidden="1" outlineLevel="1" x14ac:dyDescent="0.25">
      <c r="A27" s="79" t="s">
        <v>28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41"/>
      <c r="AL27" s="41"/>
      <c r="AM27" s="3"/>
      <c r="AN27" s="108"/>
      <c r="AO27" s="44"/>
      <c r="AR27" s="105"/>
      <c r="AS27" s="110"/>
    </row>
    <row r="28" spans="1:47" hidden="1" outlineLevel="1" x14ac:dyDescent="0.25">
      <c r="A28" s="79" t="s">
        <v>29</v>
      </c>
      <c r="B28" s="80">
        <v>355.036</v>
      </c>
      <c r="C28" s="80">
        <v>315.14515999999998</v>
      </c>
      <c r="D28" s="80">
        <v>255.60083999999998</v>
      </c>
      <c r="E28" s="80">
        <v>357.2998</v>
      </c>
      <c r="F28" s="80">
        <v>269.64124000000004</v>
      </c>
      <c r="G28" s="80">
        <v>494.59520000000003</v>
      </c>
      <c r="H28" s="80">
        <v>484.03343999999993</v>
      </c>
      <c r="I28" s="80">
        <v>423.48680000000002</v>
      </c>
      <c r="J28" s="80">
        <v>305.58044000000001</v>
      </c>
      <c r="K28" s="80">
        <v>383.22723999999999</v>
      </c>
      <c r="L28" s="80">
        <v>366.38315999999998</v>
      </c>
      <c r="M28" s="80">
        <v>385.28247999999996</v>
      </c>
      <c r="N28" s="80">
        <v>273.89956000000001</v>
      </c>
      <c r="O28" s="80">
        <v>386.76</v>
      </c>
      <c r="P28" s="80">
        <v>240.79571999999996</v>
      </c>
      <c r="Q28" s="80">
        <v>266.73371999999995</v>
      </c>
      <c r="R28" s="80">
        <v>254.85636</v>
      </c>
      <c r="S28" s="80">
        <v>376.76671999999996</v>
      </c>
      <c r="T28" s="80">
        <v>262.20744000000002</v>
      </c>
      <c r="U28" s="80">
        <v>307.32239999999996</v>
      </c>
      <c r="V28" s="80">
        <v>427.93387999999993</v>
      </c>
      <c r="W28" s="80">
        <v>360.67856</v>
      </c>
      <c r="X28" s="80">
        <v>229.39619999999999</v>
      </c>
      <c r="Y28" s="80">
        <v>515.69275999999991</v>
      </c>
      <c r="Z28" s="80">
        <v>391.07495680000005</v>
      </c>
      <c r="AA28" s="80">
        <v>401.14668</v>
      </c>
      <c r="AB28" s="80">
        <v>433.59667999999999</v>
      </c>
      <c r="AC28" s="80">
        <v>332.74647999999996</v>
      </c>
      <c r="AD28" s="80">
        <v>461.05708000000004</v>
      </c>
      <c r="AE28" s="80">
        <v>343.90247759999994</v>
      </c>
      <c r="AF28" s="80">
        <v>399.48303999999996</v>
      </c>
      <c r="AG28" s="80">
        <v>597.40603999999996</v>
      </c>
      <c r="AH28" s="80">
        <v>623.97631999999999</v>
      </c>
      <c r="AI28" s="80">
        <v>457.79579999999999</v>
      </c>
      <c r="AJ28" s="80">
        <v>453.53203719999999</v>
      </c>
      <c r="AK28" s="41">
        <v>1.3850543231917175E-2</v>
      </c>
      <c r="AL28" s="41">
        <v>0.27742549262609983</v>
      </c>
      <c r="AM28" s="3"/>
      <c r="AN28" s="108">
        <v>-9.3136782818889884E-3</v>
      </c>
      <c r="AO28" s="44">
        <v>-4.263762799999995</v>
      </c>
    </row>
    <row r="29" spans="1:47" hidden="1" outlineLevel="1" x14ac:dyDescent="0.25">
      <c r="A29" s="79" t="s">
        <v>30</v>
      </c>
      <c r="B29" s="80">
        <v>96.677023188405784</v>
      </c>
      <c r="C29" s="80">
        <v>99.628382821946872</v>
      </c>
      <c r="D29" s="80">
        <v>118.08579710144927</v>
      </c>
      <c r="E29" s="80">
        <v>99.875217391304361</v>
      </c>
      <c r="F29" s="80">
        <v>98.719420289855051</v>
      </c>
      <c r="G29" s="80">
        <v>86.267101449275344</v>
      </c>
      <c r="H29" s="80">
        <v>87.18695652173912</v>
      </c>
      <c r="I29" s="80">
        <v>82.633913043478259</v>
      </c>
      <c r="J29" s="80">
        <v>95.371594202898564</v>
      </c>
      <c r="K29" s="80">
        <v>103.53391304347825</v>
      </c>
      <c r="L29" s="80">
        <v>91.8436231884058</v>
      </c>
      <c r="M29" s="80">
        <v>83.63666666666667</v>
      </c>
      <c r="N29" s="80">
        <v>80.805362318840594</v>
      </c>
      <c r="O29" s="80">
        <v>78.482608695652175</v>
      </c>
      <c r="P29" s="80">
        <v>66.857681159420295</v>
      </c>
      <c r="Q29" s="80">
        <v>60.814599999999999</v>
      </c>
      <c r="R29" s="80">
        <v>64.755533333333346</v>
      </c>
      <c r="S29" s="80">
        <v>50.899933333333344</v>
      </c>
      <c r="T29" s="80">
        <v>66.973133333333351</v>
      </c>
      <c r="U29" s="80">
        <v>89.020800000000008</v>
      </c>
      <c r="V29" s="80">
        <v>98.243200000000016</v>
      </c>
      <c r="W29" s="80">
        <v>70.265799999999999</v>
      </c>
      <c r="X29" s="80">
        <v>46.351066666666675</v>
      </c>
      <c r="Y29" s="80">
        <v>47.090266666666672</v>
      </c>
      <c r="Z29" s="80">
        <v>54.549733333333336</v>
      </c>
      <c r="AA29" s="80">
        <v>64.265666666666661</v>
      </c>
      <c r="AB29" s="80">
        <v>81.790133333333344</v>
      </c>
      <c r="AC29" s="80">
        <v>83.988666666666674</v>
      </c>
      <c r="AD29" s="80">
        <v>90.42880000000001</v>
      </c>
      <c r="AE29" s="80">
        <v>96.082066666666663</v>
      </c>
      <c r="AF29" s="80">
        <v>110.17820000000002</v>
      </c>
      <c r="AG29" s="80">
        <v>106.40373333333334</v>
      </c>
      <c r="AH29" s="80">
        <v>143.90640000000002</v>
      </c>
      <c r="AI29" s="80">
        <v>139.22972077294688</v>
      </c>
      <c r="AJ29" s="80">
        <v>172.10677801800878</v>
      </c>
      <c r="AK29" s="41">
        <v>5.2560175994649733E-3</v>
      </c>
      <c r="AL29" s="41">
        <v>0.78022421814337672</v>
      </c>
      <c r="AM29" s="3"/>
      <c r="AN29" s="108">
        <v>0.23613533850776855</v>
      </c>
      <c r="AO29" s="44">
        <v>32.877057245061906</v>
      </c>
    </row>
    <row r="30" spans="1:47" hidden="1" outlineLevel="1" x14ac:dyDescent="0.25">
      <c r="A30" s="79" t="s">
        <v>42</v>
      </c>
      <c r="B30" s="80">
        <v>660.29504306688011</v>
      </c>
      <c r="C30" s="80">
        <v>685.69100626175987</v>
      </c>
      <c r="D30" s="80">
        <v>695.21449245984002</v>
      </c>
      <c r="E30" s="80">
        <v>698.38898785920003</v>
      </c>
      <c r="F30" s="80">
        <v>793.62384984000016</v>
      </c>
      <c r="G30" s="80">
        <v>911.08017961631992</v>
      </c>
      <c r="H30" s="80">
        <v>733.30843725215993</v>
      </c>
      <c r="I30" s="80">
        <v>758.70440044704003</v>
      </c>
      <c r="J30" s="80">
        <v>752.35540964831989</v>
      </c>
      <c r="K30" s="80">
        <v>793.62384984000016</v>
      </c>
      <c r="L30" s="80">
        <v>822.19430843424004</v>
      </c>
      <c r="M30" s="80">
        <v>831.71779463231996</v>
      </c>
      <c r="N30" s="80">
        <v>834.89229003167998</v>
      </c>
      <c r="O30" s="80">
        <v>838.06678543103988</v>
      </c>
      <c r="P30" s="80">
        <v>803.14733603807997</v>
      </c>
      <c r="Q30" s="80">
        <v>861.83792983058561</v>
      </c>
      <c r="R30" s="80">
        <v>826.20029863733714</v>
      </c>
      <c r="S30" s="80">
        <v>784.47000256854335</v>
      </c>
      <c r="T30" s="80">
        <v>848.79127313502704</v>
      </c>
      <c r="U30" s="80">
        <v>719.95377346400699</v>
      </c>
      <c r="V30" s="80">
        <v>680.96838458640741</v>
      </c>
      <c r="W30" s="80">
        <v>652.43870612419562</v>
      </c>
      <c r="X30" s="80">
        <v>621.70192293919752</v>
      </c>
      <c r="Y30" s="80">
        <v>539.13240815756023</v>
      </c>
      <c r="Z30" s="80">
        <v>483.07046092071607</v>
      </c>
      <c r="AA30" s="80">
        <v>465.37682572852486</v>
      </c>
      <c r="AB30" s="80">
        <v>488.65913257879959</v>
      </c>
      <c r="AC30" s="80">
        <v>506.40799239032447</v>
      </c>
      <c r="AD30" s="80">
        <v>538.49032848605759</v>
      </c>
      <c r="AE30" s="80">
        <v>556.92338442511834</v>
      </c>
      <c r="AF30" s="80">
        <v>593.84089573260576</v>
      </c>
      <c r="AG30" s="80">
        <v>586.57083612100246</v>
      </c>
      <c r="AH30" s="80">
        <v>778.62578703663667</v>
      </c>
      <c r="AI30" s="80">
        <v>660.47948114848248</v>
      </c>
      <c r="AJ30" s="80">
        <v>675.19510062790448</v>
      </c>
      <c r="AK30" s="41">
        <v>2.0619974255757952E-2</v>
      </c>
      <c r="AL30" s="41">
        <v>2.2565757107334772E-2</v>
      </c>
      <c r="AM30" s="3"/>
      <c r="AN30" s="108">
        <v>2.2280206879150243E-2</v>
      </c>
      <c r="AO30" s="44">
        <v>14.715619479422003</v>
      </c>
    </row>
    <row r="31" spans="1:47" hidden="1" outlineLevel="1" x14ac:dyDescent="0.25">
      <c r="A31" s="79" t="s">
        <v>14</v>
      </c>
      <c r="B31" s="80">
        <v>86.931928148513919</v>
      </c>
      <c r="C31" s="80">
        <v>93.943180652750939</v>
      </c>
      <c r="D31" s="80">
        <v>100.0505772795599</v>
      </c>
      <c r="E31" s="80">
        <v>111.97015138753022</v>
      </c>
      <c r="F31" s="80">
        <v>116.69446653746948</v>
      </c>
      <c r="G31" s="80">
        <v>156.90412299425418</v>
      </c>
      <c r="H31" s="80">
        <v>133.88592664908711</v>
      </c>
      <c r="I31" s="80">
        <v>118.04721728019732</v>
      </c>
      <c r="J31" s="80">
        <v>130.45734046168897</v>
      </c>
      <c r="K31" s="80">
        <v>115.10837134674341</v>
      </c>
      <c r="L31" s="80">
        <v>112.06195240953299</v>
      </c>
      <c r="M31" s="80">
        <v>113.96914897237438</v>
      </c>
      <c r="N31" s="80">
        <v>97.84613952212807</v>
      </c>
      <c r="O31" s="80">
        <v>140.72487222218066</v>
      </c>
      <c r="P31" s="80">
        <v>160.02121758274026</v>
      </c>
      <c r="Q31" s="80">
        <v>143.4354269332602</v>
      </c>
      <c r="R31" s="80">
        <v>128.12320893058111</v>
      </c>
      <c r="S31" s="80">
        <v>119.48380403162501</v>
      </c>
      <c r="T31" s="80">
        <v>102.57296665839588</v>
      </c>
      <c r="U31" s="80">
        <v>95.909560319546543</v>
      </c>
      <c r="V31" s="80">
        <v>75.387353561349926</v>
      </c>
      <c r="W31" s="80">
        <v>62.443859091492577</v>
      </c>
      <c r="X31" s="80">
        <v>69.12613271382773</v>
      </c>
      <c r="Y31" s="80">
        <v>76.918590352134473</v>
      </c>
      <c r="Z31" s="80">
        <v>73.288183725555328</v>
      </c>
      <c r="AA31" s="80">
        <v>64.433316604274694</v>
      </c>
      <c r="AB31" s="80">
        <v>59.166159484320268</v>
      </c>
      <c r="AC31" s="80">
        <v>70.062029974720275</v>
      </c>
      <c r="AD31" s="80">
        <v>83.627777846767401</v>
      </c>
      <c r="AE31" s="80">
        <v>72.205376425207419</v>
      </c>
      <c r="AF31" s="80">
        <v>58.856915766656442</v>
      </c>
      <c r="AG31" s="80">
        <v>57.584917195900204</v>
      </c>
      <c r="AH31" s="80">
        <v>53.052204682097219</v>
      </c>
      <c r="AI31" s="80">
        <v>62.568150447318196</v>
      </c>
      <c r="AJ31" s="80">
        <v>64.488518906826229</v>
      </c>
      <c r="AK31" s="41">
        <v>1.9694331289046691E-3</v>
      </c>
      <c r="AL31" s="41">
        <v>-0.25817222417229169</v>
      </c>
      <c r="AM31" s="3"/>
      <c r="AN31" s="108">
        <v>3.0692428108850138E-2</v>
      </c>
      <c r="AO31" s="44">
        <v>1.9203684595080333</v>
      </c>
    </row>
    <row r="32" spans="1:47" collapsed="1" x14ac:dyDescent="0.25">
      <c r="A32" s="81" t="s">
        <v>4</v>
      </c>
      <c r="B32" s="78">
        <v>95.586393100615695</v>
      </c>
      <c r="C32" s="78">
        <v>95.701568661959485</v>
      </c>
      <c r="D32" s="78">
        <v>96.409777034925</v>
      </c>
      <c r="E32" s="78">
        <v>97.146005771354794</v>
      </c>
      <c r="F32" s="78">
        <v>97.743558859034948</v>
      </c>
      <c r="G32" s="78">
        <v>98.1600335732833</v>
      </c>
      <c r="H32" s="78">
        <v>98.185391741055099</v>
      </c>
      <c r="I32" s="78">
        <v>82.529457412034816</v>
      </c>
      <c r="J32" s="78">
        <v>64.743899658318327</v>
      </c>
      <c r="K32" s="78">
        <v>71.990219596908574</v>
      </c>
      <c r="L32" s="78">
        <v>76.747551833598067</v>
      </c>
      <c r="M32" s="78">
        <v>85.297958777457879</v>
      </c>
      <c r="N32" s="78">
        <v>108.25982963815787</v>
      </c>
      <c r="O32" s="78">
        <v>153.17601138730458</v>
      </c>
      <c r="P32" s="78">
        <v>143.63979548265843</v>
      </c>
      <c r="Q32" s="78">
        <v>128.49588098665768</v>
      </c>
      <c r="R32" s="78">
        <v>126.03620618235634</v>
      </c>
      <c r="S32" s="78">
        <v>83.070144766725235</v>
      </c>
      <c r="T32" s="78">
        <v>68.010329379495545</v>
      </c>
      <c r="U32" s="78">
        <v>69.481061204742431</v>
      </c>
      <c r="V32" s="78">
        <v>61.015934692261041</v>
      </c>
      <c r="W32" s="78">
        <v>43.824279636887987</v>
      </c>
      <c r="X32" s="78">
        <v>47.595212196436158</v>
      </c>
      <c r="Y32" s="78">
        <v>44.555258364823317</v>
      </c>
      <c r="Z32" s="78">
        <v>41.12491951987716</v>
      </c>
      <c r="AA32" s="78">
        <v>41.849098806649948</v>
      </c>
      <c r="AB32" s="78">
        <v>24.650008230852372</v>
      </c>
      <c r="AC32" s="78">
        <v>27.037659067065395</v>
      </c>
      <c r="AD32" s="78">
        <v>23.49070589395857</v>
      </c>
      <c r="AE32" s="78">
        <v>31.974186260019533</v>
      </c>
      <c r="AF32" s="78">
        <v>30.755385589257823</v>
      </c>
      <c r="AG32" s="78">
        <v>34.162086124035525</v>
      </c>
      <c r="AH32" s="78">
        <v>35.968098898344749</v>
      </c>
      <c r="AI32" s="78">
        <v>34.668379767789901</v>
      </c>
      <c r="AJ32" s="78">
        <v>14.510669279889505</v>
      </c>
      <c r="AK32" s="39">
        <v>4.4314543560355576E-4</v>
      </c>
      <c r="AL32" s="39">
        <v>-0.84819314957710179</v>
      </c>
      <c r="AM32" s="3"/>
      <c r="AN32" s="53">
        <v>-0.5814436850789535</v>
      </c>
      <c r="AO32" s="47">
        <v>-20.157710487900395</v>
      </c>
    </row>
    <row r="33" spans="1:41" hidden="1" outlineLevel="1" x14ac:dyDescent="0.25">
      <c r="A33" s="79" t="s">
        <v>31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41"/>
      <c r="AL33" s="41"/>
      <c r="AM33" s="3"/>
      <c r="AN33" s="108"/>
      <c r="AO33" s="44"/>
    </row>
    <row r="34" spans="1:41" hidden="1" outlineLevel="1" x14ac:dyDescent="0.25">
      <c r="A34" s="79" t="s">
        <v>32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41"/>
      <c r="AL34" s="41"/>
      <c r="AM34" s="3"/>
      <c r="AN34" s="108"/>
      <c r="AO34" s="44"/>
    </row>
    <row r="35" spans="1:41" hidden="1" outlineLevel="1" x14ac:dyDescent="0.25">
      <c r="A35" s="79" t="s">
        <v>33</v>
      </c>
      <c r="B35" s="80">
        <v>95.586393100615695</v>
      </c>
      <c r="C35" s="80">
        <v>95.701568661959485</v>
      </c>
      <c r="D35" s="80">
        <v>96.409777034925</v>
      </c>
      <c r="E35" s="80">
        <v>97.146005771354794</v>
      </c>
      <c r="F35" s="80">
        <v>97.743558859034948</v>
      </c>
      <c r="G35" s="80">
        <v>98.1600335732833</v>
      </c>
      <c r="H35" s="80">
        <v>98.185391741055099</v>
      </c>
      <c r="I35" s="80">
        <v>82.529457412034816</v>
      </c>
      <c r="J35" s="80">
        <v>64.743899658318327</v>
      </c>
      <c r="K35" s="80">
        <v>71.990219596908574</v>
      </c>
      <c r="L35" s="80">
        <v>76.747551833598067</v>
      </c>
      <c r="M35" s="80">
        <v>85.297958777457879</v>
      </c>
      <c r="N35" s="80">
        <v>108.25982963815787</v>
      </c>
      <c r="O35" s="80">
        <v>153.17601138730458</v>
      </c>
      <c r="P35" s="80">
        <v>143.63979548265843</v>
      </c>
      <c r="Q35" s="80">
        <v>128.49588098665768</v>
      </c>
      <c r="R35" s="80">
        <v>126.03620618235634</v>
      </c>
      <c r="S35" s="80">
        <v>83.070144766725235</v>
      </c>
      <c r="T35" s="80">
        <v>68.010329379495545</v>
      </c>
      <c r="U35" s="80">
        <v>69.481061204742431</v>
      </c>
      <c r="V35" s="80">
        <v>61.015934692261041</v>
      </c>
      <c r="W35" s="80">
        <v>43.824279636887987</v>
      </c>
      <c r="X35" s="80">
        <v>47.595212196436158</v>
      </c>
      <c r="Y35" s="80">
        <v>44.555258364823317</v>
      </c>
      <c r="Z35" s="80">
        <v>41.12491951987716</v>
      </c>
      <c r="AA35" s="80">
        <v>41.849098806649948</v>
      </c>
      <c r="AB35" s="80">
        <v>24.650008230852372</v>
      </c>
      <c r="AC35" s="80">
        <v>27.037659067065395</v>
      </c>
      <c r="AD35" s="80">
        <v>23.49070589395857</v>
      </c>
      <c r="AE35" s="80">
        <v>31.974186260019533</v>
      </c>
      <c r="AF35" s="80">
        <v>30.755385589257823</v>
      </c>
      <c r="AG35" s="80">
        <v>34.162086124035525</v>
      </c>
      <c r="AH35" s="80">
        <v>35.968098898344749</v>
      </c>
      <c r="AI35" s="80">
        <v>34.668379767789901</v>
      </c>
      <c r="AJ35" s="80">
        <v>14.510669279889505</v>
      </c>
      <c r="AK35" s="41">
        <v>4.4314543560355576E-4</v>
      </c>
      <c r="AL35" s="41">
        <v>-0.84819314957710179</v>
      </c>
      <c r="AM35" s="3"/>
      <c r="AN35" s="108">
        <v>-0.5814436850789535</v>
      </c>
      <c r="AO35" s="44">
        <v>-20.157710487900395</v>
      </c>
    </row>
    <row r="36" spans="1:41" hidden="1" outlineLevel="1" x14ac:dyDescent="0.25">
      <c r="A36" s="79" t="s">
        <v>40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41"/>
      <c r="AL36" s="41"/>
      <c r="AM36" s="3"/>
      <c r="AN36" s="108"/>
      <c r="AO36" s="44"/>
    </row>
    <row r="37" spans="1:41" s="90" customFormat="1" collapsed="1" x14ac:dyDescent="0.25">
      <c r="A37" s="81" t="s">
        <v>48</v>
      </c>
      <c r="B37" s="78">
        <v>2042.6389278181821</v>
      </c>
      <c r="C37" s="78">
        <v>1802.7631229410299</v>
      </c>
      <c r="D37" s="78">
        <v>1783.1730333096584</v>
      </c>
      <c r="E37" s="78">
        <v>1949.1175242286804</v>
      </c>
      <c r="F37" s="78">
        <v>1778.1279090041687</v>
      </c>
      <c r="G37" s="78">
        <v>2578.077160524625</v>
      </c>
      <c r="H37" s="78">
        <v>2614.4314660593659</v>
      </c>
      <c r="I37" s="78">
        <v>2129.3464782237666</v>
      </c>
      <c r="J37" s="78">
        <v>2046.202796317659</v>
      </c>
      <c r="K37" s="78">
        <v>1604.7813937786559</v>
      </c>
      <c r="L37" s="78">
        <v>2210.8262321883412</v>
      </c>
      <c r="M37" s="78">
        <v>3921.0525293793789</v>
      </c>
      <c r="N37" s="78">
        <v>3622.4322593695915</v>
      </c>
      <c r="O37" s="78">
        <v>3389.5601485551983</v>
      </c>
      <c r="P37" s="78">
        <v>2427.8963418372587</v>
      </c>
      <c r="Q37" s="78">
        <v>2150.079057007822</v>
      </c>
      <c r="R37" s="78">
        <v>428.44583706640674</v>
      </c>
      <c r="S37" s="78">
        <v>75.057798465458063</v>
      </c>
      <c r="T37" s="78">
        <v>-771.81487857330762</v>
      </c>
      <c r="U37" s="78">
        <v>-850.20165496966183</v>
      </c>
      <c r="V37" s="78">
        <v>-52.289845876721756</v>
      </c>
      <c r="W37" s="78">
        <v>-529.03101797575823</v>
      </c>
      <c r="X37" s="78">
        <v>-940.58935263987632</v>
      </c>
      <c r="Y37" s="78">
        <v>-725.09440107896262</v>
      </c>
      <c r="Z37" s="78">
        <v>-910.59566228683707</v>
      </c>
      <c r="AA37" s="78">
        <v>-785.43542332101049</v>
      </c>
      <c r="AB37" s="78">
        <v>-1010.6454591449733</v>
      </c>
      <c r="AC37" s="78">
        <v>-55.790053338763641</v>
      </c>
      <c r="AD37" s="78">
        <v>-804.09845792646024</v>
      </c>
      <c r="AE37" s="78">
        <v>-868.54592638837084</v>
      </c>
      <c r="AF37" s="78">
        <v>-523.01796862549986</v>
      </c>
      <c r="AG37" s="78">
        <v>-908.1960278769584</v>
      </c>
      <c r="AH37" s="78">
        <v>-1338.9355613864013</v>
      </c>
      <c r="AI37" s="78">
        <v>-934.86120631755625</v>
      </c>
      <c r="AJ37" s="78">
        <v>-1321.6754749417896</v>
      </c>
      <c r="AK37" s="39">
        <v>-4.206071906023217E-2</v>
      </c>
      <c r="AL37" s="39">
        <v>-1.6470431249215054</v>
      </c>
      <c r="AM37" s="122"/>
      <c r="AN37" s="53">
        <v>0.41376652064524672</v>
      </c>
      <c r="AO37" s="47">
        <v>-386.81426862423336</v>
      </c>
    </row>
    <row r="38" spans="1:41" s="90" customFormat="1" hidden="1" outlineLevel="1" x14ac:dyDescent="0.25">
      <c r="A38" s="79" t="s">
        <v>49</v>
      </c>
      <c r="B38" s="80">
        <v>-1656.0252825919085</v>
      </c>
      <c r="C38" s="80">
        <v>-1986.5241993923441</v>
      </c>
      <c r="D38" s="80">
        <v>-1288.0147237417739</v>
      </c>
      <c r="E38" s="80">
        <v>-1447.8367195320943</v>
      </c>
      <c r="F38" s="80">
        <v>-1370.1616606641096</v>
      </c>
      <c r="G38" s="80">
        <v>-1155.3598081474438</v>
      </c>
      <c r="H38" s="80">
        <v>-703.71605750938443</v>
      </c>
      <c r="I38" s="80">
        <v>-1246.3376725922381</v>
      </c>
      <c r="J38" s="80">
        <v>-962.28074878084976</v>
      </c>
      <c r="K38" s="80">
        <v>-1166.540405278814</v>
      </c>
      <c r="L38" s="80">
        <v>-225.71267622898176</v>
      </c>
      <c r="M38" s="80">
        <v>11.398549963460937</v>
      </c>
      <c r="N38" s="80">
        <v>-157.31772583666861</v>
      </c>
      <c r="O38" s="80">
        <v>-1035.6023706689348</v>
      </c>
      <c r="P38" s="80">
        <v>-1831.4890207912717</v>
      </c>
      <c r="Q38" s="80">
        <v>-1588.3742192134898</v>
      </c>
      <c r="R38" s="80">
        <v>-2869.3159860868809</v>
      </c>
      <c r="S38" s="80">
        <v>-3077.9559938850666</v>
      </c>
      <c r="T38" s="80">
        <v>-4757.8019518378378</v>
      </c>
      <c r="U38" s="80">
        <v>-4243.8596157290094</v>
      </c>
      <c r="V38" s="80">
        <v>-3962.1557426487184</v>
      </c>
      <c r="W38" s="80">
        <v>-4574.0191617189503</v>
      </c>
      <c r="X38" s="80">
        <v>-4195.9293341659413</v>
      </c>
      <c r="Y38" s="80">
        <v>-4267.8739504744881</v>
      </c>
      <c r="Z38" s="80">
        <v>-4184.6574147463471</v>
      </c>
      <c r="AA38" s="80">
        <v>-4401.8456261947276</v>
      </c>
      <c r="AB38" s="80">
        <v>-4120.2762312967043</v>
      </c>
      <c r="AC38" s="80">
        <v>-3778.5310393161471</v>
      </c>
      <c r="AD38" s="80">
        <v>-3763.2071873294135</v>
      </c>
      <c r="AE38" s="80">
        <v>-3603.7123602351162</v>
      </c>
      <c r="AF38" s="80">
        <v>-3475.9316012544018</v>
      </c>
      <c r="AG38" s="80">
        <v>-2786.021081272037</v>
      </c>
      <c r="AH38" s="80">
        <v>-2979.0493347111865</v>
      </c>
      <c r="AI38" s="80">
        <v>-2830.7611854339993</v>
      </c>
      <c r="AJ38" s="80">
        <v>-2853.9921841385803</v>
      </c>
      <c r="AK38" s="41">
        <v>-9.0824839934658078E-2</v>
      </c>
      <c r="AL38" s="41">
        <v>0.72339892037861164</v>
      </c>
      <c r="AM38" s="121"/>
      <c r="AN38" s="108">
        <v>8.2066261273182357E-3</v>
      </c>
      <c r="AO38" s="44">
        <v>-23.230998704580998</v>
      </c>
    </row>
    <row r="39" spans="1:41" s="90" customFormat="1" hidden="1" outlineLevel="1" x14ac:dyDescent="0.25">
      <c r="A39" s="79" t="s">
        <v>50</v>
      </c>
      <c r="B39" s="80">
        <v>-48.151917701544747</v>
      </c>
      <c r="C39" s="80">
        <v>-48.668614296032118</v>
      </c>
      <c r="D39" s="80">
        <v>-49.549551750239161</v>
      </c>
      <c r="E39" s="80">
        <v>-45.897341112594184</v>
      </c>
      <c r="F39" s="80">
        <v>-48.79477014035092</v>
      </c>
      <c r="G39" s="80">
        <v>-44.744031020531054</v>
      </c>
      <c r="H39" s="80">
        <v>-49.032854326509579</v>
      </c>
      <c r="I39" s="80">
        <v>-46.088526901395916</v>
      </c>
      <c r="J39" s="80">
        <v>-44.213573949966047</v>
      </c>
      <c r="K39" s="80">
        <v>-39.226555774299271</v>
      </c>
      <c r="L39" s="80">
        <v>1.2951910546624874</v>
      </c>
      <c r="M39" s="80">
        <v>166.2405258171957</v>
      </c>
      <c r="N39" s="80">
        <v>186.02264834676268</v>
      </c>
      <c r="O39" s="80">
        <v>106.87293789324372</v>
      </c>
      <c r="P39" s="80">
        <v>100.00476158488699</v>
      </c>
      <c r="Q39" s="80">
        <v>42.651768541193448</v>
      </c>
      <c r="R39" s="80">
        <v>-27.423000997605399</v>
      </c>
      <c r="S39" s="80">
        <v>-9.6074119159693439</v>
      </c>
      <c r="T39" s="80">
        <v>82.502587772276129</v>
      </c>
      <c r="U39" s="80">
        <v>-13.078233985046193</v>
      </c>
      <c r="V39" s="80">
        <v>-113.18124274645022</v>
      </c>
      <c r="W39" s="80">
        <v>-69.106184759355429</v>
      </c>
      <c r="X39" s="80">
        <v>13.314710702739962</v>
      </c>
      <c r="Y39" s="80">
        <v>-4.8490471485403148</v>
      </c>
      <c r="Z39" s="80">
        <v>-51.20448324374712</v>
      </c>
      <c r="AA39" s="80">
        <v>-71.340204264218912</v>
      </c>
      <c r="AB39" s="80">
        <v>-92.590080754382328</v>
      </c>
      <c r="AC39" s="80">
        <v>-92.018764597696517</v>
      </c>
      <c r="AD39" s="80">
        <v>-154.82155279818156</v>
      </c>
      <c r="AE39" s="80">
        <v>-142.3913962395535</v>
      </c>
      <c r="AF39" s="80">
        <v>-125.2122639319619</v>
      </c>
      <c r="AG39" s="80">
        <v>-101.30859364813467</v>
      </c>
      <c r="AH39" s="80">
        <v>-83.40594412857952</v>
      </c>
      <c r="AI39" s="80">
        <v>81.614482463675614</v>
      </c>
      <c r="AJ39" s="80">
        <v>10.568653925985052</v>
      </c>
      <c r="AK39" s="41">
        <v>3.3633459351680502E-4</v>
      </c>
      <c r="AL39" s="41">
        <v>-1.2194856286200624</v>
      </c>
      <c r="AM39" s="121"/>
      <c r="AN39" s="108">
        <v>-0.87050516517471188</v>
      </c>
      <c r="AO39" s="44">
        <v>-71.045828537690568</v>
      </c>
    </row>
    <row r="40" spans="1:41" s="90" customFormat="1" hidden="1" outlineLevel="1" x14ac:dyDescent="0.25">
      <c r="A40" s="79" t="s">
        <v>51</v>
      </c>
      <c r="B40" s="80">
        <v>2259.4436446781465</v>
      </c>
      <c r="C40" s="80">
        <v>2484.5180111526179</v>
      </c>
      <c r="D40" s="80">
        <v>1991.6703551008188</v>
      </c>
      <c r="E40" s="80">
        <v>1836.826492858931</v>
      </c>
      <c r="F40" s="80">
        <v>1785.0188355452374</v>
      </c>
      <c r="G40" s="80">
        <v>2027.32953355012</v>
      </c>
      <c r="H40" s="80">
        <v>1814.4555076446077</v>
      </c>
      <c r="I40" s="80">
        <v>2069.7392159221645</v>
      </c>
      <c r="J40" s="80">
        <v>2006.292219002037</v>
      </c>
      <c r="K40" s="80">
        <v>1905.8637499212282</v>
      </c>
      <c r="L40" s="80">
        <v>1608.5648998276324</v>
      </c>
      <c r="M40" s="80">
        <v>1575.8329645261497</v>
      </c>
      <c r="N40" s="80">
        <v>1969.6820127761005</v>
      </c>
      <c r="O40" s="80">
        <v>1897.7011042365621</v>
      </c>
      <c r="P40" s="80">
        <v>1822.4047483796721</v>
      </c>
      <c r="Q40" s="80">
        <v>1618.2146489517763</v>
      </c>
      <c r="R40" s="80">
        <v>1453.5765877400231</v>
      </c>
      <c r="S40" s="80">
        <v>1535.5464845154493</v>
      </c>
      <c r="T40" s="80">
        <v>1743.768247939222</v>
      </c>
      <c r="U40" s="80">
        <v>1575.4665656081143</v>
      </c>
      <c r="V40" s="80">
        <v>1217.4930522946563</v>
      </c>
      <c r="W40" s="80">
        <v>1385.4553171959997</v>
      </c>
      <c r="X40" s="80">
        <v>1409.1795333029781</v>
      </c>
      <c r="Y40" s="80">
        <v>1449.4378495231776</v>
      </c>
      <c r="Z40" s="80">
        <v>1266.2758531648867</v>
      </c>
      <c r="AA40" s="80">
        <v>1403.9982468316271</v>
      </c>
      <c r="AB40" s="80">
        <v>1202.6426393031595</v>
      </c>
      <c r="AC40" s="80">
        <v>1049.6475579207979</v>
      </c>
      <c r="AD40" s="80">
        <v>1167.6248551934384</v>
      </c>
      <c r="AE40" s="80">
        <v>1263.9877331447876</v>
      </c>
      <c r="AF40" s="80">
        <v>1278.122932695705</v>
      </c>
      <c r="AG40" s="80">
        <v>1117.8151203045691</v>
      </c>
      <c r="AH40" s="80">
        <v>1144.1472180400228</v>
      </c>
      <c r="AI40" s="80">
        <v>1141.3899980762219</v>
      </c>
      <c r="AJ40" s="80">
        <v>1095.7417139027734</v>
      </c>
      <c r="AK40" s="41">
        <v>3.4870651127934173E-2</v>
      </c>
      <c r="AL40" s="41">
        <v>-0.51503914847194177</v>
      </c>
      <c r="AM40" s="121"/>
      <c r="AN40" s="108">
        <v>-3.9993590490881525E-2</v>
      </c>
      <c r="AO40" s="44">
        <v>-45.648284173448474</v>
      </c>
    </row>
    <row r="41" spans="1:41" s="90" customFormat="1" hidden="1" outlineLevel="1" x14ac:dyDescent="0.25">
      <c r="A41" s="79" t="s">
        <v>52</v>
      </c>
      <c r="B41" s="80">
        <v>1841.1828212541536</v>
      </c>
      <c r="C41" s="80">
        <v>1711.2078975089933</v>
      </c>
      <c r="D41" s="80">
        <v>1628.0435472267022</v>
      </c>
      <c r="E41" s="80">
        <v>2139.8487161527778</v>
      </c>
      <c r="F41" s="80">
        <v>1981.3926482857069</v>
      </c>
      <c r="G41" s="80">
        <v>2343.9884986937268</v>
      </c>
      <c r="H41" s="80">
        <v>2218.7247994785512</v>
      </c>
      <c r="I41" s="80">
        <v>2026.3258499258927</v>
      </c>
      <c r="J41" s="80">
        <v>1829.3686387927817</v>
      </c>
      <c r="K41" s="80">
        <v>1828.7609268037527</v>
      </c>
      <c r="L41" s="80">
        <v>1780.700496018979</v>
      </c>
      <c r="M41" s="80">
        <v>3035.868271389621</v>
      </c>
      <c r="N41" s="80">
        <v>2382.6556585623548</v>
      </c>
      <c r="O41" s="80">
        <v>3238.956172747432</v>
      </c>
      <c r="P41" s="80">
        <v>3044.8070017034443</v>
      </c>
      <c r="Q41" s="80">
        <v>2799.3098907022218</v>
      </c>
      <c r="R41" s="80">
        <v>2710.0232484463377</v>
      </c>
      <c r="S41" s="80">
        <v>2467.9282548732117</v>
      </c>
      <c r="T41" s="80">
        <v>2483.9528603249823</v>
      </c>
      <c r="U41" s="80">
        <v>2352.3489188942112</v>
      </c>
      <c r="V41" s="80">
        <v>3414.0523130199967</v>
      </c>
      <c r="W41" s="80">
        <v>3412.0950074783736</v>
      </c>
      <c r="X41" s="80">
        <v>2447.2028964644951</v>
      </c>
      <c r="Y41" s="80">
        <v>2701.2399031276295</v>
      </c>
      <c r="Z41" s="80">
        <v>2757.4150584904678</v>
      </c>
      <c r="AA41" s="80">
        <v>2871.0022427808326</v>
      </c>
      <c r="AB41" s="80">
        <v>2714.5459573977323</v>
      </c>
      <c r="AC41" s="80">
        <v>3528.325155948171</v>
      </c>
      <c r="AD41" s="80">
        <v>2407.0173579015209</v>
      </c>
      <c r="AE41" s="80">
        <v>2369.475726399271</v>
      </c>
      <c r="AF41" s="80">
        <v>2525.7335956753809</v>
      </c>
      <c r="AG41" s="80">
        <v>1736.3810565637305</v>
      </c>
      <c r="AH41" s="80">
        <v>1340.8646727307234</v>
      </c>
      <c r="AI41" s="80">
        <v>1478.0783498830478</v>
      </c>
      <c r="AJ41" s="80">
        <v>1107.8953541910666</v>
      </c>
      <c r="AK41" s="41">
        <v>3.5257425990157847E-2</v>
      </c>
      <c r="AL41" s="41">
        <v>-0.39826977451570805</v>
      </c>
      <c r="AM41" s="121"/>
      <c r="AN41" s="108">
        <v>-0.25044883156652131</v>
      </c>
      <c r="AO41" s="44">
        <v>-370.1829956919812</v>
      </c>
    </row>
    <row r="42" spans="1:41" s="90" customFormat="1" hidden="1" outlineLevel="1" x14ac:dyDescent="0.25">
      <c r="A42" s="79" t="s">
        <v>53</v>
      </c>
      <c r="B42" s="80">
        <v>58.931441951488679</v>
      </c>
      <c r="C42" s="80">
        <v>51.552030460531206</v>
      </c>
      <c r="D42" s="80">
        <v>61.288326323206725</v>
      </c>
      <c r="E42" s="80">
        <v>52.244429112542988</v>
      </c>
      <c r="F42" s="80">
        <v>76.092292834168575</v>
      </c>
      <c r="G42" s="80">
        <v>80.719663360441814</v>
      </c>
      <c r="H42" s="80">
        <v>92.154410876859984</v>
      </c>
      <c r="I42" s="80">
        <v>102.29184499132849</v>
      </c>
      <c r="J42" s="80">
        <v>113.34069731695853</v>
      </c>
      <c r="K42" s="80">
        <v>124.38610822272524</v>
      </c>
      <c r="L42" s="80">
        <v>143.09785041387141</v>
      </c>
      <c r="M42" s="80">
        <v>181.80990047310164</v>
      </c>
      <c r="N42" s="80">
        <v>153.95812768772831</v>
      </c>
      <c r="O42" s="80">
        <v>192.79083127647331</v>
      </c>
      <c r="P42" s="80">
        <v>252.20139652351128</v>
      </c>
      <c r="Q42" s="80">
        <v>224.91857146109604</v>
      </c>
      <c r="R42" s="80">
        <v>395.14319465999409</v>
      </c>
      <c r="S42" s="80">
        <v>355.21571282832775</v>
      </c>
      <c r="T42" s="80">
        <v>307.72303242393565</v>
      </c>
      <c r="U42" s="80">
        <v>170.93871636326324</v>
      </c>
      <c r="V42" s="80">
        <v>217.56499327186745</v>
      </c>
      <c r="W42" s="80">
        <v>53.252097087232386</v>
      </c>
      <c r="X42" s="80">
        <v>48.877760928615132</v>
      </c>
      <c r="Y42" s="80">
        <v>57.506867726286387</v>
      </c>
      <c r="Z42" s="80">
        <v>51.225491971140968</v>
      </c>
      <c r="AA42" s="80">
        <v>147.62633318578926</v>
      </c>
      <c r="AB42" s="80">
        <v>64.901360634687023</v>
      </c>
      <c r="AC42" s="80">
        <v>90.166154758426458</v>
      </c>
      <c r="AD42" s="80">
        <v>351.20767271318078</v>
      </c>
      <c r="AE42" s="80">
        <v>103.35594829711307</v>
      </c>
      <c r="AF42" s="80">
        <v>90.890460741431156</v>
      </c>
      <c r="AG42" s="80">
        <v>91.717538943223602</v>
      </c>
      <c r="AH42" s="80">
        <v>172.05733391068819</v>
      </c>
      <c r="AI42" s="80">
        <v>124.5986967964876</v>
      </c>
      <c r="AJ42" s="80">
        <v>99.891729068212712</v>
      </c>
      <c r="AK42" s="41">
        <v>3.1789331287727565E-3</v>
      </c>
      <c r="AL42" s="41">
        <v>0.69504980296327745</v>
      </c>
      <c r="AM42" s="121"/>
      <c r="AN42" s="108">
        <v>-0.19829234465132362</v>
      </c>
      <c r="AO42" s="44">
        <v>-24.70696772827489</v>
      </c>
    </row>
    <row r="43" spans="1:41" s="90" customFormat="1" hidden="1" outlineLevel="1" x14ac:dyDescent="0.25">
      <c r="A43" s="79" t="s">
        <v>54</v>
      </c>
      <c r="B43" s="80">
        <v>0.30168747346007596</v>
      </c>
      <c r="C43" s="80">
        <v>0.31056080679341003</v>
      </c>
      <c r="D43" s="80">
        <v>0.3194341401267442</v>
      </c>
      <c r="E43" s="80">
        <v>0.32830747346007833</v>
      </c>
      <c r="F43" s="80">
        <v>0.3371808067934125</v>
      </c>
      <c r="G43" s="80">
        <v>9.1772692723216966</v>
      </c>
      <c r="H43" s="80">
        <v>9.4458892723217218</v>
      </c>
      <c r="I43" s="80">
        <v>9.7145092723217452</v>
      </c>
      <c r="J43" s="80">
        <v>9.9831292723217704</v>
      </c>
      <c r="K43" s="80">
        <v>10.251749272321796</v>
      </c>
      <c r="L43" s="80">
        <v>17.317382887825925</v>
      </c>
      <c r="M43" s="80">
        <v>17.967724887825984</v>
      </c>
      <c r="N43" s="80">
        <v>2.6881506666669113</v>
      </c>
      <c r="O43" s="80">
        <v>112.39268647033089</v>
      </c>
      <c r="P43" s="80">
        <v>60.767085235165858</v>
      </c>
      <c r="Q43" s="80">
        <v>117.23268647033133</v>
      </c>
      <c r="R43" s="80">
        <v>10.754817333334312</v>
      </c>
      <c r="S43" s="80">
        <v>10.754817333334312</v>
      </c>
      <c r="T43" s="80">
        <v>65.607085235166295</v>
      </c>
      <c r="U43" s="80">
        <v>12.368150666667791</v>
      </c>
      <c r="V43" s="80">
        <v>12.359277333334456</v>
      </c>
      <c r="W43" s="80">
        <v>12.350404000001122</v>
      </c>
      <c r="X43" s="80">
        <v>12.341530666667788</v>
      </c>
      <c r="Y43" s="80">
        <v>12.332657333334453</v>
      </c>
      <c r="Z43" s="80">
        <v>12.323784000001119</v>
      </c>
      <c r="AA43" s="80">
        <v>12.055164000001096</v>
      </c>
      <c r="AB43" s="80">
        <v>11.786544000001072</v>
      </c>
      <c r="AC43" s="80">
        <v>11.517924000001047</v>
      </c>
      <c r="AD43" s="80">
        <v>11.249304000001022</v>
      </c>
      <c r="AE43" s="80">
        <v>10.980684000000998</v>
      </c>
      <c r="AF43" s="80">
        <v>10.330342000000938</v>
      </c>
      <c r="AG43" s="80">
        <v>9.6800000000008808</v>
      </c>
      <c r="AH43" s="80">
        <v>9.6800000000008808</v>
      </c>
      <c r="AI43" s="80">
        <v>6.4533333333339202</v>
      </c>
      <c r="AJ43" s="80">
        <v>4.8400000000004404</v>
      </c>
      <c r="AK43" s="41">
        <v>1.5402713004151658E-4</v>
      </c>
      <c r="AL43" s="41">
        <v>15.043092358095357</v>
      </c>
      <c r="AM43" s="121"/>
      <c r="AN43" s="108">
        <v>-0.24999999999999997</v>
      </c>
      <c r="AO43" s="44">
        <v>-1.6133333333334798</v>
      </c>
    </row>
    <row r="44" spans="1:41" s="90" customFormat="1" hidden="1" outlineLevel="1" x14ac:dyDescent="0.25">
      <c r="A44" s="79" t="s">
        <v>55</v>
      </c>
      <c r="B44" s="80">
        <v>-413.04346724561293</v>
      </c>
      <c r="C44" s="80">
        <v>-409.63256329952986</v>
      </c>
      <c r="D44" s="80">
        <v>-560.58435398918311</v>
      </c>
      <c r="E44" s="80">
        <v>-586.39636072434257</v>
      </c>
      <c r="F44" s="80">
        <v>-645.75661766327653</v>
      </c>
      <c r="G44" s="80">
        <v>-683.03396518401007</v>
      </c>
      <c r="H44" s="80">
        <v>-767.60022937708061</v>
      </c>
      <c r="I44" s="80">
        <v>-786.29874239430683</v>
      </c>
      <c r="J44" s="80">
        <v>-906.28756533562387</v>
      </c>
      <c r="K44" s="80">
        <v>-1058.7141793882588</v>
      </c>
      <c r="L44" s="80">
        <v>-1114.4369117856486</v>
      </c>
      <c r="M44" s="80">
        <v>-1068.0654076779765</v>
      </c>
      <c r="N44" s="80">
        <v>-915.25661283335285</v>
      </c>
      <c r="O44" s="80">
        <v>-1123.5512133999086</v>
      </c>
      <c r="P44" s="80">
        <v>-1020.79963079815</v>
      </c>
      <c r="Q44" s="80">
        <v>-1063.8742899053073</v>
      </c>
      <c r="R44" s="80">
        <v>-1244.3130240287962</v>
      </c>
      <c r="S44" s="80">
        <v>-1206.824065283829</v>
      </c>
      <c r="T44" s="80">
        <v>-697.56674043105249</v>
      </c>
      <c r="U44" s="80">
        <v>-704.38615678786232</v>
      </c>
      <c r="V44" s="80">
        <v>-838.42249640140847</v>
      </c>
      <c r="W44" s="80">
        <v>-749.05849725905921</v>
      </c>
      <c r="X44" s="80">
        <v>-675.57645053943099</v>
      </c>
      <c r="Y44" s="80">
        <v>-672.8886811663624</v>
      </c>
      <c r="Z44" s="80">
        <v>-761.97395192324007</v>
      </c>
      <c r="AA44" s="80">
        <v>-746.93157966031367</v>
      </c>
      <c r="AB44" s="80">
        <v>-791.65564842946696</v>
      </c>
      <c r="AC44" s="80">
        <v>-864.89704205231646</v>
      </c>
      <c r="AD44" s="80">
        <v>-823.16890760700608</v>
      </c>
      <c r="AE44" s="80">
        <v>-870.24226175487354</v>
      </c>
      <c r="AF44" s="80">
        <v>-826.9514345516543</v>
      </c>
      <c r="AG44" s="80">
        <v>-976.46006876831063</v>
      </c>
      <c r="AH44" s="80">
        <v>-943.2295072280707</v>
      </c>
      <c r="AI44" s="80">
        <v>-936.23488143632403</v>
      </c>
      <c r="AJ44" s="80">
        <v>-786.62074189124758</v>
      </c>
      <c r="AK44" s="41">
        <v>-2.5033251095997196E-2</v>
      </c>
      <c r="AL44" s="41">
        <v>0.90445026799925143</v>
      </c>
      <c r="AM44" s="121"/>
      <c r="AN44" s="108">
        <v>-0.15980406467610567</v>
      </c>
      <c r="AO44" s="44">
        <v>149.61413954507645</v>
      </c>
    </row>
    <row r="45" spans="1:41" s="90" customFormat="1" hidden="1" outlineLevel="1" x14ac:dyDescent="0.25">
      <c r="A45" s="79" t="s">
        <v>56</v>
      </c>
      <c r="B45" s="80" t="s">
        <v>9</v>
      </c>
      <c r="C45" s="80" t="s">
        <v>9</v>
      </c>
      <c r="D45" s="80" t="s">
        <v>9</v>
      </c>
      <c r="E45" s="80" t="s">
        <v>9</v>
      </c>
      <c r="F45" s="80" t="s">
        <v>9</v>
      </c>
      <c r="G45" s="80" t="s">
        <v>9</v>
      </c>
      <c r="H45" s="80" t="s">
        <v>9</v>
      </c>
      <c r="I45" s="80" t="s">
        <v>9</v>
      </c>
      <c r="J45" s="80" t="s">
        <v>9</v>
      </c>
      <c r="K45" s="80" t="s">
        <v>9</v>
      </c>
      <c r="L45" s="80" t="s">
        <v>9</v>
      </c>
      <c r="M45" s="80" t="s">
        <v>9</v>
      </c>
      <c r="N45" s="80" t="s">
        <v>9</v>
      </c>
      <c r="O45" s="80" t="s">
        <v>9</v>
      </c>
      <c r="P45" s="80" t="s">
        <v>9</v>
      </c>
      <c r="Q45" s="80" t="s">
        <v>9</v>
      </c>
      <c r="R45" s="80" t="s">
        <v>9</v>
      </c>
      <c r="S45" s="80" t="s">
        <v>9</v>
      </c>
      <c r="T45" s="80" t="s">
        <v>9</v>
      </c>
      <c r="U45" s="80" t="s">
        <v>9</v>
      </c>
      <c r="V45" s="80" t="s">
        <v>9</v>
      </c>
      <c r="W45" s="80" t="s">
        <v>9</v>
      </c>
      <c r="X45" s="80" t="s">
        <v>9</v>
      </c>
      <c r="Y45" s="80" t="s">
        <v>9</v>
      </c>
      <c r="Z45" s="80" t="s">
        <v>9</v>
      </c>
      <c r="AA45" s="80" t="s">
        <v>9</v>
      </c>
      <c r="AB45" s="80" t="s">
        <v>9</v>
      </c>
      <c r="AC45" s="80" t="s">
        <v>9</v>
      </c>
      <c r="AD45" s="80" t="s">
        <v>9</v>
      </c>
      <c r="AE45" s="80" t="s">
        <v>9</v>
      </c>
      <c r="AF45" s="80" t="s">
        <v>9</v>
      </c>
      <c r="AG45" s="80" t="s">
        <v>9</v>
      </c>
      <c r="AH45" s="80" t="s">
        <v>9</v>
      </c>
      <c r="AI45" s="80" t="s">
        <v>9</v>
      </c>
      <c r="AJ45" s="80" t="s">
        <v>9</v>
      </c>
      <c r="AK45" s="41"/>
      <c r="AL45" s="79"/>
      <c r="AM45" s="121"/>
      <c r="AN45" s="108"/>
      <c r="AO45" s="44"/>
    </row>
    <row r="46" spans="1:41" x14ac:dyDescent="0.25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28"/>
      <c r="U46" s="83"/>
      <c r="V46" s="83"/>
      <c r="W46" s="83"/>
      <c r="X46" s="83"/>
      <c r="Y46" s="83"/>
      <c r="Z46" s="28"/>
      <c r="AA46" s="28"/>
      <c r="AB46" s="28"/>
      <c r="AC46" s="28"/>
      <c r="AD46" s="28"/>
      <c r="AE46" s="28"/>
      <c r="AF46" s="112"/>
      <c r="AG46" s="112"/>
      <c r="AH46" s="112"/>
      <c r="AI46" s="112"/>
      <c r="AJ46" s="112"/>
      <c r="AK46" s="38"/>
      <c r="AL46" s="3"/>
      <c r="AM46" s="3"/>
      <c r="AN46" s="54"/>
      <c r="AO46" s="31"/>
    </row>
    <row r="47" spans="1:41" x14ac:dyDescent="0.25">
      <c r="A47" s="84" t="s">
        <v>12</v>
      </c>
      <c r="B47" s="85">
        <v>32944.378995857987</v>
      </c>
      <c r="C47" s="85">
        <v>33864.614894991624</v>
      </c>
      <c r="D47" s="85">
        <v>33677.46382250559</v>
      </c>
      <c r="E47" s="85">
        <v>33886.961577027185</v>
      </c>
      <c r="F47" s="85">
        <v>35021.296635671279</v>
      </c>
      <c r="G47" s="85">
        <v>36026.684142030019</v>
      </c>
      <c r="H47" s="85">
        <v>37612.89838177761</v>
      </c>
      <c r="I47" s="85">
        <v>38942.965292129826</v>
      </c>
      <c r="J47" s="85">
        <v>40833.062684965647</v>
      </c>
      <c r="K47" s="85">
        <v>42560.576827868033</v>
      </c>
      <c r="L47" s="85">
        <v>45357.544066083974</v>
      </c>
      <c r="M47" s="85">
        <v>47704.813247907769</v>
      </c>
      <c r="N47" s="85">
        <v>46166.053137225026</v>
      </c>
      <c r="O47" s="85">
        <v>45754.845910513388</v>
      </c>
      <c r="P47" s="85">
        <v>46221.851358693122</v>
      </c>
      <c r="Q47" s="85">
        <v>48124.951964577056</v>
      </c>
      <c r="R47" s="85">
        <v>47568.897507026333</v>
      </c>
      <c r="S47" s="85">
        <v>47607.759317256045</v>
      </c>
      <c r="T47" s="85">
        <v>47309.809234602908</v>
      </c>
      <c r="U47" s="85">
        <v>42129.573601294353</v>
      </c>
      <c r="V47" s="85">
        <v>41741.710446837824</v>
      </c>
      <c r="W47" s="85">
        <v>38006.637503335223</v>
      </c>
      <c r="X47" s="85">
        <v>38177.62586211085</v>
      </c>
      <c r="Y47" s="85">
        <v>37240.698016495371</v>
      </c>
      <c r="Z47" s="85">
        <v>36808.196223371109</v>
      </c>
      <c r="AA47" s="85">
        <v>38660.120140121202</v>
      </c>
      <c r="AB47" s="85">
        <v>40311.87781537242</v>
      </c>
      <c r="AC47" s="85">
        <v>38983.517917870799</v>
      </c>
      <c r="AD47" s="85">
        <v>38853.449617652994</v>
      </c>
      <c r="AE47" s="85">
        <v>37145.167551573679</v>
      </c>
      <c r="AF47" s="85">
        <v>35002.780198807093</v>
      </c>
      <c r="AG47" s="85">
        <v>37420.956569440859</v>
      </c>
      <c r="AH47" s="85">
        <v>36622.571217413148</v>
      </c>
      <c r="AI47" s="85">
        <v>33488.244959926531</v>
      </c>
      <c r="AJ47" s="85">
        <v>32744.711135580685</v>
      </c>
      <c r="AK47" s="39">
        <v>1</v>
      </c>
      <c r="AL47" s="39">
        <v>-6.0607565345944569E-3</v>
      </c>
      <c r="AM47" s="3"/>
      <c r="AN47" s="53">
        <v>-2.2202830433054668E-2</v>
      </c>
      <c r="AO47" s="47">
        <v>-743.53382434584637</v>
      </c>
    </row>
    <row r="48" spans="1:41" ht="13.5" customHeight="1" x14ac:dyDescent="0.25">
      <c r="A48" s="84" t="s">
        <v>57</v>
      </c>
      <c r="B48" s="85">
        <v>34987.017923676169</v>
      </c>
      <c r="C48" s="85">
        <v>35667.378017932657</v>
      </c>
      <c r="D48" s="85">
        <v>35460.636855815246</v>
      </c>
      <c r="E48" s="85">
        <v>35836.079101255862</v>
      </c>
      <c r="F48" s="85">
        <v>36799.42454467545</v>
      </c>
      <c r="G48" s="85">
        <v>38604.761302554645</v>
      </c>
      <c r="H48" s="85">
        <v>40227.329847836976</v>
      </c>
      <c r="I48" s="85">
        <v>41072.31177035359</v>
      </c>
      <c r="J48" s="85">
        <v>42879.265481283306</v>
      </c>
      <c r="K48" s="85">
        <v>44165.358221646689</v>
      </c>
      <c r="L48" s="85">
        <v>47568.370298272319</v>
      </c>
      <c r="M48" s="85">
        <v>51625.865777287145</v>
      </c>
      <c r="N48" s="85">
        <v>49788.485396594617</v>
      </c>
      <c r="O48" s="85">
        <v>49144.406059068584</v>
      </c>
      <c r="P48" s="85">
        <v>48649.747700530381</v>
      </c>
      <c r="Q48" s="85">
        <v>50275.03102158488</v>
      </c>
      <c r="R48" s="85">
        <v>47997.34334409274</v>
      </c>
      <c r="S48" s="85">
        <v>47682.817115721504</v>
      </c>
      <c r="T48" s="85">
        <v>46537.994356029601</v>
      </c>
      <c r="U48" s="85">
        <v>41279.371946324689</v>
      </c>
      <c r="V48" s="85">
        <v>41689.420600961101</v>
      </c>
      <c r="W48" s="85">
        <v>37477.606485359465</v>
      </c>
      <c r="X48" s="85">
        <v>37237.03650947097</v>
      </c>
      <c r="Y48" s="85">
        <v>36515.60361541641</v>
      </c>
      <c r="Z48" s="85">
        <v>35897.600561084269</v>
      </c>
      <c r="AA48" s="85">
        <v>37874.684716800191</v>
      </c>
      <c r="AB48" s="85">
        <v>39301.232356227447</v>
      </c>
      <c r="AC48" s="85">
        <v>38927.727864532033</v>
      </c>
      <c r="AD48" s="85">
        <v>38049.351159726531</v>
      </c>
      <c r="AE48" s="85">
        <v>36276.621625185311</v>
      </c>
      <c r="AF48" s="85">
        <v>34479.762230181594</v>
      </c>
      <c r="AG48" s="85">
        <v>36512.760541563897</v>
      </c>
      <c r="AH48" s="85">
        <v>35283.635656026745</v>
      </c>
      <c r="AI48" s="85">
        <v>32553.383753608974</v>
      </c>
      <c r="AJ48" s="85">
        <v>31423.035660638896</v>
      </c>
      <c r="AK48" s="39">
        <v>1</v>
      </c>
      <c r="AL48" s="39">
        <v>-0.10186584837873477</v>
      </c>
      <c r="AM48" s="3"/>
      <c r="AN48" s="53">
        <v>-3.4722906273753004E-2</v>
      </c>
      <c r="AO48" s="47">
        <v>-1130.3480929700781</v>
      </c>
    </row>
    <row r="49" spans="1:41" x14ac:dyDescent="0.25">
      <c r="A49" s="93"/>
      <c r="B49" s="94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L49" s="3"/>
      <c r="AM49" s="3"/>
      <c r="AN49" s="3"/>
      <c r="AO49" s="95"/>
    </row>
    <row r="50" spans="1:41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L50" s="86"/>
    </row>
    <row r="51" spans="1:41" x14ac:dyDescent="0.25">
      <c r="T51" s="28"/>
      <c r="Z51" s="28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41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</row>
    <row r="53" spans="1:41" x14ac:dyDescent="0.25"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</row>
    <row r="54" spans="1:41" x14ac:dyDescent="0.25"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0"/>
      <c r="AL54" s="90"/>
      <c r="AM54" s="90"/>
    </row>
    <row r="55" spans="1:41" x14ac:dyDescent="0.25">
      <c r="Y55" s="90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29"/>
      <c r="AL55" s="90"/>
      <c r="AM55" s="29"/>
    </row>
    <row r="56" spans="1:41" x14ac:dyDescent="0.25">
      <c r="Y56" s="90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29"/>
      <c r="AL56" s="90"/>
      <c r="AM56" s="90"/>
    </row>
    <row r="57" spans="1:41" x14ac:dyDescent="0.25"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29"/>
      <c r="AL57" s="90"/>
      <c r="AM57" s="90"/>
      <c r="AO57" s="82"/>
    </row>
    <row r="58" spans="1:41" x14ac:dyDescent="0.25">
      <c r="Y58" s="90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29"/>
      <c r="AL58" s="90"/>
      <c r="AM58" s="90"/>
      <c r="AO58" s="82"/>
    </row>
    <row r="59" spans="1:41" x14ac:dyDescent="0.25">
      <c r="Y59" s="90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29"/>
      <c r="AL59" s="90"/>
      <c r="AM59" s="90"/>
      <c r="AO59" s="82"/>
    </row>
    <row r="60" spans="1:41" x14ac:dyDescent="0.25">
      <c r="Y60" s="90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29"/>
      <c r="AL60" s="90"/>
      <c r="AM60" s="90"/>
      <c r="AO60" s="82"/>
    </row>
    <row r="61" spans="1:41" x14ac:dyDescent="0.25">
      <c r="Y61" s="90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29"/>
      <c r="AL61" s="90"/>
      <c r="AM61" s="90"/>
      <c r="AO61" s="82"/>
    </row>
    <row r="62" spans="1:41" x14ac:dyDescent="0.25">
      <c r="Y62" s="90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29"/>
      <c r="AL62" s="90"/>
      <c r="AM62" s="90"/>
      <c r="AO62" s="82"/>
    </row>
    <row r="63" spans="1:41" x14ac:dyDescent="0.25">
      <c r="Y63" s="90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29"/>
      <c r="AL63" s="90"/>
      <c r="AM63" s="90"/>
      <c r="AN63" s="88"/>
      <c r="AO63" s="82"/>
    </row>
    <row r="64" spans="1:41" x14ac:dyDescent="0.25">
      <c r="Y64" s="90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29"/>
      <c r="AL64" s="90"/>
      <c r="AM64" s="90"/>
      <c r="AO64" s="82"/>
    </row>
    <row r="65" spans="25:41" x14ac:dyDescent="0.25">
      <c r="Y65" s="90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29"/>
      <c r="AL65" s="29"/>
      <c r="AM65" s="90"/>
      <c r="AO65" s="82"/>
    </row>
    <row r="66" spans="25:41" x14ac:dyDescent="0.25">
      <c r="Y66" s="90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0"/>
      <c r="AL66" s="90"/>
      <c r="AM66" s="90"/>
      <c r="AO66" s="82"/>
    </row>
    <row r="67" spans="25:41" x14ac:dyDescent="0.25">
      <c r="Y67" s="90"/>
      <c r="Z67" s="90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90"/>
      <c r="AL67" s="90"/>
      <c r="AM67" s="90"/>
      <c r="AO67" s="82"/>
    </row>
    <row r="68" spans="25:41" x14ac:dyDescent="0.25"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O68" s="82"/>
    </row>
    <row r="69" spans="25:41" x14ac:dyDescent="0.25"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O69" s="82"/>
    </row>
    <row r="70" spans="25:41" x14ac:dyDescent="0.25"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/>
  </sheetPr>
  <dimension ref="A1:AU64"/>
  <sheetViews>
    <sheetView zoomScale="75" zoomScaleNormal="75" workbookViewId="0">
      <pane ySplit="1" topLeftCell="A2" activePane="bottomLeft" state="frozen"/>
      <selection activeCell="A2" sqref="A2"/>
      <selection pane="bottomLeft"/>
    </sheetView>
  </sheetViews>
  <sheetFormatPr defaultColWidth="9.28515625" defaultRowHeight="15" outlineLevelRow="1" x14ac:dyDescent="0.25"/>
  <cols>
    <col min="1" max="1" width="41" style="76" customWidth="1"/>
    <col min="2" max="33" width="9.85546875" style="76" bestFit="1" customWidth="1"/>
    <col min="34" max="36" width="9.85546875" style="76" customWidth="1"/>
    <col min="37" max="37" width="11.28515625" style="76" bestFit="1" customWidth="1"/>
    <col min="38" max="38" width="13" style="76" customWidth="1"/>
    <col min="39" max="39" width="9.7109375" style="76" customWidth="1"/>
    <col min="40" max="40" width="11.85546875" style="76" customWidth="1"/>
    <col min="41" max="41" width="9.28515625" style="76" bestFit="1" customWidth="1"/>
    <col min="42" max="42" width="13.5703125" style="76" customWidth="1"/>
    <col min="43" max="16384" width="9.28515625" style="76"/>
  </cols>
  <sheetData>
    <row r="1" spans="1:41" ht="30" x14ac:dyDescent="0.25">
      <c r="A1" s="1" t="s">
        <v>81</v>
      </c>
      <c r="B1" s="72">
        <v>1990</v>
      </c>
      <c r="C1" s="72">
        <v>1991</v>
      </c>
      <c r="D1" s="72">
        <v>1992</v>
      </c>
      <c r="E1" s="72">
        <v>1993</v>
      </c>
      <c r="F1" s="72">
        <v>1994</v>
      </c>
      <c r="G1" s="72">
        <v>1995</v>
      </c>
      <c r="H1" s="72">
        <v>1996</v>
      </c>
      <c r="I1" s="72">
        <v>1997</v>
      </c>
      <c r="J1" s="72">
        <v>1998</v>
      </c>
      <c r="K1" s="72">
        <v>1999</v>
      </c>
      <c r="L1" s="72">
        <v>2000</v>
      </c>
      <c r="M1" s="72">
        <v>2001</v>
      </c>
      <c r="N1" s="72">
        <v>2002</v>
      </c>
      <c r="O1" s="72">
        <v>2003</v>
      </c>
      <c r="P1" s="72">
        <v>2004</v>
      </c>
      <c r="Q1" s="72">
        <v>2005</v>
      </c>
      <c r="R1" s="72">
        <v>2006</v>
      </c>
      <c r="S1" s="72">
        <v>2007</v>
      </c>
      <c r="T1" s="72">
        <v>2008</v>
      </c>
      <c r="U1" s="72">
        <v>2009</v>
      </c>
      <c r="V1" s="72">
        <v>2010</v>
      </c>
      <c r="W1" s="72">
        <v>2011</v>
      </c>
      <c r="X1" s="72">
        <v>2012</v>
      </c>
      <c r="Y1" s="72">
        <v>2013</v>
      </c>
      <c r="Z1" s="72">
        <v>2014</v>
      </c>
      <c r="AA1" s="72">
        <v>2015</v>
      </c>
      <c r="AB1" s="72">
        <v>2016</v>
      </c>
      <c r="AC1" s="72">
        <v>2017</v>
      </c>
      <c r="AD1" s="72">
        <v>2018</v>
      </c>
      <c r="AE1" s="72">
        <v>2019</v>
      </c>
      <c r="AF1" s="72">
        <v>2020</v>
      </c>
      <c r="AG1" s="72">
        <v>2021</v>
      </c>
      <c r="AH1" s="72">
        <v>2022</v>
      </c>
      <c r="AI1" s="72">
        <v>2023</v>
      </c>
      <c r="AJ1" s="72">
        <v>2024</v>
      </c>
      <c r="AK1" s="1" t="s">
        <v>78</v>
      </c>
      <c r="AL1" s="73" t="s">
        <v>80</v>
      </c>
      <c r="AM1" s="74"/>
      <c r="AN1" s="73" t="s">
        <v>34</v>
      </c>
      <c r="AO1" s="75" t="s">
        <v>46</v>
      </c>
    </row>
    <row r="2" spans="1:41" collapsed="1" x14ac:dyDescent="0.25">
      <c r="A2" s="77" t="s">
        <v>15</v>
      </c>
      <c r="B2" s="78">
        <v>125.95443692968705</v>
      </c>
      <c r="C2" s="78">
        <v>115.45509101873417</v>
      </c>
      <c r="D2" s="78">
        <v>110.2188084267308</v>
      </c>
      <c r="E2" s="78">
        <v>115.09497768955495</v>
      </c>
      <c r="F2" s="78">
        <v>113.68548826726015</v>
      </c>
      <c r="G2" s="78">
        <v>114.75349507083827</v>
      </c>
      <c r="H2" s="78">
        <v>116.3400984330122</v>
      </c>
      <c r="I2" s="78">
        <v>114.29548741996439</v>
      </c>
      <c r="J2" s="78">
        <v>99.227565475058498</v>
      </c>
      <c r="K2" s="78">
        <v>101.26007007881523</v>
      </c>
      <c r="L2" s="78">
        <v>105.36507203429247</v>
      </c>
      <c r="M2" s="78">
        <v>120.87221495314255</v>
      </c>
      <c r="N2" s="78">
        <v>95.150550008601115</v>
      </c>
      <c r="O2" s="78">
        <v>842.01734049136326</v>
      </c>
      <c r="P2" s="78">
        <v>102.53237057871844</v>
      </c>
      <c r="Q2" s="78">
        <v>92.806196799569236</v>
      </c>
      <c r="R2" s="78">
        <v>105.5047234503007</v>
      </c>
      <c r="S2" s="78">
        <v>115.29756696577844</v>
      </c>
      <c r="T2" s="78">
        <v>107.39100092975201</v>
      </c>
      <c r="U2" s="78">
        <v>101.79268229554422</v>
      </c>
      <c r="V2" s="78">
        <v>105.10345349697958</v>
      </c>
      <c r="W2" s="78">
        <v>95.632774130982256</v>
      </c>
      <c r="X2" s="78">
        <v>95.170968029403255</v>
      </c>
      <c r="Y2" s="78">
        <v>92.745033610655327</v>
      </c>
      <c r="Z2" s="78">
        <v>105.8042588768899</v>
      </c>
      <c r="AA2" s="78">
        <v>106.33634128079612</v>
      </c>
      <c r="AB2" s="78">
        <v>107.49429610349358</v>
      </c>
      <c r="AC2" s="78">
        <v>111.26237638846693</v>
      </c>
      <c r="AD2" s="78">
        <v>119.07906272853619</v>
      </c>
      <c r="AE2" s="78">
        <v>113.54062951494971</v>
      </c>
      <c r="AF2" s="78">
        <v>114.1957078124897</v>
      </c>
      <c r="AG2" s="78">
        <v>102.29194693807302</v>
      </c>
      <c r="AH2" s="78">
        <v>101.37151503580809</v>
      </c>
      <c r="AI2" s="78">
        <v>99.850350095987835</v>
      </c>
      <c r="AJ2" s="78">
        <v>107.56878935275761</v>
      </c>
      <c r="AK2" s="39">
        <v>6.9421049375496761E-3</v>
      </c>
      <c r="AL2" s="39">
        <v>-0.14597062259262109</v>
      </c>
      <c r="AM2" s="3"/>
      <c r="AN2" s="53">
        <f t="shared" ref="AN2:AN16" si="0">(AJ2-AI2)/AI2</f>
        <v>7.7300072051323845E-2</v>
      </c>
      <c r="AO2" s="47">
        <f t="shared" ref="AO2:AO16" si="1">AJ2-AI2</f>
        <v>7.7184392567697699</v>
      </c>
    </row>
    <row r="3" spans="1:41" hidden="1" outlineLevel="1" x14ac:dyDescent="0.25">
      <c r="A3" s="79" t="s">
        <v>36</v>
      </c>
      <c r="B3" s="80">
        <v>7.2604533165156369</v>
      </c>
      <c r="C3" s="80">
        <v>7.2664228177143055</v>
      </c>
      <c r="D3" s="80">
        <v>7.3502042244015158</v>
      </c>
      <c r="E3" s="80">
        <v>8.0016987158472066</v>
      </c>
      <c r="F3" s="80">
        <v>8.0744314622822504</v>
      </c>
      <c r="G3" s="80">
        <v>8.6262005697465991</v>
      </c>
      <c r="H3" s="80">
        <v>9.8597974265784103</v>
      </c>
      <c r="I3" s="80">
        <v>10.232882273263328</v>
      </c>
      <c r="J3" s="80">
        <v>10.125396149079872</v>
      </c>
      <c r="K3" s="80">
        <v>10.978571593945682</v>
      </c>
      <c r="L3" s="80">
        <v>12.020351809789814</v>
      </c>
      <c r="M3" s="80">
        <v>12.582225698928838</v>
      </c>
      <c r="N3" s="80">
        <v>11.878731872393528</v>
      </c>
      <c r="O3" s="80">
        <v>11.129298289200424</v>
      </c>
      <c r="P3" s="80">
        <v>9.8281542836108802</v>
      </c>
      <c r="Q3" s="80">
        <v>9.9768813199024446</v>
      </c>
      <c r="R3" s="80">
        <v>9.455225422269244</v>
      </c>
      <c r="S3" s="80">
        <v>9.7570539914999959</v>
      </c>
      <c r="T3" s="80">
        <v>7.8012977645222836</v>
      </c>
      <c r="U3" s="80">
        <v>7.5785426256288364</v>
      </c>
      <c r="V3" s="80">
        <v>7.5194864848490859</v>
      </c>
      <c r="W3" s="80">
        <v>6.3238863212199767</v>
      </c>
      <c r="X3" s="80">
        <v>7.5605676381413431</v>
      </c>
      <c r="Y3" s="80">
        <v>7.2522145729763352</v>
      </c>
      <c r="Z3" s="80">
        <v>7.4339456145706624</v>
      </c>
      <c r="AA3" s="80">
        <v>7.2079578729076346</v>
      </c>
      <c r="AB3" s="80">
        <v>8.184274198310419</v>
      </c>
      <c r="AC3" s="80">
        <v>10.004973737868168</v>
      </c>
      <c r="AD3" s="80">
        <v>12.348241248802562</v>
      </c>
      <c r="AE3" s="80">
        <v>11.917952581304984</v>
      </c>
      <c r="AF3" s="80">
        <v>11.820128299898634</v>
      </c>
      <c r="AG3" s="80">
        <v>11.457323905984495</v>
      </c>
      <c r="AH3" s="80">
        <v>11.66433998760429</v>
      </c>
      <c r="AI3" s="80">
        <v>10.674141511792246</v>
      </c>
      <c r="AJ3" s="80">
        <v>10.719696280831348</v>
      </c>
      <c r="AK3" s="41">
        <v>6.9181085822348214E-4</v>
      </c>
      <c r="AL3" s="41">
        <v>0.47644999747423983</v>
      </c>
      <c r="AM3" s="54"/>
      <c r="AN3" s="108">
        <f t="shared" si="0"/>
        <v>4.2677688869662486E-3</v>
      </c>
      <c r="AO3" s="44">
        <f t="shared" si="1"/>
        <v>4.5554769039101828E-2</v>
      </c>
    </row>
    <row r="4" spans="1:41" hidden="1" outlineLevel="1" x14ac:dyDescent="0.25">
      <c r="A4" s="79" t="s">
        <v>37</v>
      </c>
      <c r="B4" s="80">
        <v>0.11503643306399999</v>
      </c>
      <c r="C4" s="80">
        <v>0.12194165531520001</v>
      </c>
      <c r="D4" s="80">
        <v>0.1062636133104</v>
      </c>
      <c r="E4" s="80">
        <v>0.10892931537600001</v>
      </c>
      <c r="F4" s="80">
        <v>0.113887575144</v>
      </c>
      <c r="G4" s="80">
        <v>0.11520794113920001</v>
      </c>
      <c r="H4" s="80">
        <v>0.11817445641120002</v>
      </c>
      <c r="I4" s="80">
        <v>0.14308990224480003</v>
      </c>
      <c r="J4" s="80">
        <v>0.1549482261264</v>
      </c>
      <c r="K4" s="80">
        <v>0.14555654709119997</v>
      </c>
      <c r="L4" s="80">
        <v>0.1917547031232</v>
      </c>
      <c r="M4" s="80">
        <v>0.21651845281920004</v>
      </c>
      <c r="N4" s="80">
        <v>0.2218223078064</v>
      </c>
      <c r="O4" s="80">
        <v>0.21093101749440002</v>
      </c>
      <c r="P4" s="80">
        <v>0.21424570705439999</v>
      </c>
      <c r="Q4" s="80">
        <v>0.26227500014567912</v>
      </c>
      <c r="R4" s="80">
        <v>0.24872261580567193</v>
      </c>
      <c r="S4" s="80">
        <v>0.24188109852871123</v>
      </c>
      <c r="T4" s="80">
        <v>0.2405529621760589</v>
      </c>
      <c r="U4" s="80">
        <v>0.20041675041264775</v>
      </c>
      <c r="V4" s="80">
        <v>0.16548096225085709</v>
      </c>
      <c r="W4" s="80">
        <v>0.16036609788050601</v>
      </c>
      <c r="X4" s="80">
        <v>0.17729104781211041</v>
      </c>
      <c r="Y4" s="80">
        <v>0.15441199833856051</v>
      </c>
      <c r="Z4" s="80">
        <v>0.1465907413581701</v>
      </c>
      <c r="AA4" s="80">
        <v>0.17908822549391032</v>
      </c>
      <c r="AB4" s="80">
        <v>0.16255385103191622</v>
      </c>
      <c r="AC4" s="80">
        <v>0.16570220192567248</v>
      </c>
      <c r="AD4" s="80">
        <v>0.1700294061099123</v>
      </c>
      <c r="AE4" s="80">
        <v>0.15068260498394051</v>
      </c>
      <c r="AF4" s="80">
        <v>0.17294664231305476</v>
      </c>
      <c r="AG4" s="80">
        <v>0.15719418918680128</v>
      </c>
      <c r="AH4" s="80">
        <v>0.15936849849999873</v>
      </c>
      <c r="AI4" s="80">
        <v>0.15247978305307838</v>
      </c>
      <c r="AJ4" s="80">
        <v>0.11322234717232699</v>
      </c>
      <c r="AK4" s="41">
        <v>7.3069653388808456E-6</v>
      </c>
      <c r="AL4" s="41">
        <v>-1.5769663952147645E-2</v>
      </c>
      <c r="AM4" s="6"/>
      <c r="AN4" s="108">
        <f t="shared" si="0"/>
        <v>-0.25745994055543636</v>
      </c>
      <c r="AO4" s="44">
        <f t="shared" si="1"/>
        <v>-3.9257435880751396E-2</v>
      </c>
    </row>
    <row r="5" spans="1:41" hidden="1" outlineLevel="1" x14ac:dyDescent="0.25">
      <c r="A5" s="79" t="s">
        <v>16</v>
      </c>
      <c r="B5" s="80">
        <v>4.5354097152000006E-2</v>
      </c>
      <c r="C5" s="80">
        <v>3.6196058304000002E-2</v>
      </c>
      <c r="D5" s="80">
        <v>3.1398990336E-2</v>
      </c>
      <c r="E5" s="80">
        <v>3.1398990336E-2</v>
      </c>
      <c r="F5" s="80">
        <v>3.6196058304000002E-2</v>
      </c>
      <c r="G5" s="80">
        <v>3.2707281599999999E-2</v>
      </c>
      <c r="H5" s="80">
        <v>3.2707281599999999E-2</v>
      </c>
      <c r="I5" s="80">
        <v>2.3113145664000002E-2</v>
      </c>
      <c r="J5" s="80">
        <v>3.9248737920000006E-2</v>
      </c>
      <c r="K5" s="80">
        <v>3.7940446656E-2</v>
      </c>
      <c r="L5" s="80">
        <v>4.186532044800001E-2</v>
      </c>
      <c r="M5" s="80">
        <v>5.5820427264000008E-2</v>
      </c>
      <c r="N5" s="80">
        <v>7.0647728255999992E-2</v>
      </c>
      <c r="O5" s="80">
        <v>7.9805767103999989E-2</v>
      </c>
      <c r="P5" s="80">
        <v>7.3625900210045336E-2</v>
      </c>
      <c r="Q5" s="80">
        <v>8.5494615215166048E-2</v>
      </c>
      <c r="R5" s="80">
        <v>8.7852252980799989E-2</v>
      </c>
      <c r="S5" s="80">
        <v>8.3696623963108438E-2</v>
      </c>
      <c r="T5" s="80">
        <v>9.3192005254899041E-2</v>
      </c>
      <c r="U5" s="80">
        <v>9.6881011125690489E-2</v>
      </c>
      <c r="V5" s="80">
        <v>0.10103666751520439</v>
      </c>
      <c r="W5" s="80">
        <v>6.8005732542723352E-2</v>
      </c>
      <c r="X5" s="80">
        <v>7.2179283452838805E-2</v>
      </c>
      <c r="Y5" s="80">
        <v>8.0325453332496632E-2</v>
      </c>
      <c r="Z5" s="80">
        <v>6.8036863411938223E-2</v>
      </c>
      <c r="AA5" s="80">
        <v>5.8028314685922837E-2</v>
      </c>
      <c r="AB5" s="80">
        <v>6.3511035722045014E-2</v>
      </c>
      <c r="AC5" s="80">
        <v>6.5033435291406483E-2</v>
      </c>
      <c r="AD5" s="80">
        <v>5.9627097047327174E-2</v>
      </c>
      <c r="AE5" s="80">
        <v>5.392346563847765E-2</v>
      </c>
      <c r="AF5" s="80">
        <v>4.5675117988777637E-2</v>
      </c>
      <c r="AG5" s="80">
        <v>3.9994112966902098E-2</v>
      </c>
      <c r="AH5" s="80">
        <v>3.4254046579704767E-2</v>
      </c>
      <c r="AI5" s="80">
        <v>1.7291200223043351E-2</v>
      </c>
      <c r="AJ5" s="80">
        <v>2.2634380724387273E-3</v>
      </c>
      <c r="AK5" s="41">
        <v>1.4607419785107024E-7</v>
      </c>
      <c r="AL5" s="41">
        <v>-0.95009407717117533</v>
      </c>
      <c r="AM5" s="6"/>
      <c r="AN5" s="108">
        <f t="shared" si="0"/>
        <v>-0.86909884546809379</v>
      </c>
      <c r="AO5" s="44">
        <f t="shared" si="1"/>
        <v>-1.5027762150604623E-2</v>
      </c>
    </row>
    <row r="6" spans="1:41" hidden="1" outlineLevel="1" x14ac:dyDescent="0.25">
      <c r="A6" s="79" t="s">
        <v>41</v>
      </c>
      <c r="B6" s="80">
        <v>118.53359308295541</v>
      </c>
      <c r="C6" s="80">
        <v>108.03053048740065</v>
      </c>
      <c r="D6" s="80">
        <v>102.73094159868289</v>
      </c>
      <c r="E6" s="80">
        <v>106.95295066799575</v>
      </c>
      <c r="F6" s="80">
        <v>105.4609731715299</v>
      </c>
      <c r="G6" s="80">
        <v>105.97937927835247</v>
      </c>
      <c r="H6" s="80">
        <v>106.3294192684226</v>
      </c>
      <c r="I6" s="80">
        <v>103.89640209879227</v>
      </c>
      <c r="J6" s="80">
        <v>88.907972361932224</v>
      </c>
      <c r="K6" s="80">
        <v>90.098001491122346</v>
      </c>
      <c r="L6" s="80">
        <v>93.111100200931446</v>
      </c>
      <c r="M6" s="80">
        <v>108.01765037413051</v>
      </c>
      <c r="N6" s="80">
        <v>82.979348100145188</v>
      </c>
      <c r="O6" s="80">
        <v>830.59730541756448</v>
      </c>
      <c r="P6" s="80">
        <v>92.416344687843122</v>
      </c>
      <c r="Q6" s="80">
        <v>82.481545864305943</v>
      </c>
      <c r="R6" s="80">
        <v>95.71292315924498</v>
      </c>
      <c r="S6" s="80">
        <v>105.21493525178663</v>
      </c>
      <c r="T6" s="80">
        <v>99.255958197798762</v>
      </c>
      <c r="U6" s="80">
        <v>93.916841908377052</v>
      </c>
      <c r="V6" s="80">
        <v>97.31744938236443</v>
      </c>
      <c r="W6" s="80">
        <v>89.080515979339054</v>
      </c>
      <c r="X6" s="80">
        <v>87.36093005999696</v>
      </c>
      <c r="Y6" s="80">
        <v>85.258081586007933</v>
      </c>
      <c r="Z6" s="80">
        <v>98.155685657549128</v>
      </c>
      <c r="AA6" s="80">
        <v>98.891266867708651</v>
      </c>
      <c r="AB6" s="80">
        <v>99.083957018429203</v>
      </c>
      <c r="AC6" s="80">
        <v>101.02666701338168</v>
      </c>
      <c r="AD6" s="80">
        <v>106.50116497657639</v>
      </c>
      <c r="AE6" s="80">
        <v>101.41807086302231</v>
      </c>
      <c r="AF6" s="80">
        <v>102.15695775228923</v>
      </c>
      <c r="AG6" s="80">
        <v>90.637434729934824</v>
      </c>
      <c r="AH6" s="80">
        <v>89.513552503124089</v>
      </c>
      <c r="AI6" s="80">
        <v>89.006437600919469</v>
      </c>
      <c r="AJ6" s="80">
        <v>96.73360728668149</v>
      </c>
      <c r="AK6" s="41">
        <v>6.2428410397894624E-3</v>
      </c>
      <c r="AL6" s="41">
        <v>-0.18391398783480103</v>
      </c>
      <c r="AM6" s="3"/>
      <c r="AN6" s="108">
        <f t="shared" si="0"/>
        <v>8.6815851684892031E-2</v>
      </c>
      <c r="AO6" s="44">
        <f t="shared" si="1"/>
        <v>7.7271696857620213</v>
      </c>
    </row>
    <row r="7" spans="1:41" x14ac:dyDescent="0.25">
      <c r="A7" s="81" t="s">
        <v>1</v>
      </c>
      <c r="B7" s="78">
        <v>495.65923189435318</v>
      </c>
      <c r="C7" s="78">
        <v>484.28982420724651</v>
      </c>
      <c r="D7" s="78">
        <v>411.48663364868577</v>
      </c>
      <c r="E7" s="78">
        <v>400.58275023877781</v>
      </c>
      <c r="F7" s="78">
        <v>353.29579368845856</v>
      </c>
      <c r="G7" s="78">
        <v>319.23016754030687</v>
      </c>
      <c r="H7" s="78">
        <v>319.42866733466855</v>
      </c>
      <c r="I7" s="78">
        <v>280.15705775385578</v>
      </c>
      <c r="J7" s="78">
        <v>297.17166991833983</v>
      </c>
      <c r="K7" s="78">
        <v>227.54290095062447</v>
      </c>
      <c r="L7" s="78">
        <v>227.03781165149618</v>
      </c>
      <c r="M7" s="78">
        <v>216.59680337426602</v>
      </c>
      <c r="N7" s="78">
        <v>213.6332315429527</v>
      </c>
      <c r="O7" s="78">
        <v>202.75470572557754</v>
      </c>
      <c r="P7" s="78">
        <v>199.2930065113907</v>
      </c>
      <c r="Q7" s="78">
        <v>208.48045193056493</v>
      </c>
      <c r="R7" s="78">
        <v>202.69345773245692</v>
      </c>
      <c r="S7" s="78">
        <v>196.72260216116848</v>
      </c>
      <c r="T7" s="78">
        <v>208.62127002466283</v>
      </c>
      <c r="U7" s="78">
        <v>220.05096550561743</v>
      </c>
      <c r="V7" s="78">
        <v>210.51917232814202</v>
      </c>
      <c r="W7" s="78">
        <v>188.38980483287449</v>
      </c>
      <c r="X7" s="78">
        <v>187.5290194067332</v>
      </c>
      <c r="Y7" s="78">
        <v>197.17579048459174</v>
      </c>
      <c r="Z7" s="78">
        <v>177.23711065142177</v>
      </c>
      <c r="AA7" s="78">
        <v>185.19807060211849</v>
      </c>
      <c r="AB7" s="78">
        <v>188.53625802023083</v>
      </c>
      <c r="AC7" s="78">
        <v>160.92968875743998</v>
      </c>
      <c r="AD7" s="78">
        <v>173.23950040321358</v>
      </c>
      <c r="AE7" s="78">
        <v>156.44473683889436</v>
      </c>
      <c r="AF7" s="78">
        <v>164.58225978377016</v>
      </c>
      <c r="AG7" s="78">
        <v>156.63985605712369</v>
      </c>
      <c r="AH7" s="78">
        <v>123.88903348978749</v>
      </c>
      <c r="AI7" s="78">
        <v>107.06802155051324</v>
      </c>
      <c r="AJ7" s="78">
        <v>107.27492630328769</v>
      </c>
      <c r="AK7" s="39">
        <v>6.9231400673585792E-3</v>
      </c>
      <c r="AL7" s="39">
        <v>-0.78357121304228494</v>
      </c>
      <c r="AM7" s="3"/>
      <c r="AN7" s="53">
        <f t="shared" si="0"/>
        <v>1.9324607831371378E-3</v>
      </c>
      <c r="AO7" s="47">
        <f t="shared" si="1"/>
        <v>0.20690475277444875</v>
      </c>
    </row>
    <row r="8" spans="1:41" x14ac:dyDescent="0.25">
      <c r="A8" s="81" t="s">
        <v>17</v>
      </c>
      <c r="B8" s="78">
        <v>7.6716625604073911</v>
      </c>
      <c r="C8" s="78">
        <v>7.9946876288113913</v>
      </c>
      <c r="D8" s="78">
        <v>6.7652878880876033</v>
      </c>
      <c r="E8" s="78">
        <v>7.1200386663778907</v>
      </c>
      <c r="F8" s="78">
        <v>6.9401151691976963</v>
      </c>
      <c r="G8" s="78">
        <v>7.0997648405865936</v>
      </c>
      <c r="H8" s="78">
        <v>7.599308529997681</v>
      </c>
      <c r="I8" s="78">
        <v>7.7010509558166396</v>
      </c>
      <c r="J8" s="78">
        <v>8.2267356199531569</v>
      </c>
      <c r="K8" s="78">
        <v>8.3017402042866451</v>
      </c>
      <c r="L8" s="78">
        <v>9.638777982192714</v>
      </c>
      <c r="M8" s="78">
        <v>10.137193195824734</v>
      </c>
      <c r="N8" s="78">
        <v>9.7538169457401462</v>
      </c>
      <c r="O8" s="78">
        <v>10.080900776218471</v>
      </c>
      <c r="P8" s="78">
        <v>10.975571099189997</v>
      </c>
      <c r="Q8" s="78">
        <v>12.361448164606001</v>
      </c>
      <c r="R8" s="78">
        <v>11.8150926854058</v>
      </c>
      <c r="S8" s="78">
        <v>11.40388826181022</v>
      </c>
      <c r="T8" s="78">
        <v>10.55960092374915</v>
      </c>
      <c r="U8" s="78">
        <v>9.0303225516263907</v>
      </c>
      <c r="V8" s="78">
        <v>9.3791380748687239</v>
      </c>
      <c r="W8" s="78">
        <v>8.161288296261155</v>
      </c>
      <c r="X8" s="78">
        <v>7.5331618445803983</v>
      </c>
      <c r="Y8" s="78">
        <v>7.7877570108540581</v>
      </c>
      <c r="Z8" s="78">
        <v>8.874467625593164</v>
      </c>
      <c r="AA8" s="78">
        <v>8.8956195635929873</v>
      </c>
      <c r="AB8" s="78">
        <v>8.6350318520950342</v>
      </c>
      <c r="AC8" s="78">
        <v>9.3733026994333102</v>
      </c>
      <c r="AD8" s="78">
        <v>9.6990237814236053</v>
      </c>
      <c r="AE8" s="78">
        <v>9.1718157691153337</v>
      </c>
      <c r="AF8" s="78">
        <v>8.9408244593098374</v>
      </c>
      <c r="AG8" s="78">
        <v>8.54329098962166</v>
      </c>
      <c r="AH8" s="78">
        <v>8.1488628914238941</v>
      </c>
      <c r="AI8" s="78">
        <v>7.4009901121414421</v>
      </c>
      <c r="AJ8" s="78">
        <v>7.2053828424763688</v>
      </c>
      <c r="AK8" s="39">
        <v>4.6500963809916309E-4</v>
      </c>
      <c r="AL8" s="39">
        <v>-6.0779487400480926E-2</v>
      </c>
      <c r="AM8" s="3"/>
      <c r="AN8" s="53">
        <f t="shared" si="0"/>
        <v>-2.6429878529924854E-2</v>
      </c>
      <c r="AO8" s="47">
        <f t="shared" si="1"/>
        <v>-0.19560726966507325</v>
      </c>
    </row>
    <row r="9" spans="1:41" x14ac:dyDescent="0.25">
      <c r="A9" s="81" t="s">
        <v>11</v>
      </c>
      <c r="B9" s="78">
        <v>3.6666435241060777</v>
      </c>
      <c r="C9" s="78">
        <v>3.7058578705988068</v>
      </c>
      <c r="D9" s="78">
        <v>3.6538692346696751</v>
      </c>
      <c r="E9" s="78">
        <v>3.565396035479266</v>
      </c>
      <c r="F9" s="78">
        <v>3.8808966434968939</v>
      </c>
      <c r="G9" s="78">
        <v>3.7885004440854688</v>
      </c>
      <c r="H9" s="78">
        <v>3.3571991897823672</v>
      </c>
      <c r="I9" s="78">
        <v>3.3571640139971213</v>
      </c>
      <c r="J9" s="78">
        <v>3.2509048908753013</v>
      </c>
      <c r="K9" s="78">
        <v>3.331576784090601</v>
      </c>
      <c r="L9" s="78">
        <v>3.3337372954775164</v>
      </c>
      <c r="M9" s="78">
        <v>3.2588809253078415</v>
      </c>
      <c r="N9" s="78">
        <v>3.1301015780245267</v>
      </c>
      <c r="O9" s="78">
        <v>3.3639260117029823</v>
      </c>
      <c r="P9" s="78">
        <v>3.1973325199206704</v>
      </c>
      <c r="Q9" s="78">
        <v>3.328765676959073</v>
      </c>
      <c r="R9" s="78">
        <v>3.6530367709249658</v>
      </c>
      <c r="S9" s="78">
        <v>5.1335887478032758</v>
      </c>
      <c r="T9" s="78">
        <v>7.1473833689799298</v>
      </c>
      <c r="U9" s="78">
        <v>5.9067343314402487</v>
      </c>
      <c r="V9" s="78">
        <v>5.6049816811125597</v>
      </c>
      <c r="W9" s="78">
        <v>5.9738180803419683</v>
      </c>
      <c r="X9" s="78">
        <v>6.6811851565534512</v>
      </c>
      <c r="Y9" s="78">
        <v>7.6145978571493815</v>
      </c>
      <c r="Z9" s="78">
        <v>8.1445841502192096</v>
      </c>
      <c r="AA9" s="78">
        <v>5.6792165440317302</v>
      </c>
      <c r="AB9" s="78">
        <v>6.1873483383231687</v>
      </c>
      <c r="AC9" s="78">
        <v>5.0700425841212784</v>
      </c>
      <c r="AD9" s="78">
        <v>5.1345220842499426</v>
      </c>
      <c r="AE9" s="78">
        <v>4.5967694942115962</v>
      </c>
      <c r="AF9" s="78">
        <v>4.4340955027696811</v>
      </c>
      <c r="AG9" s="78">
        <v>4.9938831860719439</v>
      </c>
      <c r="AH9" s="78">
        <v>5.0845557040103246</v>
      </c>
      <c r="AI9" s="78">
        <v>4.5655266751742047</v>
      </c>
      <c r="AJ9" s="78">
        <v>5.207633437905181</v>
      </c>
      <c r="AK9" s="39">
        <v>3.3608203661821326E-4</v>
      </c>
      <c r="AL9" s="39">
        <v>0.4202726290865143</v>
      </c>
      <c r="AM9" s="6"/>
      <c r="AN9" s="53">
        <f t="shared" si="0"/>
        <v>0.14064242932201806</v>
      </c>
      <c r="AO9" s="47">
        <f t="shared" si="1"/>
        <v>0.64210676273097622</v>
      </c>
    </row>
    <row r="10" spans="1:41" x14ac:dyDescent="0.25">
      <c r="A10" s="81" t="s">
        <v>18</v>
      </c>
      <c r="B10" s="78">
        <v>3.8994347314217772</v>
      </c>
      <c r="C10" s="78">
        <v>3.7808380898941598</v>
      </c>
      <c r="D10" s="78">
        <v>3.4647052860806689</v>
      </c>
      <c r="E10" s="78">
        <v>3.319362143598068</v>
      </c>
      <c r="F10" s="78">
        <v>3.3314287900409885</v>
      </c>
      <c r="G10" s="78">
        <v>3.0869025402900547</v>
      </c>
      <c r="H10" s="78">
        <v>2.8595925938772071</v>
      </c>
      <c r="I10" s="78">
        <v>2.68140098574615</v>
      </c>
      <c r="J10" s="78">
        <v>2.466372714330443</v>
      </c>
      <c r="K10" s="78">
        <v>2.5327066649806351</v>
      </c>
      <c r="L10" s="78">
        <v>2.6129734494531061</v>
      </c>
      <c r="M10" s="78">
        <v>2.5081451569921511</v>
      </c>
      <c r="N10" s="78">
        <v>2.3450924177266383</v>
      </c>
      <c r="O10" s="78">
        <v>2.2281612007969049</v>
      </c>
      <c r="P10" s="78">
        <v>2.0613248064155782</v>
      </c>
      <c r="Q10" s="78">
        <v>2.0472101070543731</v>
      </c>
      <c r="R10" s="78">
        <v>1.9566473646949341</v>
      </c>
      <c r="S10" s="78">
        <v>1.8291294150097794</v>
      </c>
      <c r="T10" s="78">
        <v>1.8414167549968616</v>
      </c>
      <c r="U10" s="78">
        <v>3.2000873199489512</v>
      </c>
      <c r="V10" s="78">
        <v>2.8703750651155007</v>
      </c>
      <c r="W10" s="78">
        <v>3.4864708936005031</v>
      </c>
      <c r="X10" s="78">
        <v>4.0961570745971905</v>
      </c>
      <c r="Y10" s="78">
        <v>5.5832120548743642</v>
      </c>
      <c r="Z10" s="78">
        <v>5.8227933013464614</v>
      </c>
      <c r="AA10" s="78">
        <v>4.6219870343689413</v>
      </c>
      <c r="AB10" s="78">
        <v>6.8734748452338641</v>
      </c>
      <c r="AC10" s="78">
        <v>6.4916321168683897</v>
      </c>
      <c r="AD10" s="78">
        <v>5.9468677061420916</v>
      </c>
      <c r="AE10" s="78">
        <v>5.2381339515855778</v>
      </c>
      <c r="AF10" s="78">
        <v>5.5202959239710783</v>
      </c>
      <c r="AG10" s="78">
        <v>6.1444615815246317</v>
      </c>
      <c r="AH10" s="78">
        <v>6.3398994217843718</v>
      </c>
      <c r="AI10" s="78">
        <v>5.7503101444418157</v>
      </c>
      <c r="AJ10" s="78">
        <v>6.4640261403173165</v>
      </c>
      <c r="AK10" s="39">
        <v>4.1716512805576764E-4</v>
      </c>
      <c r="AL10" s="39">
        <v>0.65768286573178791</v>
      </c>
      <c r="AM10" s="3"/>
      <c r="AN10" s="53">
        <f t="shared" si="0"/>
        <v>0.12411782633417966</v>
      </c>
      <c r="AO10" s="47">
        <f t="shared" si="1"/>
        <v>0.71371599587550083</v>
      </c>
    </row>
    <row r="11" spans="1:41" collapsed="1" x14ac:dyDescent="0.25">
      <c r="A11" s="81" t="s">
        <v>5</v>
      </c>
      <c r="B11" s="78">
        <v>54.936296806367167</v>
      </c>
      <c r="C11" s="78">
        <v>56.403874507806819</v>
      </c>
      <c r="D11" s="78">
        <v>57.796792739248147</v>
      </c>
      <c r="E11" s="78">
        <v>54.591001683716485</v>
      </c>
      <c r="F11" s="78">
        <v>53.268741266593295</v>
      </c>
      <c r="G11" s="78">
        <v>52.772939372402838</v>
      </c>
      <c r="H11" s="78">
        <v>52.714017819453353</v>
      </c>
      <c r="I11" s="78">
        <v>50.046592081029637</v>
      </c>
      <c r="J11" s="78">
        <v>52.402966743114192</v>
      </c>
      <c r="K11" s="78">
        <v>51.854033240301504</v>
      </c>
      <c r="L11" s="78">
        <v>49.253994279533529</v>
      </c>
      <c r="M11" s="78">
        <v>48.478794275987347</v>
      </c>
      <c r="N11" s="78">
        <v>45.416083649692169</v>
      </c>
      <c r="O11" s="78">
        <v>43.324510892686277</v>
      </c>
      <c r="P11" s="78">
        <v>43.067458337030651</v>
      </c>
      <c r="Q11" s="78">
        <v>43.377970652222508</v>
      </c>
      <c r="R11" s="78">
        <v>42.065109422966209</v>
      </c>
      <c r="S11" s="78">
        <v>40.665670962559247</v>
      </c>
      <c r="T11" s="78">
        <v>37.936783193012253</v>
      </c>
      <c r="U11" s="78">
        <v>33.464573423397802</v>
      </c>
      <c r="V11" s="78">
        <v>29.495234821858258</v>
      </c>
      <c r="W11" s="78">
        <v>27.283309033993685</v>
      </c>
      <c r="X11" s="78">
        <v>24.622148130247236</v>
      </c>
      <c r="Y11" s="78">
        <v>23.486075245527804</v>
      </c>
      <c r="Z11" s="78">
        <v>22.436135806264247</v>
      </c>
      <c r="AA11" s="78">
        <v>21.120537958632923</v>
      </c>
      <c r="AB11" s="78">
        <v>19.507278616449163</v>
      </c>
      <c r="AC11" s="78">
        <v>17.102614199314441</v>
      </c>
      <c r="AD11" s="78">
        <v>15.322861080374166</v>
      </c>
      <c r="AE11" s="78">
        <v>13.986171923337256</v>
      </c>
      <c r="AF11" s="78">
        <v>10.420908541756212</v>
      </c>
      <c r="AG11" s="78">
        <v>10.314762231291001</v>
      </c>
      <c r="AH11" s="78">
        <v>10.817694326780666</v>
      </c>
      <c r="AI11" s="78">
        <v>11.571035755413169</v>
      </c>
      <c r="AJ11" s="78">
        <v>11.614970679679583</v>
      </c>
      <c r="AK11" s="39">
        <v>7.4958866591382054E-4</v>
      </c>
      <c r="AL11" s="39">
        <v>-0.78857383269537384</v>
      </c>
      <c r="AM11" s="3"/>
      <c r="AN11" s="53">
        <f t="shared" si="0"/>
        <v>3.7969742030968139E-3</v>
      </c>
      <c r="AO11" s="47">
        <f t="shared" si="1"/>
        <v>4.3934924266414654E-2</v>
      </c>
    </row>
    <row r="12" spans="1:41" hidden="1" outlineLevel="1" x14ac:dyDescent="0.25">
      <c r="A12" s="79" t="s">
        <v>19</v>
      </c>
      <c r="B12" s="80">
        <v>3.5013627977110919E-2</v>
      </c>
      <c r="C12" s="80">
        <v>3.1754317864245318E-2</v>
      </c>
      <c r="D12" s="80">
        <v>3.1477390810221641E-2</v>
      </c>
      <c r="E12" s="80">
        <v>2.7073401669846543E-2</v>
      </c>
      <c r="F12" s="80">
        <v>2.8135116543269389E-2</v>
      </c>
      <c r="G12" s="80">
        <v>3.3084495179188121E-2</v>
      </c>
      <c r="H12" s="80">
        <v>3.5398509434898251E-2</v>
      </c>
      <c r="I12" s="80">
        <v>3.7191076931976624E-2</v>
      </c>
      <c r="J12" s="80">
        <v>4.1108870306551561E-2</v>
      </c>
      <c r="K12" s="80">
        <v>4.6561943545338609E-2</v>
      </c>
      <c r="L12" s="80">
        <v>5.0381752636023722E-2</v>
      </c>
      <c r="M12" s="80">
        <v>5.0057391134493326E-2</v>
      </c>
      <c r="N12" s="80">
        <v>4.9607975094225501E-2</v>
      </c>
      <c r="O12" s="80">
        <v>5.1491711457548869E-2</v>
      </c>
      <c r="P12" s="80">
        <v>4.903230471138266E-2</v>
      </c>
      <c r="Q12" s="80">
        <v>5.5965750524316613E-2</v>
      </c>
      <c r="R12" s="80">
        <v>6.7615261206055891E-2</v>
      </c>
      <c r="S12" s="80">
        <v>6.3361255078760295E-2</v>
      </c>
      <c r="T12" s="80">
        <v>5.8285812970859059E-2</v>
      </c>
      <c r="U12" s="80">
        <v>4.7628004777055366E-2</v>
      </c>
      <c r="V12" s="80">
        <v>3.5869907653618638E-2</v>
      </c>
      <c r="W12" s="80">
        <v>1.7069656011540726E-2</v>
      </c>
      <c r="X12" s="80">
        <v>1.0029187902411441E-2</v>
      </c>
      <c r="Y12" s="80">
        <v>9.6645132331798361E-3</v>
      </c>
      <c r="Z12" s="80">
        <v>9.1971161588364804E-3</v>
      </c>
      <c r="AA12" s="80">
        <v>9.6885924796332006E-3</v>
      </c>
      <c r="AB12" s="80">
        <v>1.0439533304060335E-2</v>
      </c>
      <c r="AC12" s="80">
        <v>1.0437832874005432E-2</v>
      </c>
      <c r="AD12" s="80">
        <v>1.0708749220416128E-2</v>
      </c>
      <c r="AE12" s="80">
        <v>1.1738873692644394E-2</v>
      </c>
      <c r="AF12" s="80">
        <v>8.8979553089152882E-3</v>
      </c>
      <c r="AG12" s="80">
        <v>1.3564149634179647E-2</v>
      </c>
      <c r="AH12" s="80">
        <v>1.44237373865662E-2</v>
      </c>
      <c r="AI12" s="80">
        <v>1.6283154957453718E-2</v>
      </c>
      <c r="AJ12" s="80">
        <v>1.7692442198430556E-2</v>
      </c>
      <c r="AK12" s="41">
        <v>1.1418069412332598E-6</v>
      </c>
      <c r="AL12" s="41">
        <v>-0.494698401148363</v>
      </c>
      <c r="AM12" s="3"/>
      <c r="AN12" s="108">
        <f t="shared" si="0"/>
        <v>8.6548782754887907E-2</v>
      </c>
      <c r="AO12" s="44">
        <f t="shared" si="1"/>
        <v>1.4092872409768378E-3</v>
      </c>
    </row>
    <row r="13" spans="1:41" hidden="1" outlineLevel="1" x14ac:dyDescent="0.25">
      <c r="A13" s="79" t="s">
        <v>20</v>
      </c>
      <c r="B13" s="80">
        <v>54.431794818365127</v>
      </c>
      <c r="C13" s="80">
        <v>55.916326000839128</v>
      </c>
      <c r="D13" s="80">
        <v>57.305989952971473</v>
      </c>
      <c r="E13" s="80">
        <v>54.098013915577631</v>
      </c>
      <c r="F13" s="80">
        <v>52.75778013309516</v>
      </c>
      <c r="G13" s="80">
        <v>52.262502795804608</v>
      </c>
      <c r="H13" s="80">
        <v>52.132756305318857</v>
      </c>
      <c r="I13" s="80">
        <v>49.47794784624832</v>
      </c>
      <c r="J13" s="80">
        <v>51.817162370140167</v>
      </c>
      <c r="K13" s="80">
        <v>51.22372876260647</v>
      </c>
      <c r="L13" s="80">
        <v>48.58146433844221</v>
      </c>
      <c r="M13" s="80">
        <v>47.765603478837647</v>
      </c>
      <c r="N13" s="80">
        <v>44.704073754083744</v>
      </c>
      <c r="O13" s="80">
        <v>42.556049545650403</v>
      </c>
      <c r="P13" s="80">
        <v>42.146533423373654</v>
      </c>
      <c r="Q13" s="80">
        <v>42.499563713994846</v>
      </c>
      <c r="R13" s="80">
        <v>41.067402409412765</v>
      </c>
      <c r="S13" s="80">
        <v>39.806683211331944</v>
      </c>
      <c r="T13" s="80">
        <v>37.044162275483764</v>
      </c>
      <c r="U13" s="80">
        <v>32.621491922363575</v>
      </c>
      <c r="V13" s="80">
        <v>28.657505668543013</v>
      </c>
      <c r="W13" s="80">
        <v>26.539329052607901</v>
      </c>
      <c r="X13" s="80">
        <v>23.870957042371373</v>
      </c>
      <c r="Y13" s="80">
        <v>22.742418858986948</v>
      </c>
      <c r="Z13" s="80">
        <v>21.589236062719319</v>
      </c>
      <c r="AA13" s="80">
        <v>20.282447767031492</v>
      </c>
      <c r="AB13" s="80">
        <v>18.54647490216178</v>
      </c>
      <c r="AC13" s="80">
        <v>16.2226793386323</v>
      </c>
      <c r="AD13" s="80">
        <v>14.368224617328258</v>
      </c>
      <c r="AE13" s="80">
        <v>12.976430350442154</v>
      </c>
      <c r="AF13" s="80">
        <v>9.2872589110895323</v>
      </c>
      <c r="AG13" s="80">
        <v>9.0998257152533242</v>
      </c>
      <c r="AH13" s="80">
        <v>9.7254095606279343</v>
      </c>
      <c r="AI13" s="80">
        <v>10.419433925309647</v>
      </c>
      <c r="AJ13" s="80">
        <v>10.501313980613769</v>
      </c>
      <c r="AK13" s="41">
        <v>6.77717245626967E-4</v>
      </c>
      <c r="AL13" s="41">
        <v>-0.80707389834092602</v>
      </c>
      <c r="AM13" s="3"/>
      <c r="AN13" s="108">
        <f t="shared" si="0"/>
        <v>7.858397672183404E-3</v>
      </c>
      <c r="AO13" s="44">
        <f t="shared" si="1"/>
        <v>8.1880055304122124E-2</v>
      </c>
    </row>
    <row r="14" spans="1:41" hidden="1" outlineLevel="1" x14ac:dyDescent="0.25">
      <c r="A14" s="79" t="s">
        <v>8</v>
      </c>
      <c r="B14" s="80">
        <v>0.21114367344000001</v>
      </c>
      <c r="C14" s="80">
        <v>0.20506234644000002</v>
      </c>
      <c r="D14" s="80">
        <v>0.18389932848000004</v>
      </c>
      <c r="E14" s="80">
        <v>0.20190005640000003</v>
      </c>
      <c r="F14" s="80">
        <v>0.19022390856000002</v>
      </c>
      <c r="G14" s="80">
        <v>0.17660173607999999</v>
      </c>
      <c r="H14" s="80">
        <v>0.20579210568</v>
      </c>
      <c r="I14" s="80">
        <v>0.19849451328000003</v>
      </c>
      <c r="J14" s="80">
        <v>0.20433258720000003</v>
      </c>
      <c r="K14" s="80">
        <v>0.19654848864000002</v>
      </c>
      <c r="L14" s="80">
        <v>0.19523492200800005</v>
      </c>
      <c r="M14" s="80">
        <v>0.21308969808000003</v>
      </c>
      <c r="N14" s="80">
        <v>0.18633185928000001</v>
      </c>
      <c r="O14" s="80">
        <v>0.20579210568</v>
      </c>
      <c r="P14" s="80">
        <v>0.21698174736000006</v>
      </c>
      <c r="Q14" s="80">
        <v>0.19371835635898482</v>
      </c>
      <c r="R14" s="80">
        <v>0.19371835635898482</v>
      </c>
      <c r="S14" s="80">
        <v>0.20949682292308147</v>
      </c>
      <c r="T14" s="80">
        <v>0.22202335008284557</v>
      </c>
      <c r="U14" s="80">
        <v>0.19481925990694607</v>
      </c>
      <c r="V14" s="80">
        <v>0.19333059181520224</v>
      </c>
      <c r="W14" s="80">
        <v>0.19342696563310424</v>
      </c>
      <c r="X14" s="80">
        <v>0.18712198958016418</v>
      </c>
      <c r="Y14" s="80">
        <v>0.1863482858894801</v>
      </c>
      <c r="Z14" s="80">
        <v>0.17094915812027006</v>
      </c>
      <c r="AA14" s="80">
        <v>0.17421956306791161</v>
      </c>
      <c r="AB14" s="80">
        <v>0.17743256524996673</v>
      </c>
      <c r="AC14" s="80">
        <v>0.18316176027575243</v>
      </c>
      <c r="AD14" s="80">
        <v>0.18508261744132581</v>
      </c>
      <c r="AE14" s="80">
        <v>0.19367872625433827</v>
      </c>
      <c r="AF14" s="80">
        <v>0.15430579328967203</v>
      </c>
      <c r="AG14" s="80">
        <v>0.16687628854388833</v>
      </c>
      <c r="AH14" s="80">
        <v>0.18657501702946752</v>
      </c>
      <c r="AI14" s="80">
        <v>0.20387426739683559</v>
      </c>
      <c r="AJ14" s="80">
        <v>0.21667359010106271</v>
      </c>
      <c r="AK14" s="41">
        <v>1.3983338556916107E-5</v>
      </c>
      <c r="AL14" s="41">
        <v>2.619030241810261E-2</v>
      </c>
      <c r="AM14" s="3"/>
      <c r="AN14" s="108">
        <f t="shared" si="0"/>
        <v>6.2780471845000421E-2</v>
      </c>
      <c r="AO14" s="44">
        <f t="shared" si="1"/>
        <v>1.2799322704227123E-2</v>
      </c>
    </row>
    <row r="15" spans="1:41" hidden="1" outlineLevel="1" x14ac:dyDescent="0.25">
      <c r="A15" s="79" t="s">
        <v>21</v>
      </c>
      <c r="B15" s="80">
        <v>0.22106324096640001</v>
      </c>
      <c r="C15" s="80">
        <v>0.21298102549920001</v>
      </c>
      <c r="D15" s="80">
        <v>0.23763387523679999</v>
      </c>
      <c r="E15" s="80">
        <v>0.23763387523679999</v>
      </c>
      <c r="F15" s="80">
        <v>0.26996273710559998</v>
      </c>
      <c r="G15" s="80">
        <v>0.23722767190079999</v>
      </c>
      <c r="H15" s="80">
        <v>0.27158755044960003</v>
      </c>
      <c r="I15" s="80">
        <v>0.27966976591680004</v>
      </c>
      <c r="J15" s="80">
        <v>0.30513502232640005</v>
      </c>
      <c r="K15" s="80">
        <v>0.33868249420320001</v>
      </c>
      <c r="L15" s="80">
        <v>0.39657135443346442</v>
      </c>
      <c r="M15" s="80">
        <v>0.39788470639332896</v>
      </c>
      <c r="N15" s="80">
        <v>0.42344470475479351</v>
      </c>
      <c r="O15" s="80">
        <v>0.45708691858345796</v>
      </c>
      <c r="P15" s="80">
        <v>0.5956683237564947</v>
      </c>
      <c r="Q15" s="80">
        <v>0.55353151318665939</v>
      </c>
      <c r="R15" s="80">
        <v>0.66186981102956433</v>
      </c>
      <c r="S15" s="80">
        <v>0.52268235710257205</v>
      </c>
      <c r="T15" s="80">
        <v>0.54175086790965166</v>
      </c>
      <c r="U15" s="80">
        <v>0.52795575440973042</v>
      </c>
      <c r="V15" s="80">
        <v>0.52953406123784363</v>
      </c>
      <c r="W15" s="80">
        <v>0.45970684184045141</v>
      </c>
      <c r="X15" s="80">
        <v>0.48581834639105737</v>
      </c>
      <c r="Y15" s="80">
        <v>0.47520260340643389</v>
      </c>
      <c r="Z15" s="80">
        <v>0.5948784358116489</v>
      </c>
      <c r="AA15" s="80">
        <v>0.58673424707931132</v>
      </c>
      <c r="AB15" s="80">
        <v>0.70507902857586824</v>
      </c>
      <c r="AC15" s="80">
        <v>0.62258359080101755</v>
      </c>
      <c r="AD15" s="80">
        <v>0.68860676251063224</v>
      </c>
      <c r="AE15" s="80">
        <v>0.733395094269359</v>
      </c>
      <c r="AF15" s="80">
        <v>0.89689221451907786</v>
      </c>
      <c r="AG15" s="80">
        <v>0.95908972204794551</v>
      </c>
      <c r="AH15" s="80">
        <v>0.81568264916737254</v>
      </c>
      <c r="AI15" s="80">
        <v>0.85769767616692261</v>
      </c>
      <c r="AJ15" s="80">
        <v>0.80246445163020419</v>
      </c>
      <c r="AK15" s="41">
        <v>5.1788185638135777E-5</v>
      </c>
      <c r="AL15" s="41">
        <v>2.6300221064440694</v>
      </c>
      <c r="AM15" s="3"/>
      <c r="AN15" s="108">
        <f t="shared" si="0"/>
        <v>-6.4397078447918157E-2</v>
      </c>
      <c r="AO15" s="44">
        <f t="shared" si="1"/>
        <v>-5.5233224536718417E-2</v>
      </c>
    </row>
    <row r="16" spans="1:41" hidden="1" outlineLevel="1" x14ac:dyDescent="0.25">
      <c r="A16" s="79" t="s">
        <v>22</v>
      </c>
      <c r="B16" s="80">
        <v>3.7281445618532062E-2</v>
      </c>
      <c r="C16" s="80">
        <v>3.7750817164246567E-2</v>
      </c>
      <c r="D16" s="80">
        <v>3.7792191749642351E-2</v>
      </c>
      <c r="E16" s="80">
        <v>2.6380434832204126E-2</v>
      </c>
      <c r="F16" s="80">
        <v>2.2639371289269319E-2</v>
      </c>
      <c r="G16" s="80">
        <v>6.3522673438242278E-2</v>
      </c>
      <c r="H16" s="80">
        <v>6.8483348569996313E-2</v>
      </c>
      <c r="I16" s="80">
        <v>5.3288878652534968E-2</v>
      </c>
      <c r="J16" s="80">
        <v>3.5227893141079318E-2</v>
      </c>
      <c r="K16" s="80">
        <v>4.8511551306499999E-2</v>
      </c>
      <c r="L16" s="80">
        <v>3.0341912013839779E-2</v>
      </c>
      <c r="M16" s="80">
        <v>5.215900154188241E-2</v>
      </c>
      <c r="N16" s="80">
        <v>5.2625356479402995E-2</v>
      </c>
      <c r="O16" s="80">
        <v>5.4090611314868184E-2</v>
      </c>
      <c r="P16" s="80">
        <v>5.9242537829124031E-2</v>
      </c>
      <c r="Q16" s="80">
        <v>7.519131815769621E-2</v>
      </c>
      <c r="R16" s="80">
        <v>7.4503584958842253E-2</v>
      </c>
      <c r="S16" s="80">
        <v>6.3447316122887065E-2</v>
      </c>
      <c r="T16" s="80">
        <v>7.0560886565141187E-2</v>
      </c>
      <c r="U16" s="80">
        <v>7.2678481940501985E-2</v>
      </c>
      <c r="V16" s="80">
        <v>7.8994592608578953E-2</v>
      </c>
      <c r="W16" s="80">
        <v>7.3776517900690203E-2</v>
      </c>
      <c r="X16" s="80">
        <v>6.8221564002233281E-2</v>
      </c>
      <c r="Y16" s="80">
        <v>7.2440984011761758E-2</v>
      </c>
      <c r="Z16" s="80">
        <v>7.1875033454173287E-2</v>
      </c>
      <c r="AA16" s="80">
        <v>6.7447788974575817E-2</v>
      </c>
      <c r="AB16" s="80">
        <v>6.7852587157488792E-2</v>
      </c>
      <c r="AC16" s="80">
        <v>6.3751676731367168E-2</v>
      </c>
      <c r="AD16" s="80">
        <v>7.0238333873532233E-2</v>
      </c>
      <c r="AE16" s="80">
        <v>7.0928878678759924E-2</v>
      </c>
      <c r="AF16" s="80">
        <v>7.3553667549016183E-2</v>
      </c>
      <c r="AG16" s="80">
        <v>7.5406355811664216E-2</v>
      </c>
      <c r="AH16" s="80">
        <v>7.5603362569325289E-2</v>
      </c>
      <c r="AI16" s="80">
        <v>7.3746731582306782E-2</v>
      </c>
      <c r="AJ16" s="80">
        <v>7.6826215136115567E-2</v>
      </c>
      <c r="AK16" s="41">
        <v>4.9580891505683674E-6</v>
      </c>
      <c r="AL16" s="41">
        <v>1.0607091238416564</v>
      </c>
      <c r="AM16" s="3"/>
      <c r="AN16" s="108">
        <f t="shared" si="0"/>
        <v>4.1757559796014199E-2</v>
      </c>
      <c r="AO16" s="44">
        <f t="shared" si="1"/>
        <v>3.0794835538087845E-3</v>
      </c>
    </row>
    <row r="17" spans="1:47" collapsed="1" x14ac:dyDescent="0.25">
      <c r="A17" s="81" t="s">
        <v>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39"/>
      <c r="AL17" s="39"/>
      <c r="AM17" s="3"/>
      <c r="AN17" s="53"/>
      <c r="AO17" s="47"/>
    </row>
    <row r="18" spans="1:47" hidden="1" outlineLevel="1" x14ac:dyDescent="0.25">
      <c r="A18" s="79" t="s">
        <v>23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41"/>
      <c r="AL18" s="41"/>
      <c r="AM18" s="3"/>
      <c r="AN18" s="108"/>
      <c r="AO18" s="44"/>
    </row>
    <row r="19" spans="1:47" hidden="1" outlineLevel="1" x14ac:dyDescent="0.25">
      <c r="A19" s="79" t="s">
        <v>38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41"/>
      <c r="AL19" s="41"/>
      <c r="AM19" s="3"/>
      <c r="AN19" s="108"/>
      <c r="AO19" s="44"/>
    </row>
    <row r="20" spans="1:47" hidden="1" outlineLevel="1" x14ac:dyDescent="0.25">
      <c r="A20" s="79" t="s">
        <v>24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41"/>
      <c r="AL20" s="41"/>
      <c r="AM20" s="3"/>
      <c r="AN20" s="108"/>
      <c r="AO20" s="44"/>
    </row>
    <row r="21" spans="1:47" hidden="1" outlineLevel="1" x14ac:dyDescent="0.25">
      <c r="A21" s="79" t="s">
        <v>39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41"/>
      <c r="AL21" s="41"/>
      <c r="AM21" s="3"/>
      <c r="AN21" s="108"/>
      <c r="AO21" s="44"/>
    </row>
    <row r="22" spans="1:47" hidden="1" outlineLevel="1" x14ac:dyDescent="0.25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41"/>
      <c r="AL22" s="41"/>
      <c r="AM22" s="3"/>
      <c r="AN22" s="108"/>
      <c r="AO22" s="44"/>
    </row>
    <row r="23" spans="1:47" x14ac:dyDescent="0.25">
      <c r="A23" s="81" t="s">
        <v>13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39"/>
      <c r="AL23" s="39"/>
      <c r="AM23" s="3"/>
      <c r="AN23" s="53"/>
      <c r="AO23" s="47"/>
      <c r="AU23" s="6"/>
    </row>
    <row r="24" spans="1:47" collapsed="1" x14ac:dyDescent="0.25">
      <c r="A24" s="81" t="s">
        <v>2</v>
      </c>
      <c r="B24" s="78">
        <v>14296.61122545953</v>
      </c>
      <c r="C24" s="78">
        <v>14473.48089112478</v>
      </c>
      <c r="D24" s="78">
        <v>14701.926589183424</v>
      </c>
      <c r="E24" s="78">
        <v>14708.418713931249</v>
      </c>
      <c r="F24" s="78">
        <v>14648.208637396554</v>
      </c>
      <c r="G24" s="78">
        <v>14693.044334478504</v>
      </c>
      <c r="H24" s="78">
        <v>15104.620106173707</v>
      </c>
      <c r="I24" s="78">
        <v>15431.557680039527</v>
      </c>
      <c r="J24" s="78">
        <v>15631.51285707382</v>
      </c>
      <c r="K24" s="78">
        <v>15186.470111149567</v>
      </c>
      <c r="L24" s="78">
        <v>14534.520508488507</v>
      </c>
      <c r="M24" s="78">
        <v>14453.478499241093</v>
      </c>
      <c r="N24" s="78">
        <v>14308.867527357956</v>
      </c>
      <c r="O24" s="78">
        <v>14267.560834554821</v>
      </c>
      <c r="P24" s="78">
        <v>14213.35357239475</v>
      </c>
      <c r="Q24" s="78">
        <v>13811.995891239154</v>
      </c>
      <c r="R24" s="78">
        <v>13582.903488090646</v>
      </c>
      <c r="S24" s="78">
        <v>13526.451273078006</v>
      </c>
      <c r="T24" s="78">
        <v>13349.211335294476</v>
      </c>
      <c r="U24" s="78">
        <v>13135.044243408855</v>
      </c>
      <c r="V24" s="78">
        <v>12936.867398914428</v>
      </c>
      <c r="W24" s="78">
        <v>13010.466506376781</v>
      </c>
      <c r="X24" s="78">
        <v>13370.045041527168</v>
      </c>
      <c r="Y24" s="78">
        <v>13406.861879658954</v>
      </c>
      <c r="Z24" s="78">
        <v>13786.412830157145</v>
      </c>
      <c r="AA24" s="78">
        <v>14154.826414483736</v>
      </c>
      <c r="AB24" s="78">
        <v>14590.720946407077</v>
      </c>
      <c r="AC24" s="78">
        <v>15016.62435767691</v>
      </c>
      <c r="AD24" s="78">
        <v>14898.413956146755</v>
      </c>
      <c r="AE24" s="78">
        <v>15099.220980327362</v>
      </c>
      <c r="AF24" s="78">
        <v>15270.283468735061</v>
      </c>
      <c r="AG24" s="78">
        <v>15301.870201164364</v>
      </c>
      <c r="AH24" s="78">
        <v>15292.838904006167</v>
      </c>
      <c r="AI24" s="78">
        <v>14951.94169811314</v>
      </c>
      <c r="AJ24" s="78">
        <v>14566.72367909302</v>
      </c>
      <c r="AK24" s="39">
        <v>0.940084247345497</v>
      </c>
      <c r="AL24" s="39">
        <v>1.8893460091610484E-2</v>
      </c>
      <c r="AM24" s="3"/>
      <c r="AN24" s="53">
        <f>(AJ24-AI24)/AI24</f>
        <v>-2.576374539159234E-2</v>
      </c>
      <c r="AO24" s="47">
        <f>AJ24-AI24</f>
        <v>-385.21801902011975</v>
      </c>
      <c r="AR24" s="82"/>
      <c r="AS24" s="82"/>
      <c r="AT24" s="82"/>
    </row>
    <row r="25" spans="1:47" hidden="1" outlineLevel="1" x14ac:dyDescent="0.25">
      <c r="A25" s="79" t="s">
        <v>26</v>
      </c>
      <c r="B25" s="80">
        <v>12480.172254775534</v>
      </c>
      <c r="C25" s="80">
        <v>12637.185400482977</v>
      </c>
      <c r="D25" s="80">
        <v>12829.661388949207</v>
      </c>
      <c r="E25" s="80">
        <v>12832.961327585786</v>
      </c>
      <c r="F25" s="80">
        <v>12783.895165753058</v>
      </c>
      <c r="G25" s="80">
        <v>12826.69675958985</v>
      </c>
      <c r="H25" s="80">
        <v>13171.052879886071</v>
      </c>
      <c r="I25" s="80">
        <v>13456.31261039856</v>
      </c>
      <c r="J25" s="80">
        <v>13635.427259586366</v>
      </c>
      <c r="K25" s="80">
        <v>13255.947013862778</v>
      </c>
      <c r="L25" s="80">
        <v>12685.166488716532</v>
      </c>
      <c r="M25" s="80">
        <v>12595.141690442057</v>
      </c>
      <c r="N25" s="80">
        <v>12456.879348700151</v>
      </c>
      <c r="O25" s="80">
        <v>12439.716020069503</v>
      </c>
      <c r="P25" s="80">
        <v>12398.020226636896</v>
      </c>
      <c r="Q25" s="80">
        <v>12016.18723329971</v>
      </c>
      <c r="R25" s="80">
        <v>11834.227430297326</v>
      </c>
      <c r="S25" s="80">
        <v>11761.129885381855</v>
      </c>
      <c r="T25" s="80">
        <v>11612.331058102023</v>
      </c>
      <c r="U25" s="80">
        <v>11403.602820352538</v>
      </c>
      <c r="V25" s="80">
        <v>11205.417874590234</v>
      </c>
      <c r="W25" s="80">
        <v>11247.423461791974</v>
      </c>
      <c r="X25" s="80">
        <v>11565.560327349578</v>
      </c>
      <c r="Y25" s="80">
        <v>11596.485149457974</v>
      </c>
      <c r="Z25" s="80">
        <v>11901.192075200464</v>
      </c>
      <c r="AA25" s="80">
        <v>12226.016539933107</v>
      </c>
      <c r="AB25" s="80">
        <v>12628.465103097811</v>
      </c>
      <c r="AC25" s="80">
        <v>12977.795392757302</v>
      </c>
      <c r="AD25" s="80">
        <v>12916.599385858823</v>
      </c>
      <c r="AE25" s="80">
        <v>13091.203534766764</v>
      </c>
      <c r="AF25" s="80">
        <v>13260.189768763996</v>
      </c>
      <c r="AG25" s="80">
        <v>13328.86657163891</v>
      </c>
      <c r="AH25" s="80">
        <v>13357.41565359603</v>
      </c>
      <c r="AI25" s="80">
        <v>13061.550527880245</v>
      </c>
      <c r="AJ25" s="80">
        <v>12704.795459187226</v>
      </c>
      <c r="AK25" s="41">
        <v>0.81992205934891216</v>
      </c>
      <c r="AL25" s="41">
        <v>1.7998405777271177E-2</v>
      </c>
      <c r="AM25" s="3"/>
      <c r="AN25" s="108">
        <f>(AJ25-AI25)/AI25</f>
        <v>-2.7313378142320495E-2</v>
      </c>
      <c r="AO25" s="44">
        <f>AJ25-AI25</f>
        <v>-356.75506869301898</v>
      </c>
    </row>
    <row r="26" spans="1:47" hidden="1" outlineLevel="1" x14ac:dyDescent="0.25">
      <c r="A26" s="79" t="s">
        <v>27</v>
      </c>
      <c r="B26" s="80">
        <v>1815.0122234162354</v>
      </c>
      <c r="C26" s="80">
        <v>1834.8040612145428</v>
      </c>
      <c r="D26" s="80">
        <v>1870.740214551307</v>
      </c>
      <c r="E26" s="80">
        <v>1873.8947865953633</v>
      </c>
      <c r="F26" s="80">
        <v>1862.5659850752409</v>
      </c>
      <c r="G26" s="80">
        <v>1864.280123069821</v>
      </c>
      <c r="H26" s="80">
        <v>1931.8828651111808</v>
      </c>
      <c r="I26" s="80">
        <v>1973.5571257937888</v>
      </c>
      <c r="J26" s="80">
        <v>1994.3759532999834</v>
      </c>
      <c r="K26" s="80">
        <v>1928.7798518461905</v>
      </c>
      <c r="L26" s="80">
        <v>1847.5672440000174</v>
      </c>
      <c r="M26" s="80">
        <v>1856.5277078657355</v>
      </c>
      <c r="N26" s="80">
        <v>1850.2164479189391</v>
      </c>
      <c r="O26" s="80">
        <v>1825.9526866631074</v>
      </c>
      <c r="P26" s="80">
        <v>1813.4527805128587</v>
      </c>
      <c r="Q26" s="80">
        <v>1793.8662866377256</v>
      </c>
      <c r="R26" s="80">
        <v>1746.839089382082</v>
      </c>
      <c r="S26" s="80">
        <v>1763.582999448802</v>
      </c>
      <c r="T26" s="80">
        <v>1735.070767663703</v>
      </c>
      <c r="U26" s="80">
        <v>1729.88276350504</v>
      </c>
      <c r="V26" s="80">
        <v>1730.0162540687188</v>
      </c>
      <c r="W26" s="80">
        <v>1761.6959870126402</v>
      </c>
      <c r="X26" s="80">
        <v>1803.1753831686519</v>
      </c>
      <c r="Y26" s="80">
        <v>1809.1959086677948</v>
      </c>
      <c r="Z26" s="80">
        <v>1884.1510419182214</v>
      </c>
      <c r="AA26" s="80">
        <v>1927.7958419502243</v>
      </c>
      <c r="AB26" s="80">
        <v>1961.2137833494276</v>
      </c>
      <c r="AC26" s="80">
        <v>2037.7256671091563</v>
      </c>
      <c r="AD26" s="80">
        <v>1980.6169701213744</v>
      </c>
      <c r="AE26" s="80">
        <v>2006.8170477967988</v>
      </c>
      <c r="AF26" s="80">
        <v>2008.8622213701558</v>
      </c>
      <c r="AG26" s="80">
        <v>1971.7887017597886</v>
      </c>
      <c r="AH26" s="80">
        <v>1933.8730670682148</v>
      </c>
      <c r="AI26" s="80">
        <v>1889.0292367117727</v>
      </c>
      <c r="AJ26" s="80">
        <v>1860.5345348287533</v>
      </c>
      <c r="AK26" s="41">
        <v>0.12007224454632451</v>
      </c>
      <c r="AL26" s="41">
        <v>2.5080994400597086E-2</v>
      </c>
      <c r="AM26" s="3"/>
      <c r="AN26" s="108">
        <f>(AJ26-AI26)/AI26</f>
        <v>-1.5084309617473167E-2</v>
      </c>
      <c r="AO26" s="44">
        <f>AJ26-AI26</f>
        <v>-28.494701883019388</v>
      </c>
    </row>
    <row r="27" spans="1:47" hidden="1" outlineLevel="1" x14ac:dyDescent="0.25">
      <c r="A27" s="79" t="s">
        <v>28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41"/>
      <c r="AL27" s="41"/>
      <c r="AM27" s="3"/>
      <c r="AN27" s="108"/>
      <c r="AO27" s="44"/>
    </row>
    <row r="28" spans="1:47" hidden="1" outlineLevel="1" x14ac:dyDescent="0.25">
      <c r="A28" s="79" t="s">
        <v>29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41"/>
      <c r="AL28" s="41"/>
      <c r="AM28" s="3"/>
      <c r="AN28" s="108"/>
      <c r="AO28" s="44"/>
    </row>
    <row r="29" spans="1:47" hidden="1" outlineLevel="1" x14ac:dyDescent="0.25">
      <c r="A29" s="79" t="s">
        <v>30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41"/>
      <c r="AL29" s="41"/>
      <c r="AM29" s="3"/>
      <c r="AN29" s="108"/>
      <c r="AO29" s="44"/>
    </row>
    <row r="30" spans="1:47" hidden="1" outlineLevel="1" x14ac:dyDescent="0.25">
      <c r="A30" s="79" t="s">
        <v>42</v>
      </c>
      <c r="B30" s="80">
        <v>1.1942962729850881</v>
      </c>
      <c r="C30" s="80">
        <v>1.2402307450229759</v>
      </c>
      <c r="D30" s="80">
        <v>1.2574561720371842</v>
      </c>
      <c r="E30" s="80">
        <v>1.26319798104192</v>
      </c>
      <c r="F30" s="80">
        <v>1.4354522511840004</v>
      </c>
      <c r="G30" s="80">
        <v>1.6478991843592323</v>
      </c>
      <c r="H30" s="80">
        <v>1.3263578800940161</v>
      </c>
      <c r="I30" s="80">
        <v>1.3722923521319041</v>
      </c>
      <c r="J30" s="80">
        <v>1.3608087341224322</v>
      </c>
      <c r="K30" s="80">
        <v>1.4354522511840004</v>
      </c>
      <c r="L30" s="80">
        <v>1.4871285322266246</v>
      </c>
      <c r="M30" s="80">
        <v>1.5043539592408317</v>
      </c>
      <c r="N30" s="80">
        <v>1.5100957682455682</v>
      </c>
      <c r="O30" s="80">
        <v>1.5158375772503041</v>
      </c>
      <c r="P30" s="80">
        <v>1.4526776781982078</v>
      </c>
      <c r="Q30" s="80">
        <v>1.5588331887713374</v>
      </c>
      <c r="R30" s="80">
        <v>1.4943742918600025</v>
      </c>
      <c r="S30" s="80">
        <v>1.4188954016444404</v>
      </c>
      <c r="T30" s="80">
        <v>1.535235293209303</v>
      </c>
      <c r="U30" s="80">
        <v>1.3022028824810103</v>
      </c>
      <c r="V30" s="80">
        <v>1.2316887916571064</v>
      </c>
      <c r="W30" s="80">
        <v>1.1800862709133131</v>
      </c>
      <c r="X30" s="80">
        <v>1.1244916909042133</v>
      </c>
      <c r="Y30" s="80">
        <v>0.97514562992536613</v>
      </c>
      <c r="Z30" s="80">
        <v>0.87374463450025286</v>
      </c>
      <c r="AA30" s="80">
        <v>0.84174160375290374</v>
      </c>
      <c r="AB30" s="80">
        <v>0.88385303952656535</v>
      </c>
      <c r="AC30" s="80">
        <v>0.91595595676820241</v>
      </c>
      <c r="AD30" s="80">
        <v>0.97398428036400442</v>
      </c>
      <c r="AE30" s="80">
        <v>1.0073247245168104</v>
      </c>
      <c r="AF30" s="80">
        <v>1.0740985805761101</v>
      </c>
      <c r="AG30" s="80">
        <v>1.0609489966292294</v>
      </c>
      <c r="AH30" s="80">
        <v>1.4083247864299766</v>
      </c>
      <c r="AI30" s="80">
        <v>1.1946298719054</v>
      </c>
      <c r="AJ30" s="80">
        <v>1.2212464725954653</v>
      </c>
      <c r="AK30" s="41">
        <v>7.8814879468128594E-5</v>
      </c>
      <c r="AL30" s="41">
        <v>2.256575710733516E-2</v>
      </c>
      <c r="AM30" s="3"/>
      <c r="AN30" s="108">
        <f t="shared" ref="AN30:AN42" si="2">(AJ30-AI30)/AI30</f>
        <v>2.2280206879150367E-2</v>
      </c>
      <c r="AO30" s="44">
        <f t="shared" ref="AO30:AO42" si="3">AJ30-AI30</f>
        <v>2.6616600690065217E-2</v>
      </c>
    </row>
    <row r="31" spans="1:47" hidden="1" outlineLevel="1" x14ac:dyDescent="0.25">
      <c r="A31" s="79" t="s">
        <v>14</v>
      </c>
      <c r="B31" s="80">
        <v>0.23245099477638104</v>
      </c>
      <c r="C31" s="80">
        <v>0.25119868223655095</v>
      </c>
      <c r="D31" s="80">
        <v>0.26752951087031024</v>
      </c>
      <c r="E31" s="80">
        <v>0.29940176905806171</v>
      </c>
      <c r="F31" s="80">
        <v>0.31203431707154183</v>
      </c>
      <c r="G31" s="80">
        <v>0.41955263447303986</v>
      </c>
      <c r="H31" s="80">
        <v>0.3580032963604512</v>
      </c>
      <c r="I31" s="80">
        <v>0.31565149504663947</v>
      </c>
      <c r="J31" s="80">
        <v>0.34883545334912736</v>
      </c>
      <c r="K31" s="80">
        <v>0.30779318941284733</v>
      </c>
      <c r="L31" s="80">
        <v>0.29964723973081125</v>
      </c>
      <c r="M31" s="80">
        <v>0.30474697405982781</v>
      </c>
      <c r="N31" s="80">
        <v>0.26163497061851432</v>
      </c>
      <c r="O31" s="80">
        <v>0.37629024495971908</v>
      </c>
      <c r="P31" s="80">
        <v>0.427887566796959</v>
      </c>
      <c r="Q31" s="80">
        <v>0.38353811294568896</v>
      </c>
      <c r="R31" s="80">
        <v>0.34259411937781581</v>
      </c>
      <c r="S31" s="80">
        <v>0.31949284570530023</v>
      </c>
      <c r="T31" s="80">
        <v>0.27427423553950336</v>
      </c>
      <c r="U31" s="80">
        <v>0.25645666879442186</v>
      </c>
      <c r="V31" s="80">
        <v>0.20158146382025358</v>
      </c>
      <c r="W31" s="80">
        <v>0.16697130125419568</v>
      </c>
      <c r="X31" s="80">
        <v>0.18483931803424603</v>
      </c>
      <c r="Y31" s="80">
        <v>0.20567590326082344</v>
      </c>
      <c r="Z31" s="80">
        <v>0.19596840395919296</v>
      </c>
      <c r="AA31" s="80">
        <v>0.17229099664990233</v>
      </c>
      <c r="AB31" s="80">
        <v>0.15820692031277997</v>
      </c>
      <c r="AC31" s="80">
        <v>0.1873418536841088</v>
      </c>
      <c r="AD31" s="80">
        <v>0.22361588619326617</v>
      </c>
      <c r="AE31" s="80">
        <v>0.19307303928159145</v>
      </c>
      <c r="AF31" s="80">
        <v>0.15738002033103224</v>
      </c>
      <c r="AG31" s="80">
        <v>0.15397876903678637</v>
      </c>
      <c r="AH31" s="80">
        <v>0.14185855549373882</v>
      </c>
      <c r="AI31" s="80">
        <v>0.16730364921793134</v>
      </c>
      <c r="AJ31" s="80">
        <v>0.17243860444390097</v>
      </c>
      <c r="AK31" s="41">
        <v>1.1128570792114174E-5</v>
      </c>
      <c r="AL31" s="41">
        <v>-0.2581722241722918</v>
      </c>
      <c r="AM31" s="3"/>
      <c r="AN31" s="108">
        <f t="shared" si="2"/>
        <v>3.0692428108850076E-2</v>
      </c>
      <c r="AO31" s="44">
        <f t="shared" si="3"/>
        <v>5.1349552259696285E-3</v>
      </c>
    </row>
    <row r="32" spans="1:47" collapsed="1" x14ac:dyDescent="0.25">
      <c r="A32" s="81" t="s">
        <v>4</v>
      </c>
      <c r="B32" s="78">
        <v>1545.8533528449464</v>
      </c>
      <c r="C32" s="78">
        <v>1636.4310230730002</v>
      </c>
      <c r="D32" s="78">
        <v>1707.4564657481867</v>
      </c>
      <c r="E32" s="78">
        <v>1762.9557530360016</v>
      </c>
      <c r="F32" s="78">
        <v>1814.1734518897417</v>
      </c>
      <c r="G32" s="78">
        <v>1855.5442917242906</v>
      </c>
      <c r="H32" s="78">
        <v>1719.7433407843723</v>
      </c>
      <c r="I32" s="78">
        <v>1426.7889917224798</v>
      </c>
      <c r="J32" s="78">
        <v>1491.7878195649241</v>
      </c>
      <c r="K32" s="78">
        <v>1485.9722837918493</v>
      </c>
      <c r="L32" s="78">
        <v>1492.11576211641</v>
      </c>
      <c r="M32" s="78">
        <v>1603.6360880070492</v>
      </c>
      <c r="N32" s="78">
        <v>1692.0379743831249</v>
      </c>
      <c r="O32" s="78">
        <v>1700.2311130246194</v>
      </c>
      <c r="P32" s="78">
        <v>1420.8423171483739</v>
      </c>
      <c r="Q32" s="78">
        <v>1228.0428250627112</v>
      </c>
      <c r="R32" s="78">
        <v>1267.9669809603931</v>
      </c>
      <c r="S32" s="78">
        <v>782.67459143853944</v>
      </c>
      <c r="T32" s="78">
        <v>630.03307393572265</v>
      </c>
      <c r="U32" s="78">
        <v>431.50104913659231</v>
      </c>
      <c r="V32" s="78">
        <v>425.20946470706383</v>
      </c>
      <c r="W32" s="78">
        <v>538.60833820407549</v>
      </c>
      <c r="X32" s="78">
        <v>442.39309750265301</v>
      </c>
      <c r="Y32" s="78">
        <v>611.27527692937008</v>
      </c>
      <c r="Z32" s="78">
        <v>807.56127017131234</v>
      </c>
      <c r="AA32" s="78">
        <v>877.82244571768877</v>
      </c>
      <c r="AB32" s="78">
        <v>886.09872806261285</v>
      </c>
      <c r="AC32" s="78">
        <v>843.78871353156399</v>
      </c>
      <c r="AD32" s="78">
        <v>801.21700013199973</v>
      </c>
      <c r="AE32" s="78">
        <v>755.1788530789895</v>
      </c>
      <c r="AF32" s="78">
        <v>736.18401532207838</v>
      </c>
      <c r="AG32" s="78">
        <v>679.47098958053289</v>
      </c>
      <c r="AH32" s="78">
        <v>722.02058822820686</v>
      </c>
      <c r="AI32" s="78">
        <v>690.31361691552718</v>
      </c>
      <c r="AJ32" s="78">
        <v>683.06639627383424</v>
      </c>
      <c r="AK32" s="39">
        <v>4.4082662180907832E-2</v>
      </c>
      <c r="AL32" s="39">
        <v>-0.55812988663074836</v>
      </c>
      <c r="AM32" s="3"/>
      <c r="AN32" s="53">
        <f>(AJ32-AI32)/AI32</f>
        <v>-1.0498446596019803E-2</v>
      </c>
      <c r="AO32" s="47">
        <f t="shared" si="3"/>
        <v>-7.2472206416929339</v>
      </c>
    </row>
    <row r="33" spans="1:41" hidden="1" outlineLevel="1" x14ac:dyDescent="0.25">
      <c r="A33" s="79" t="s">
        <v>31</v>
      </c>
      <c r="B33" s="80">
        <v>1476.2440052032955</v>
      </c>
      <c r="C33" s="80">
        <v>1566.4053883747692</v>
      </c>
      <c r="D33" s="80">
        <v>1636.804891871742</v>
      </c>
      <c r="E33" s="80">
        <v>1691.858702032943</v>
      </c>
      <c r="F33" s="80">
        <v>1742.7939278700369</v>
      </c>
      <c r="G33" s="80">
        <v>1783.8901811031583</v>
      </c>
      <c r="H33" s="80">
        <v>1648.4623349545939</v>
      </c>
      <c r="I33" s="80">
        <v>1358.1527343397249</v>
      </c>
      <c r="J33" s="80">
        <v>1414.9422289801573</v>
      </c>
      <c r="K33" s="80">
        <v>1412.537929922556</v>
      </c>
      <c r="L33" s="80">
        <v>1420.2367306818162</v>
      </c>
      <c r="M33" s="80">
        <v>1528.0990541803956</v>
      </c>
      <c r="N33" s="80">
        <v>1610.0739135694294</v>
      </c>
      <c r="O33" s="80">
        <v>1631.9172338696078</v>
      </c>
      <c r="P33" s="80">
        <v>1340.4552857027031</v>
      </c>
      <c r="Q33" s="80">
        <v>1139.7880884758854</v>
      </c>
      <c r="R33" s="80">
        <v>1191.2278376327126</v>
      </c>
      <c r="S33" s="80">
        <v>708.99528198119174</v>
      </c>
      <c r="T33" s="80">
        <v>540.93260898724964</v>
      </c>
      <c r="U33" s="80">
        <v>342.15331319283058</v>
      </c>
      <c r="V33" s="80">
        <v>336.5209219157008</v>
      </c>
      <c r="W33" s="80">
        <v>449.98575791706236</v>
      </c>
      <c r="X33" s="80">
        <v>356.45668877291683</v>
      </c>
      <c r="Y33" s="80">
        <v>525.3000661606543</v>
      </c>
      <c r="Z33" s="80">
        <v>721.54404316658145</v>
      </c>
      <c r="AA33" s="80">
        <v>792.34928466402675</v>
      </c>
      <c r="AB33" s="80">
        <v>803.00803713759967</v>
      </c>
      <c r="AC33" s="80">
        <v>755.84955540806993</v>
      </c>
      <c r="AD33" s="80">
        <v>713.81602356686335</v>
      </c>
      <c r="AE33" s="80">
        <v>664.48948116698216</v>
      </c>
      <c r="AF33" s="80">
        <v>643.63993385548952</v>
      </c>
      <c r="AG33" s="80">
        <v>589.42534621307084</v>
      </c>
      <c r="AH33" s="80">
        <v>634.02948442666207</v>
      </c>
      <c r="AI33" s="80">
        <v>593.87082029161502</v>
      </c>
      <c r="AJ33" s="80">
        <v>585.61538143807229</v>
      </c>
      <c r="AK33" s="41">
        <v>3.7793522223758848E-2</v>
      </c>
      <c r="AL33" s="41">
        <v>-0.60330719083433204</v>
      </c>
      <c r="AM33" s="3"/>
      <c r="AN33" s="108">
        <f t="shared" si="2"/>
        <v>-1.3901068332485115E-2</v>
      </c>
      <c r="AO33" s="44">
        <f t="shared" si="3"/>
        <v>-8.2554388535427279</v>
      </c>
    </row>
    <row r="34" spans="1:41" hidden="1" outlineLevel="1" x14ac:dyDescent="0.25">
      <c r="A34" s="79" t="s">
        <v>32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2.4900959999999999</v>
      </c>
      <c r="N34" s="80">
        <v>3.809456</v>
      </c>
      <c r="O34" s="80">
        <v>5.298496000000001</v>
      </c>
      <c r="P34" s="80">
        <v>22.298192</v>
      </c>
      <c r="Q34" s="80">
        <v>30.391311999999999</v>
      </c>
      <c r="R34" s="80">
        <v>24.359216000000004</v>
      </c>
      <c r="S34" s="80">
        <v>24.078208</v>
      </c>
      <c r="T34" s="80">
        <v>31.763984000000008</v>
      </c>
      <c r="U34" s="80">
        <v>31.332112000000002</v>
      </c>
      <c r="V34" s="80">
        <v>31.929632000000002</v>
      </c>
      <c r="W34" s="80">
        <v>31.837680000000006</v>
      </c>
      <c r="X34" s="80">
        <v>28.954822400000001</v>
      </c>
      <c r="Y34" s="80">
        <v>29.267369599999999</v>
      </c>
      <c r="Z34" s="80">
        <v>27.261673600000002</v>
      </c>
      <c r="AA34" s="80">
        <v>26.894537600000003</v>
      </c>
      <c r="AB34" s="80">
        <v>26.463606400000003</v>
      </c>
      <c r="AC34" s="80">
        <v>30.662008703648002</v>
      </c>
      <c r="AD34" s="80">
        <v>30.254681222505177</v>
      </c>
      <c r="AE34" s="80">
        <v>32.834295251569422</v>
      </c>
      <c r="AF34" s="80">
        <v>32.416733959680002</v>
      </c>
      <c r="AG34" s="80">
        <v>29.52624403215404</v>
      </c>
      <c r="AH34" s="80">
        <v>26.317898498226089</v>
      </c>
      <c r="AI34" s="80">
        <v>33.687079077042313</v>
      </c>
      <c r="AJ34" s="80">
        <v>34.04556236494372</v>
      </c>
      <c r="AK34" s="41">
        <v>2.197178828705227E-3</v>
      </c>
      <c r="AL34" s="41"/>
      <c r="AM34" s="3"/>
      <c r="AN34" s="108">
        <f>(AJ34-AI34)/AI34</f>
        <v>1.0641566372719831E-2</v>
      </c>
      <c r="AO34" s="44">
        <f t="shared" si="3"/>
        <v>0.35848328790140727</v>
      </c>
    </row>
    <row r="35" spans="1:41" hidden="1" outlineLevel="1" x14ac:dyDescent="0.25">
      <c r="A35" s="79" t="s">
        <v>33</v>
      </c>
      <c r="B35" s="80">
        <v>1.1779349611935386</v>
      </c>
      <c r="C35" s="80">
        <v>1.2057842539705816</v>
      </c>
      <c r="D35" s="80">
        <v>1.2695622463787344</v>
      </c>
      <c r="E35" s="80">
        <v>1.3324574548748893</v>
      </c>
      <c r="F35" s="80">
        <v>1.3846005412257598</v>
      </c>
      <c r="G35" s="80">
        <v>1.4277152328069249</v>
      </c>
      <c r="H35" s="80">
        <v>1.4207752519495596</v>
      </c>
      <c r="I35" s="80">
        <v>1.3347369822182993</v>
      </c>
      <c r="J35" s="80">
        <v>1.2470279094229331</v>
      </c>
      <c r="K35" s="80">
        <v>1.7551463147289148</v>
      </c>
      <c r="L35" s="80">
        <v>1.9370612898135577</v>
      </c>
      <c r="M35" s="80">
        <v>2.4531643983209555</v>
      </c>
      <c r="N35" s="80">
        <v>5.1662822081664492</v>
      </c>
      <c r="O35" s="80">
        <v>6.7155622153360222</v>
      </c>
      <c r="P35" s="80">
        <v>4.0344038128801643</v>
      </c>
      <c r="Q35" s="80">
        <v>2.5988953145014158</v>
      </c>
      <c r="R35" s="80">
        <v>2.6893045184890765</v>
      </c>
      <c r="S35" s="80">
        <v>0.10223215731509611</v>
      </c>
      <c r="T35" s="80">
        <v>0.37857766303444418</v>
      </c>
      <c r="U35" s="80">
        <v>0.3845294244172312</v>
      </c>
      <c r="V35" s="80">
        <v>0.47333342247502797</v>
      </c>
      <c r="W35" s="80">
        <v>0.71233430442835366</v>
      </c>
      <c r="X35" s="80">
        <v>0.24030637516196035</v>
      </c>
      <c r="Y35" s="80">
        <v>0.15701558181070208</v>
      </c>
      <c r="Z35" s="80">
        <v>0.14752146077944381</v>
      </c>
      <c r="AA35" s="80">
        <v>0.15852450002021107</v>
      </c>
      <c r="AB35" s="80">
        <v>0.15024223644577753</v>
      </c>
      <c r="AC35" s="80">
        <v>0.159117169382678</v>
      </c>
      <c r="AD35" s="80">
        <v>0.18693369275639657</v>
      </c>
      <c r="AE35" s="80">
        <v>0.24937412962223801</v>
      </c>
      <c r="AF35" s="80">
        <v>0.14803042929423491</v>
      </c>
      <c r="AG35" s="80">
        <v>0.13416081552804118</v>
      </c>
      <c r="AH35" s="80">
        <v>6.1281645814680576E-2</v>
      </c>
      <c r="AI35" s="80">
        <v>4.6118384089121389E-2</v>
      </c>
      <c r="AJ35" s="80">
        <v>4.7212063307314388E-2</v>
      </c>
      <c r="AK35" s="41">
        <v>3.046897708616937E-6</v>
      </c>
      <c r="AL35" s="41">
        <v>-0.95991963490116905</v>
      </c>
      <c r="AM35" s="21"/>
      <c r="AN35" s="108">
        <f t="shared" si="2"/>
        <v>2.3714604052030967E-2</v>
      </c>
      <c r="AO35" s="44">
        <f t="shared" si="3"/>
        <v>1.0936792181929986E-3</v>
      </c>
    </row>
    <row r="36" spans="1:41" hidden="1" outlineLevel="1" x14ac:dyDescent="0.25">
      <c r="A36" s="79" t="s">
        <v>40</v>
      </c>
      <c r="B36" s="80">
        <v>68.431412680457285</v>
      </c>
      <c r="C36" s="80">
        <v>68.81985044426041</v>
      </c>
      <c r="D36" s="80">
        <v>69.382011630065975</v>
      </c>
      <c r="E36" s="80">
        <v>69.764593548183669</v>
      </c>
      <c r="F36" s="80">
        <v>69.994923478478995</v>
      </c>
      <c r="G36" s="80">
        <v>70.226395388325329</v>
      </c>
      <c r="H36" s="80">
        <v>69.860230577828744</v>
      </c>
      <c r="I36" s="80">
        <v>67.30152040053656</v>
      </c>
      <c r="J36" s="80">
        <v>75.598562675343885</v>
      </c>
      <c r="K36" s="80">
        <v>71.679207554564357</v>
      </c>
      <c r="L36" s="80">
        <v>69.941970144780214</v>
      </c>
      <c r="M36" s="80">
        <v>70.59377342833281</v>
      </c>
      <c r="N36" s="80">
        <v>72.988322605529277</v>
      </c>
      <c r="O36" s="80">
        <v>56.299820939675442</v>
      </c>
      <c r="P36" s="80">
        <v>54.054435632790678</v>
      </c>
      <c r="Q36" s="80">
        <v>55.264529272324481</v>
      </c>
      <c r="R36" s="80">
        <v>49.690622809191481</v>
      </c>
      <c r="S36" s="80">
        <v>49.498869300032538</v>
      </c>
      <c r="T36" s="80">
        <v>56.957903285438583</v>
      </c>
      <c r="U36" s="80">
        <v>57.631094519344487</v>
      </c>
      <c r="V36" s="80">
        <v>56.285577368887949</v>
      </c>
      <c r="W36" s="80">
        <v>56.072565982584713</v>
      </c>
      <c r="X36" s="80">
        <v>56.74127995457421</v>
      </c>
      <c r="Y36" s="80">
        <v>56.550825586905034</v>
      </c>
      <c r="Z36" s="80">
        <v>58.608031943951488</v>
      </c>
      <c r="AA36" s="80">
        <v>58.420098953641713</v>
      </c>
      <c r="AB36" s="80">
        <v>56.476842288567326</v>
      </c>
      <c r="AC36" s="80">
        <v>57.118032250463457</v>
      </c>
      <c r="AD36" s="80">
        <v>56.959361649874879</v>
      </c>
      <c r="AE36" s="80">
        <v>57.605702530815783</v>
      </c>
      <c r="AF36" s="80">
        <v>59.979317077614752</v>
      </c>
      <c r="AG36" s="80">
        <v>60.385238519779982</v>
      </c>
      <c r="AH36" s="80">
        <v>61.611923657504065</v>
      </c>
      <c r="AI36" s="80">
        <v>62.709599162780663</v>
      </c>
      <c r="AJ36" s="80">
        <v>63.358240407510884</v>
      </c>
      <c r="AK36" s="41">
        <v>4.0889142307351358E-3</v>
      </c>
      <c r="AL36" s="41">
        <v>-7.4135138735711106E-2</v>
      </c>
      <c r="AM36" s="21"/>
      <c r="AN36" s="108">
        <f t="shared" si="2"/>
        <v>1.0343571851679166E-2</v>
      </c>
      <c r="AO36" s="44">
        <f t="shared" si="3"/>
        <v>0.64864124473022144</v>
      </c>
    </row>
    <row r="37" spans="1:41" s="90" customFormat="1" collapsed="1" x14ac:dyDescent="0.25">
      <c r="A37" s="81" t="s">
        <v>48</v>
      </c>
      <c r="B37" s="78">
        <v>4080.0702360941709</v>
      </c>
      <c r="C37" s="78">
        <v>4021.1021437757654</v>
      </c>
      <c r="D37" s="78">
        <v>3974.8511540887566</v>
      </c>
      <c r="E37" s="78">
        <v>3975.5911073539901</v>
      </c>
      <c r="F37" s="78">
        <v>3962.0608429974272</v>
      </c>
      <c r="G37" s="78">
        <v>3956.3350228957511</v>
      </c>
      <c r="H37" s="78">
        <v>3941.5752302307546</v>
      </c>
      <c r="I37" s="78">
        <v>3862.1853907886207</v>
      </c>
      <c r="J37" s="78">
        <v>3814.1414529995914</v>
      </c>
      <c r="K37" s="78">
        <v>3791.4128695870645</v>
      </c>
      <c r="L37" s="78">
        <v>3805.5960845791033</v>
      </c>
      <c r="M37" s="78">
        <v>3997.502020630599</v>
      </c>
      <c r="N37" s="78">
        <v>3689.0380432670154</v>
      </c>
      <c r="O37" s="78">
        <v>3894.4709195713112</v>
      </c>
      <c r="P37" s="78">
        <v>3792.7732480663567</v>
      </c>
      <c r="Q37" s="78">
        <v>3795.8922494669127</v>
      </c>
      <c r="R37" s="78">
        <v>3762.2966241464342</v>
      </c>
      <c r="S37" s="78">
        <v>3712.7854617967841</v>
      </c>
      <c r="T37" s="78">
        <v>3684.0668900364972</v>
      </c>
      <c r="U37" s="78">
        <v>3670.5197832053673</v>
      </c>
      <c r="V37" s="78">
        <v>3927.7207748194141</v>
      </c>
      <c r="W37" s="78">
        <v>3722.1398883902621</v>
      </c>
      <c r="X37" s="78">
        <v>3584.4188004216967</v>
      </c>
      <c r="Y37" s="78">
        <v>3600.8450040486168</v>
      </c>
      <c r="Z37" s="78">
        <v>3603.2356962772838</v>
      </c>
      <c r="AA37" s="78">
        <v>3536.785246868023</v>
      </c>
      <c r="AB37" s="78">
        <v>3471.9501826901178</v>
      </c>
      <c r="AC37" s="78">
        <v>3751.1898137884855</v>
      </c>
      <c r="AD37" s="78">
        <v>3546.9388661669891</v>
      </c>
      <c r="AE37" s="78">
        <v>3524.4865114438862</v>
      </c>
      <c r="AF37" s="78">
        <v>3494.9833401099386</v>
      </c>
      <c r="AG37" s="78">
        <v>3540.2806440687937</v>
      </c>
      <c r="AH37" s="78">
        <v>3567.6647934295065</v>
      </c>
      <c r="AI37" s="78">
        <v>3647.1917005696605</v>
      </c>
      <c r="AJ37" s="78">
        <v>3599.652891629109</v>
      </c>
      <c r="AK37" s="39">
        <v>0.18851503591554314</v>
      </c>
      <c r="AL37" s="39">
        <v>-0.1177473221453567</v>
      </c>
      <c r="AM37" s="122"/>
      <c r="AN37" s="53">
        <f t="shared" si="2"/>
        <v>-1.3034359815286457E-2</v>
      </c>
      <c r="AO37" s="47">
        <f t="shared" si="3"/>
        <v>-47.538808940551462</v>
      </c>
    </row>
    <row r="38" spans="1:41" s="90" customFormat="1" hidden="1" outlineLevel="1" x14ac:dyDescent="0.25">
      <c r="A38" s="79" t="s">
        <v>49</v>
      </c>
      <c r="B38" s="80">
        <v>57.846935279957265</v>
      </c>
      <c r="C38" s="80">
        <v>57.433176944148613</v>
      </c>
      <c r="D38" s="80">
        <v>57.451290594883361</v>
      </c>
      <c r="E38" s="80">
        <v>60.389596035037727</v>
      </c>
      <c r="F38" s="80">
        <v>62.391730778657887</v>
      </c>
      <c r="G38" s="80">
        <v>66.294205253284986</v>
      </c>
      <c r="H38" s="80">
        <v>71.260840592333111</v>
      </c>
      <c r="I38" s="80">
        <v>66.727829013665101</v>
      </c>
      <c r="J38" s="80">
        <v>66.059522810907339</v>
      </c>
      <c r="K38" s="80">
        <v>65.871166410208787</v>
      </c>
      <c r="L38" s="80">
        <v>68.626355175877677</v>
      </c>
      <c r="M38" s="80">
        <v>73.390777247694558</v>
      </c>
      <c r="N38" s="80">
        <v>68.41636114187132</v>
      </c>
      <c r="O38" s="80">
        <v>74.8783791380785</v>
      </c>
      <c r="P38" s="80">
        <v>73.377400669133962</v>
      </c>
      <c r="Q38" s="80">
        <v>70.315650402391455</v>
      </c>
      <c r="R38" s="80">
        <v>73.245250162604734</v>
      </c>
      <c r="S38" s="80">
        <v>74.608947609634953</v>
      </c>
      <c r="T38" s="80">
        <v>73.914478542829613</v>
      </c>
      <c r="U38" s="80">
        <v>71.363046486769534</v>
      </c>
      <c r="V38" s="80">
        <v>83.059122625455672</v>
      </c>
      <c r="W38" s="80">
        <v>83.626618352388505</v>
      </c>
      <c r="X38" s="80">
        <v>71.430487774873583</v>
      </c>
      <c r="Y38" s="80">
        <v>74.402684682937263</v>
      </c>
      <c r="Z38" s="80">
        <v>74.290965688871239</v>
      </c>
      <c r="AA38" s="80">
        <v>73.632976641517175</v>
      </c>
      <c r="AB38" s="80">
        <v>72.835792285789182</v>
      </c>
      <c r="AC38" s="80">
        <v>89.007227851460797</v>
      </c>
      <c r="AD38" s="80">
        <v>76.551927704366264</v>
      </c>
      <c r="AE38" s="80">
        <v>72.944864227660574</v>
      </c>
      <c r="AF38" s="80">
        <v>74.711355377646669</v>
      </c>
      <c r="AG38" s="80">
        <v>73.060172181650572</v>
      </c>
      <c r="AH38" s="80">
        <v>73.290007745897256</v>
      </c>
      <c r="AI38" s="80">
        <v>74.221377412486831</v>
      </c>
      <c r="AJ38" s="80">
        <v>73.719916054181056</v>
      </c>
      <c r="AK38" s="41">
        <v>3.8607368657579662E-3</v>
      </c>
      <c r="AL38" s="41">
        <v>0.27439622682523412</v>
      </c>
      <c r="AM38" s="121"/>
      <c r="AN38" s="108">
        <f>(AJ38-AI38)/AI38</f>
        <v>-6.7562928065709885E-3</v>
      </c>
      <c r="AO38" s="44">
        <f>AJ38-AI38</f>
        <v>-0.50146135830577521</v>
      </c>
    </row>
    <row r="39" spans="1:41" s="90" customFormat="1" hidden="1" outlineLevel="1" x14ac:dyDescent="0.25">
      <c r="A39" s="79" t="s">
        <v>50</v>
      </c>
      <c r="B39" s="80">
        <v>4.9597397650058751E-2</v>
      </c>
      <c r="C39" s="80">
        <v>3.1874934222402791E-2</v>
      </c>
      <c r="D39" s="80">
        <v>2.0489207718160516E-2</v>
      </c>
      <c r="E39" s="80">
        <v>4.1309914752234028E-2</v>
      </c>
      <c r="F39" s="80">
        <v>4.7429902122935366E-2</v>
      </c>
      <c r="G39" s="80">
        <v>6.4769866339922488E-2</v>
      </c>
      <c r="H39" s="80">
        <v>7.2037351342630326E-2</v>
      </c>
      <c r="I39" s="80">
        <v>3.9397418698889859E-2</v>
      </c>
      <c r="J39" s="80">
        <v>2.0782457113006626E-2</v>
      </c>
      <c r="K39" s="80">
        <v>1.6957465006318288E-2</v>
      </c>
      <c r="L39" s="80">
        <v>4.2584912121130136E-2</v>
      </c>
      <c r="M39" s="80">
        <v>0.40279680000000001</v>
      </c>
      <c r="N39" s="80">
        <v>4.04838E-2</v>
      </c>
      <c r="O39" s="80">
        <v>0.203904</v>
      </c>
      <c r="P39" s="80">
        <v>0.44352000000000003</v>
      </c>
      <c r="Q39" s="80">
        <v>9.3420000000000003E-2</v>
      </c>
      <c r="R39" s="80">
        <v>1.7280000000000004E-2</v>
      </c>
      <c r="S39" s="80">
        <v>0</v>
      </c>
      <c r="T39" s="80">
        <v>1.6544303999813586E-2</v>
      </c>
      <c r="U39" s="80">
        <v>9.3429503998383751E-3</v>
      </c>
      <c r="V39" s="80">
        <v>1.6124127157523111E-2</v>
      </c>
      <c r="W39" s="80">
        <v>0</v>
      </c>
      <c r="X39" s="80">
        <v>1.9152000000000001E-3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1.512E-2</v>
      </c>
      <c r="AE39" s="80">
        <v>1.512E-2</v>
      </c>
      <c r="AF39" s="80">
        <v>0</v>
      </c>
      <c r="AG39" s="80">
        <v>1.728E-2</v>
      </c>
      <c r="AH39" s="80">
        <v>7.5599999999999999E-3</v>
      </c>
      <c r="AI39" s="80">
        <v>0.13608000000000001</v>
      </c>
      <c r="AJ39" s="80">
        <v>1.3305600000000001E-2</v>
      </c>
      <c r="AK39" s="41">
        <v>6.9681875930616664E-7</v>
      </c>
      <c r="AL39" s="41">
        <v>-0.73172786012122071</v>
      </c>
      <c r="AM39" s="121"/>
      <c r="AN39" s="108">
        <f t="shared" si="2"/>
        <v>-0.90222222222222226</v>
      </c>
      <c r="AO39" s="44">
        <f t="shared" si="3"/>
        <v>-0.12277440000000001</v>
      </c>
    </row>
    <row r="40" spans="1:41" s="90" customFormat="1" hidden="1" outlineLevel="1" x14ac:dyDescent="0.25">
      <c r="A40" s="79" t="s">
        <v>51</v>
      </c>
      <c r="B40" s="80">
        <v>1657.5382084477988</v>
      </c>
      <c r="C40" s="80">
        <v>1643.2781799674012</v>
      </c>
      <c r="D40" s="80">
        <v>1631.150986331701</v>
      </c>
      <c r="E40" s="80">
        <v>1614.8763171104849</v>
      </c>
      <c r="F40" s="80">
        <v>1610.8549146907992</v>
      </c>
      <c r="G40" s="80">
        <v>1609.5333298148937</v>
      </c>
      <c r="H40" s="80">
        <v>1605.8026815721455</v>
      </c>
      <c r="I40" s="80">
        <v>1592.417776708854</v>
      </c>
      <c r="J40" s="80">
        <v>1582.4076141967021</v>
      </c>
      <c r="K40" s="80">
        <v>1569.3440419533117</v>
      </c>
      <c r="L40" s="80">
        <v>1564.8479728117591</v>
      </c>
      <c r="M40" s="80">
        <v>1579.4146526409249</v>
      </c>
      <c r="N40" s="80">
        <v>1546.3150042214838</v>
      </c>
      <c r="O40" s="80">
        <v>1569.1846624898919</v>
      </c>
      <c r="P40" s="80">
        <v>1551.8941663024398</v>
      </c>
      <c r="Q40" s="80">
        <v>1543.9080760481474</v>
      </c>
      <c r="R40" s="80">
        <v>1533.2238638977819</v>
      </c>
      <c r="S40" s="80">
        <v>1515.1026172829766</v>
      </c>
      <c r="T40" s="80">
        <v>1494.0765175627332</v>
      </c>
      <c r="U40" s="80">
        <v>1480.345430190865</v>
      </c>
      <c r="V40" s="80">
        <v>1499.0276839135297</v>
      </c>
      <c r="W40" s="80">
        <v>1453.8233761717656</v>
      </c>
      <c r="X40" s="80">
        <v>1423.9286115922159</v>
      </c>
      <c r="Y40" s="80">
        <v>1415.2599377540444</v>
      </c>
      <c r="Z40" s="80">
        <v>1399.9082245601385</v>
      </c>
      <c r="AA40" s="80">
        <v>1375.0666186158919</v>
      </c>
      <c r="AB40" s="80">
        <v>1350.1923323065412</v>
      </c>
      <c r="AC40" s="80">
        <v>1360.3271970499904</v>
      </c>
      <c r="AD40" s="80">
        <v>1327.1274154705145</v>
      </c>
      <c r="AE40" s="80">
        <v>1306.0231835753248</v>
      </c>
      <c r="AF40" s="80">
        <v>1294.1636918229738</v>
      </c>
      <c r="AG40" s="80">
        <v>1285.6947546537033</v>
      </c>
      <c r="AH40" s="80">
        <v>1277.2586130987854</v>
      </c>
      <c r="AI40" s="80">
        <v>1285.7347138831226</v>
      </c>
      <c r="AJ40" s="80">
        <v>1276.1371171362525</v>
      </c>
      <c r="AK40" s="41">
        <v>6.6831731200955369E-2</v>
      </c>
      <c r="AL40" s="41">
        <v>-0.2301009348488619</v>
      </c>
      <c r="AM40" s="121"/>
      <c r="AN40" s="108">
        <f t="shared" si="2"/>
        <v>-7.4646788666721175E-3</v>
      </c>
      <c r="AO40" s="44">
        <f t="shared" si="3"/>
        <v>-9.5975967468700674</v>
      </c>
    </row>
    <row r="41" spans="1:41" s="90" customFormat="1" hidden="1" outlineLevel="1" x14ac:dyDescent="0.25">
      <c r="A41" s="79" t="s">
        <v>52</v>
      </c>
      <c r="B41" s="80">
        <v>2364.6354949687648</v>
      </c>
      <c r="C41" s="80">
        <v>2320.3589119299932</v>
      </c>
      <c r="D41" s="80">
        <v>2286.2283879544543</v>
      </c>
      <c r="E41" s="80">
        <v>2300.2838842937153</v>
      </c>
      <c r="F41" s="80">
        <v>2288.7667676258475</v>
      </c>
      <c r="G41" s="80">
        <v>2280.4427179612326</v>
      </c>
      <c r="H41" s="80">
        <v>2264.4396707149335</v>
      </c>
      <c r="I41" s="80">
        <v>2203.0003876474029</v>
      </c>
      <c r="J41" s="80">
        <v>2165.653533534869</v>
      </c>
      <c r="K41" s="80">
        <v>2156.1807037585377</v>
      </c>
      <c r="L41" s="80">
        <v>2172.0738608878455</v>
      </c>
      <c r="M41" s="80">
        <v>2344.2831723589793</v>
      </c>
      <c r="N41" s="80">
        <v>2074.2555725206598</v>
      </c>
      <c r="O41" s="80">
        <v>2250.1933523603407</v>
      </c>
      <c r="P41" s="80">
        <v>2167.0475395117828</v>
      </c>
      <c r="Q41" s="80">
        <v>2181.5644814333737</v>
      </c>
      <c r="R41" s="80">
        <v>2155.7625995030476</v>
      </c>
      <c r="S41" s="80">
        <v>2122.9522483211726</v>
      </c>
      <c r="T41" s="80">
        <v>2115.8636830439345</v>
      </c>
      <c r="U41" s="80">
        <v>2118.6062969943328</v>
      </c>
      <c r="V41" s="80">
        <v>2345.4221775702708</v>
      </c>
      <c r="W41" s="80">
        <v>2184.4942272831076</v>
      </c>
      <c r="X41" s="80">
        <v>2088.8621192716068</v>
      </c>
      <c r="Y41" s="80">
        <v>2110.986715028635</v>
      </c>
      <c r="Z41" s="80">
        <v>2128.840839445274</v>
      </c>
      <c r="AA41" s="80">
        <v>2087.8899850276134</v>
      </c>
      <c r="AB41" s="80">
        <v>2048.7263915147873</v>
      </c>
      <c r="AC41" s="80">
        <v>2301.6597223040339</v>
      </c>
      <c r="AD41" s="80">
        <v>2143.0487364091077</v>
      </c>
      <c r="AE41" s="80">
        <v>2145.3076770579009</v>
      </c>
      <c r="AF41" s="80">
        <v>2125.9179371178179</v>
      </c>
      <c r="AG41" s="80">
        <v>2181.3233922334393</v>
      </c>
      <c r="AH41" s="80">
        <v>2216.9228736660739</v>
      </c>
      <c r="AI41" s="80">
        <v>2286.9135257409512</v>
      </c>
      <c r="AJ41" s="80">
        <v>2249.5961306875242</v>
      </c>
      <c r="AK41" s="41">
        <v>0.11781210803914395</v>
      </c>
      <c r="AL41" s="41">
        <v>-4.8649935487312862E-2</v>
      </c>
      <c r="AM41" s="121"/>
      <c r="AN41" s="108">
        <f t="shared" si="2"/>
        <v>-1.6317798916920676E-2</v>
      </c>
      <c r="AO41" s="44">
        <f t="shared" si="3"/>
        <v>-37.317395053426935</v>
      </c>
    </row>
    <row r="42" spans="1:41" s="90" customFormat="1" hidden="1" outlineLevel="1" x14ac:dyDescent="0.25">
      <c r="A42" s="79" t="s">
        <v>53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3.7009E-2</v>
      </c>
      <c r="S42" s="80">
        <v>0.11102700000000003</v>
      </c>
      <c r="T42" s="80">
        <v>0.18504500000000002</v>
      </c>
      <c r="U42" s="80">
        <v>0.18504500000000002</v>
      </c>
      <c r="V42" s="80">
        <v>0.18504500000000002</v>
      </c>
      <c r="W42" s="80">
        <v>0.18504500000000002</v>
      </c>
      <c r="X42" s="80">
        <v>0.18504500000000002</v>
      </c>
      <c r="Y42" s="80">
        <v>0.18504500000000002</v>
      </c>
      <c r="Z42" s="80">
        <v>0.18504500000000002</v>
      </c>
      <c r="AA42" s="80">
        <v>0.18504500000000002</v>
      </c>
      <c r="AB42" s="80">
        <v>0.18504500000000002</v>
      </c>
      <c r="AC42" s="80">
        <v>0.18504500000000002</v>
      </c>
      <c r="AD42" s="80">
        <v>0.18504500000000002</v>
      </c>
      <c r="AE42" s="80">
        <v>0.18504500000000002</v>
      </c>
      <c r="AF42" s="80">
        <v>0.18504500000000002</v>
      </c>
      <c r="AG42" s="80">
        <v>0.18504500000000002</v>
      </c>
      <c r="AH42" s="80">
        <v>0.18573891874999998</v>
      </c>
      <c r="AI42" s="80">
        <v>0.18600353310000001</v>
      </c>
      <c r="AJ42" s="80">
        <v>0.18642215115124999</v>
      </c>
      <c r="AK42" s="41">
        <v>9.7629909265572899E-6</v>
      </c>
      <c r="AL42" s="41"/>
      <c r="AM42" s="121"/>
      <c r="AN42" s="108">
        <f t="shared" si="2"/>
        <v>2.2505919337829287E-3</v>
      </c>
      <c r="AO42" s="44">
        <f t="shared" si="3"/>
        <v>4.1861805124998597E-4</v>
      </c>
    </row>
    <row r="43" spans="1:41" s="90" customFormat="1" hidden="1" outlineLevel="1" x14ac:dyDescent="0.25">
      <c r="A43" s="79" t="s">
        <v>54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5.3107915000000002E-3</v>
      </c>
      <c r="M43" s="80">
        <v>1.0621583E-2</v>
      </c>
      <c r="N43" s="80">
        <v>1.0621583E-2</v>
      </c>
      <c r="O43" s="80">
        <v>1.0621583E-2</v>
      </c>
      <c r="P43" s="80">
        <v>1.0621583E-2</v>
      </c>
      <c r="Q43" s="80">
        <v>1.0621583E-2</v>
      </c>
      <c r="R43" s="80">
        <v>1.0621583E-2</v>
      </c>
      <c r="S43" s="80">
        <v>1.0621583E-2</v>
      </c>
      <c r="T43" s="80">
        <v>1.0621583E-2</v>
      </c>
      <c r="U43" s="80">
        <v>1.0621583E-2</v>
      </c>
      <c r="V43" s="80">
        <v>1.0621583E-2</v>
      </c>
      <c r="W43" s="80">
        <v>1.0621583E-2</v>
      </c>
      <c r="X43" s="80">
        <v>1.0621583E-2</v>
      </c>
      <c r="Y43" s="80">
        <v>1.0621583E-2</v>
      </c>
      <c r="Z43" s="80">
        <v>1.0621583E-2</v>
      </c>
      <c r="AA43" s="80">
        <v>1.0621583E-2</v>
      </c>
      <c r="AB43" s="80">
        <v>1.0621583E-2</v>
      </c>
      <c r="AC43" s="80">
        <v>1.0621583E-2</v>
      </c>
      <c r="AD43" s="80">
        <v>1.0621583E-2</v>
      </c>
      <c r="AE43" s="80">
        <v>1.0621583E-2</v>
      </c>
      <c r="AF43" s="80">
        <v>5.3107915000000002E-3</v>
      </c>
      <c r="AG43" s="80"/>
      <c r="AH43" s="80"/>
      <c r="AI43" s="80"/>
      <c r="AJ43" s="80"/>
      <c r="AK43" s="41"/>
      <c r="AL43" s="41"/>
      <c r="AM43" s="121"/>
      <c r="AN43" s="108"/>
      <c r="AO43" s="44"/>
    </row>
    <row r="44" spans="1:41" s="90" customFormat="1" hidden="1" outlineLevel="1" x14ac:dyDescent="0.25">
      <c r="A44" s="79" t="s">
        <v>55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41"/>
      <c r="AL44" s="41"/>
      <c r="AM44" s="121"/>
      <c r="AN44" s="108"/>
      <c r="AO44" s="44"/>
    </row>
    <row r="45" spans="1:41" s="90" customFormat="1" hidden="1" outlineLevel="1" x14ac:dyDescent="0.25">
      <c r="A45" s="79" t="s">
        <v>56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79"/>
      <c r="AL45" s="79"/>
      <c r="AM45" s="121"/>
      <c r="AN45" s="108"/>
      <c r="AO45" s="44"/>
    </row>
    <row r="46" spans="1:41" x14ac:dyDescent="0.25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28"/>
      <c r="U46" s="83"/>
      <c r="V46" s="83"/>
      <c r="W46" s="83"/>
      <c r="X46" s="83"/>
      <c r="Y46" s="83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114"/>
      <c r="AL46" s="3"/>
      <c r="AM46" s="21"/>
      <c r="AN46" s="54"/>
      <c r="AO46" s="31"/>
    </row>
    <row r="47" spans="1:41" x14ac:dyDescent="0.25">
      <c r="A47" s="84" t="s">
        <v>12</v>
      </c>
      <c r="B47" s="85">
        <v>16534.252284750819</v>
      </c>
      <c r="C47" s="85">
        <v>16781.542087520873</v>
      </c>
      <c r="D47" s="85">
        <v>17002.769152155113</v>
      </c>
      <c r="E47" s="85">
        <v>17055.647993424755</v>
      </c>
      <c r="F47" s="85">
        <v>16996.784553111345</v>
      </c>
      <c r="G47" s="85">
        <v>17049.320396011302</v>
      </c>
      <c r="H47" s="85">
        <v>17326.662330858871</v>
      </c>
      <c r="I47" s="85">
        <v>17316.585424972414</v>
      </c>
      <c r="J47" s="85">
        <v>17586.046892000413</v>
      </c>
      <c r="K47" s="85">
        <v>17067.265422864515</v>
      </c>
      <c r="L47" s="85">
        <v>16423.878637297363</v>
      </c>
      <c r="M47" s="85">
        <v>16458.966619129664</v>
      </c>
      <c r="N47" s="85">
        <v>16370.334377883819</v>
      </c>
      <c r="O47" s="85">
        <v>17071.561492677785</v>
      </c>
      <c r="P47" s="85">
        <v>15995.322953395789</v>
      </c>
      <c r="Q47" s="85">
        <v>15402.440759632842</v>
      </c>
      <c r="R47" s="85">
        <v>15218.558536477789</v>
      </c>
      <c r="S47" s="85">
        <v>14680.178311030675</v>
      </c>
      <c r="T47" s="85">
        <v>14352.741864425352</v>
      </c>
      <c r="U47" s="85">
        <v>13939.990657973021</v>
      </c>
      <c r="V47" s="85">
        <v>13725.049219089569</v>
      </c>
      <c r="W47" s="85">
        <v>13878.002309848911</v>
      </c>
      <c r="X47" s="85">
        <v>14138.070778671936</v>
      </c>
      <c r="Y47" s="85">
        <v>14352.529622851976</v>
      </c>
      <c r="Z47" s="85">
        <v>14922.293450740193</v>
      </c>
      <c r="AA47" s="85">
        <v>15364.500633184965</v>
      </c>
      <c r="AB47" s="85">
        <v>15814.053362245515</v>
      </c>
      <c r="AC47" s="85">
        <v>16170.642727954119</v>
      </c>
      <c r="AD47" s="85">
        <v>16028.052794062693</v>
      </c>
      <c r="AE47" s="85">
        <v>16157.378090898444</v>
      </c>
      <c r="AF47" s="85">
        <v>16314.561576081205</v>
      </c>
      <c r="AG47" s="85">
        <v>16270.269391728603</v>
      </c>
      <c r="AH47" s="85">
        <v>16270.511053103968</v>
      </c>
      <c r="AI47" s="85">
        <v>15878.461549362339</v>
      </c>
      <c r="AJ47" s="85">
        <v>15495.125804123278</v>
      </c>
      <c r="AK47" s="39">
        <v>1</v>
      </c>
      <c r="AL47" s="39">
        <v>-6.2846898833514533E-2</v>
      </c>
      <c r="AM47" s="3"/>
      <c r="AN47" s="53">
        <f>(AJ47-AI47)/AI47</f>
        <v>-2.414186941520511E-2</v>
      </c>
      <c r="AO47" s="47">
        <f>AJ47-AI47</f>
        <v>-383.335745239061</v>
      </c>
    </row>
    <row r="48" spans="1:41" x14ac:dyDescent="0.25">
      <c r="A48" s="84" t="s">
        <v>57</v>
      </c>
      <c r="B48" s="85">
        <v>20614.322520844991</v>
      </c>
      <c r="C48" s="85">
        <v>20802.644231296639</v>
      </c>
      <c r="D48" s="85">
        <v>20977.620306243869</v>
      </c>
      <c r="E48" s="85">
        <v>21031.239100778745</v>
      </c>
      <c r="F48" s="85">
        <v>20958.845396108773</v>
      </c>
      <c r="G48" s="85">
        <v>21005.655418907052</v>
      </c>
      <c r="H48" s="85">
        <v>21268.237561089627</v>
      </c>
      <c r="I48" s="85">
        <v>21178.770815761036</v>
      </c>
      <c r="J48" s="85">
        <v>21400.188345000006</v>
      </c>
      <c r="K48" s="85">
        <v>20858.678292451579</v>
      </c>
      <c r="L48" s="85">
        <v>20229.474721876468</v>
      </c>
      <c r="M48" s="85">
        <v>20456.468639760264</v>
      </c>
      <c r="N48" s="85">
        <v>20059.372421150834</v>
      </c>
      <c r="O48" s="85">
        <v>20966.032412249097</v>
      </c>
      <c r="P48" s="85">
        <v>19788.096201462147</v>
      </c>
      <c r="Q48" s="85">
        <v>19198.333009099755</v>
      </c>
      <c r="R48" s="85">
        <v>18980.855160624222</v>
      </c>
      <c r="S48" s="85">
        <v>18392.963772827461</v>
      </c>
      <c r="T48" s="85">
        <v>18036.80875446185</v>
      </c>
      <c r="U48" s="85">
        <v>17610.51044117839</v>
      </c>
      <c r="V48" s="85">
        <v>17652.769993908983</v>
      </c>
      <c r="W48" s="85">
        <v>17600.142198239173</v>
      </c>
      <c r="X48" s="85">
        <v>17722.489579093632</v>
      </c>
      <c r="Y48" s="85">
        <v>17953.374626900593</v>
      </c>
      <c r="Z48" s="85">
        <v>18525.529147017478</v>
      </c>
      <c r="AA48" s="85">
        <v>18901.285880052987</v>
      </c>
      <c r="AB48" s="85">
        <v>19286.003544935633</v>
      </c>
      <c r="AC48" s="85">
        <v>19921.832541742602</v>
      </c>
      <c r="AD48" s="85">
        <v>19574.99166022968</v>
      </c>
      <c r="AE48" s="85">
        <v>19681.864602342332</v>
      </c>
      <c r="AF48" s="85">
        <v>19809.544916191146</v>
      </c>
      <c r="AG48" s="85">
        <v>19810.550035797398</v>
      </c>
      <c r="AH48" s="85">
        <v>19838.175846533475</v>
      </c>
      <c r="AI48" s="85">
        <v>19525.653249931998</v>
      </c>
      <c r="AJ48" s="85">
        <v>19094.778695752386</v>
      </c>
      <c r="AK48" s="39">
        <v>1</v>
      </c>
      <c r="AL48" s="39">
        <v>-7.371301305468847E-2</v>
      </c>
      <c r="AM48" s="3"/>
      <c r="AN48" s="53">
        <f>(AJ48-AI48)/AI48</f>
        <v>-2.2067100581186088E-2</v>
      </c>
      <c r="AO48" s="47">
        <f>AJ48-AI48</f>
        <v>-430.87455417961246</v>
      </c>
    </row>
    <row r="49" spans="25:41" x14ac:dyDescent="0.25">
      <c r="Y49" s="90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0"/>
      <c r="AL49" s="3"/>
      <c r="AM49" s="3"/>
      <c r="AN49" s="3"/>
      <c r="AO49" s="95"/>
    </row>
    <row r="50" spans="25:41" x14ac:dyDescent="0.25">
      <c r="Y50" s="90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29"/>
      <c r="AL50" s="90"/>
      <c r="AM50" s="29"/>
    </row>
    <row r="51" spans="25:41" x14ac:dyDescent="0.25">
      <c r="Y51" s="90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29"/>
      <c r="AL51" s="90"/>
      <c r="AM51" s="90"/>
    </row>
    <row r="52" spans="25:41" x14ac:dyDescent="0.25">
      <c r="Y52" s="90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117"/>
      <c r="AL52" s="117"/>
      <c r="AM52" s="90"/>
      <c r="AO52" s="82"/>
    </row>
    <row r="53" spans="25:41" x14ac:dyDescent="0.25">
      <c r="Y53" s="90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29"/>
      <c r="AL53" s="90"/>
      <c r="AM53" s="90"/>
      <c r="AO53" s="82"/>
    </row>
    <row r="54" spans="25:41" x14ac:dyDescent="0.25"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29"/>
      <c r="AL54" s="90"/>
      <c r="AM54" s="90"/>
      <c r="AO54" s="82"/>
    </row>
    <row r="55" spans="25:41" x14ac:dyDescent="0.25">
      <c r="Y55" s="90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29"/>
      <c r="AL55" s="90"/>
      <c r="AM55" s="90"/>
      <c r="AO55" s="82"/>
    </row>
    <row r="56" spans="25:41" x14ac:dyDescent="0.25">
      <c r="Y56" s="90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29"/>
      <c r="AL56" s="90"/>
      <c r="AM56" s="90"/>
      <c r="AO56" s="82"/>
    </row>
    <row r="57" spans="25:41" x14ac:dyDescent="0.25"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29"/>
      <c r="AL57" s="90"/>
      <c r="AM57" s="90"/>
      <c r="AO57" s="82"/>
    </row>
    <row r="58" spans="25:41" x14ac:dyDescent="0.25">
      <c r="Y58" s="90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29"/>
      <c r="AL58" s="90"/>
      <c r="AM58" s="90"/>
      <c r="AN58" s="88"/>
      <c r="AO58" s="82"/>
    </row>
    <row r="59" spans="25:41" x14ac:dyDescent="0.25">
      <c r="Y59" s="90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29"/>
      <c r="AL59" s="90"/>
      <c r="AM59" s="90"/>
      <c r="AO59" s="82"/>
    </row>
    <row r="60" spans="25:41" x14ac:dyDescent="0.25">
      <c r="Y60" s="90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29"/>
      <c r="AL60" s="29"/>
      <c r="AM60" s="90"/>
      <c r="AO60" s="82"/>
    </row>
    <row r="61" spans="25:41" x14ac:dyDescent="0.25">
      <c r="Y61" s="90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0"/>
      <c r="AL61" s="90"/>
      <c r="AM61" s="90"/>
      <c r="AO61" s="82"/>
    </row>
    <row r="62" spans="25:41" x14ac:dyDescent="0.25">
      <c r="Y62" s="90"/>
      <c r="Z62" s="90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90"/>
      <c r="AL62" s="90"/>
      <c r="AM62" s="90"/>
      <c r="AO62" s="82"/>
    </row>
    <row r="63" spans="25:41" x14ac:dyDescent="0.25"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O63" s="82"/>
    </row>
    <row r="64" spans="25:41" x14ac:dyDescent="0.25">
      <c r="AO64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/>
  </sheetPr>
  <dimension ref="A1:AU67"/>
  <sheetViews>
    <sheetView zoomScale="75" zoomScaleNormal="75" workbookViewId="0">
      <pane ySplit="1" topLeftCell="A2" activePane="bottomLeft" state="frozen"/>
      <selection activeCell="A2" sqref="A2"/>
      <selection pane="bottomLeft"/>
    </sheetView>
  </sheetViews>
  <sheetFormatPr defaultColWidth="9.28515625" defaultRowHeight="15" outlineLevelRow="1" x14ac:dyDescent="0.25"/>
  <cols>
    <col min="1" max="1" width="41" style="76" customWidth="1"/>
    <col min="2" max="30" width="8.7109375" style="76" bestFit="1" customWidth="1"/>
    <col min="31" max="32" width="8.7109375" style="76" customWidth="1"/>
    <col min="33" max="33" width="8.7109375" style="76" bestFit="1" customWidth="1"/>
    <col min="34" max="34" width="8.7109375" style="76" customWidth="1"/>
    <col min="35" max="35" width="8.7109375" style="76" bestFit="1" customWidth="1"/>
    <col min="36" max="36" width="8.7109375" style="76" customWidth="1"/>
    <col min="37" max="37" width="11.28515625" style="76" bestFit="1" customWidth="1"/>
    <col min="38" max="38" width="11.42578125" style="76" customWidth="1"/>
    <col min="39" max="39" width="9.7109375" style="76" customWidth="1"/>
    <col min="40" max="40" width="10.28515625" style="76" bestFit="1" customWidth="1"/>
    <col min="41" max="41" width="9.85546875" style="76" customWidth="1"/>
    <col min="42" max="42" width="13.5703125" style="76" customWidth="1"/>
    <col min="43" max="16384" width="9.28515625" style="76"/>
  </cols>
  <sheetData>
    <row r="1" spans="1:41" ht="30" x14ac:dyDescent="0.25">
      <c r="A1" s="1" t="s">
        <v>81</v>
      </c>
      <c r="B1" s="72">
        <v>1990</v>
      </c>
      <c r="C1" s="72">
        <v>1991</v>
      </c>
      <c r="D1" s="72">
        <v>1992</v>
      </c>
      <c r="E1" s="72">
        <v>1993</v>
      </c>
      <c r="F1" s="72">
        <v>1994</v>
      </c>
      <c r="G1" s="72">
        <v>1995</v>
      </c>
      <c r="H1" s="72">
        <v>1996</v>
      </c>
      <c r="I1" s="72">
        <v>1997</v>
      </c>
      <c r="J1" s="72">
        <v>1998</v>
      </c>
      <c r="K1" s="72">
        <v>1999</v>
      </c>
      <c r="L1" s="72">
        <v>2000</v>
      </c>
      <c r="M1" s="72">
        <v>2001</v>
      </c>
      <c r="N1" s="72">
        <v>2002</v>
      </c>
      <c r="O1" s="72">
        <v>2003</v>
      </c>
      <c r="P1" s="72">
        <v>2004</v>
      </c>
      <c r="Q1" s="72">
        <v>2005</v>
      </c>
      <c r="R1" s="72">
        <v>2006</v>
      </c>
      <c r="S1" s="72">
        <v>2007</v>
      </c>
      <c r="T1" s="72">
        <v>2008</v>
      </c>
      <c r="U1" s="72">
        <v>2009</v>
      </c>
      <c r="V1" s="72">
        <v>2010</v>
      </c>
      <c r="W1" s="72">
        <v>2011</v>
      </c>
      <c r="X1" s="72">
        <v>2012</v>
      </c>
      <c r="Y1" s="72">
        <v>2013</v>
      </c>
      <c r="Z1" s="72">
        <v>2014</v>
      </c>
      <c r="AA1" s="72">
        <v>2015</v>
      </c>
      <c r="AB1" s="72">
        <v>2016</v>
      </c>
      <c r="AC1" s="72">
        <v>2017</v>
      </c>
      <c r="AD1" s="72">
        <v>2018</v>
      </c>
      <c r="AE1" s="72">
        <v>2019</v>
      </c>
      <c r="AF1" s="72">
        <v>2020</v>
      </c>
      <c r="AG1" s="72">
        <v>2021</v>
      </c>
      <c r="AH1" s="72">
        <v>2022</v>
      </c>
      <c r="AI1" s="72">
        <v>2023</v>
      </c>
      <c r="AJ1" s="72">
        <v>2024</v>
      </c>
      <c r="AK1" s="1" t="s">
        <v>78</v>
      </c>
      <c r="AL1" s="73" t="s">
        <v>80</v>
      </c>
      <c r="AM1" s="74"/>
      <c r="AN1" s="73" t="s">
        <v>34</v>
      </c>
      <c r="AO1" s="75" t="s">
        <v>47</v>
      </c>
    </row>
    <row r="2" spans="1:41" collapsed="1" x14ac:dyDescent="0.25">
      <c r="A2" s="77" t="s">
        <v>15</v>
      </c>
      <c r="B2" s="78">
        <v>63.580266645074424</v>
      </c>
      <c r="C2" s="78">
        <v>65.057215959349804</v>
      </c>
      <c r="D2" s="78">
        <v>66.92676663578797</v>
      </c>
      <c r="E2" s="78">
        <v>64.027024870467386</v>
      </c>
      <c r="F2" s="78">
        <v>65.271599330834036</v>
      </c>
      <c r="G2" s="78">
        <v>66.142636258119111</v>
      </c>
      <c r="H2" s="78">
        <v>69.215206884798135</v>
      </c>
      <c r="I2" s="78">
        <v>69.099508780976592</v>
      </c>
      <c r="J2" s="78">
        <v>66.855376053114</v>
      </c>
      <c r="K2" s="78">
        <v>68.489556840411197</v>
      </c>
      <c r="L2" s="78">
        <v>68.447359656156095</v>
      </c>
      <c r="M2" s="78">
        <v>74.504644829551253</v>
      </c>
      <c r="N2" s="78">
        <v>83.886308380715334</v>
      </c>
      <c r="O2" s="78">
        <v>92.951514204143933</v>
      </c>
      <c r="P2" s="78">
        <v>81.404890671751517</v>
      </c>
      <c r="Q2" s="78">
        <v>89.175070508234441</v>
      </c>
      <c r="R2" s="78">
        <v>96.698419126286652</v>
      </c>
      <c r="S2" s="78">
        <v>102.37095105580745</v>
      </c>
      <c r="T2" s="78">
        <v>128.13509211304495</v>
      </c>
      <c r="U2" s="78">
        <v>123.13770314482167</v>
      </c>
      <c r="V2" s="78">
        <v>128.06812569937864</v>
      </c>
      <c r="W2" s="78">
        <v>116.90684556385715</v>
      </c>
      <c r="X2" s="78">
        <v>119.38650846477239</v>
      </c>
      <c r="Y2" s="78">
        <v>110.54949958717998</v>
      </c>
      <c r="Z2" s="78">
        <v>110.49083489448907</v>
      </c>
      <c r="AA2" s="78">
        <v>108.60503403832068</v>
      </c>
      <c r="AB2" s="78">
        <v>124.07346551465271</v>
      </c>
      <c r="AC2" s="78">
        <v>124.84724675040162</v>
      </c>
      <c r="AD2" s="78">
        <v>126.20263699530199</v>
      </c>
      <c r="AE2" s="78">
        <v>123.78340409679825</v>
      </c>
      <c r="AF2" s="78">
        <v>110.12424971368836</v>
      </c>
      <c r="AG2" s="78">
        <v>95.518644704352639</v>
      </c>
      <c r="AH2" s="78">
        <v>102.57044655497742</v>
      </c>
      <c r="AI2" s="78">
        <v>91.507547993775844</v>
      </c>
      <c r="AJ2" s="78">
        <v>90.558174714597754</v>
      </c>
      <c r="AK2" s="39">
        <v>1.781673344445147E-2</v>
      </c>
      <c r="AL2" s="39">
        <v>0.42431259717929026</v>
      </c>
      <c r="AM2" s="3"/>
      <c r="AN2" s="53">
        <v>-1.0374808417363171E-2</v>
      </c>
      <c r="AO2" s="47">
        <v>-0.94937327917809</v>
      </c>
    </row>
    <row r="3" spans="1:41" hidden="1" outlineLevel="1" x14ac:dyDescent="0.25">
      <c r="A3" s="79" t="s">
        <v>36</v>
      </c>
      <c r="B3" s="80">
        <v>63.093070559049622</v>
      </c>
      <c r="C3" s="80">
        <v>64.615706835730805</v>
      </c>
      <c r="D3" s="80">
        <v>66.563980007574969</v>
      </c>
      <c r="E3" s="80">
        <v>63.657942816956179</v>
      </c>
      <c r="F3" s="80">
        <v>64.860331015627423</v>
      </c>
      <c r="G3" s="80">
        <v>65.754882395449911</v>
      </c>
      <c r="H3" s="80">
        <v>68.818088936199146</v>
      </c>
      <c r="I3" s="80">
        <v>68.737076638652596</v>
      </c>
      <c r="J3" s="80">
        <v>66.37095949149959</v>
      </c>
      <c r="K3" s="80">
        <v>68.001784392473496</v>
      </c>
      <c r="L3" s="80">
        <v>67.869702099764496</v>
      </c>
      <c r="M3" s="80">
        <v>73.775078268740486</v>
      </c>
      <c r="N3" s="80">
        <v>83.078674248315536</v>
      </c>
      <c r="O3" s="80">
        <v>92.10573816673913</v>
      </c>
      <c r="P3" s="80">
        <v>80.592957523699397</v>
      </c>
      <c r="Q3" s="80">
        <v>88.397083316908549</v>
      </c>
      <c r="R3" s="80">
        <v>95.892500010168177</v>
      </c>
      <c r="S3" s="80">
        <v>101.59618271172802</v>
      </c>
      <c r="T3" s="80">
        <v>127.32621929107687</v>
      </c>
      <c r="U3" s="80">
        <v>122.32686482726079</v>
      </c>
      <c r="V3" s="80">
        <v>127.4043215526241</v>
      </c>
      <c r="W3" s="80">
        <v>116.40294003713123</v>
      </c>
      <c r="X3" s="80">
        <v>118.83404209966116</v>
      </c>
      <c r="Y3" s="80">
        <v>109.95199795389637</v>
      </c>
      <c r="Z3" s="80">
        <v>109.97977874186634</v>
      </c>
      <c r="AA3" s="80">
        <v>108.15311184351069</v>
      </c>
      <c r="AB3" s="80">
        <v>123.56138186104647</v>
      </c>
      <c r="AC3" s="80">
        <v>124.32209757100304</v>
      </c>
      <c r="AD3" s="80">
        <v>125.74128850866681</v>
      </c>
      <c r="AE3" s="80">
        <v>123.39185856446377</v>
      </c>
      <c r="AF3" s="80">
        <v>109.69274748610569</v>
      </c>
      <c r="AG3" s="80">
        <v>95.105777326839984</v>
      </c>
      <c r="AH3" s="80">
        <v>102.20564188802032</v>
      </c>
      <c r="AI3" s="80">
        <v>91.261995231393897</v>
      </c>
      <c r="AJ3" s="80">
        <v>90.448336014798457</v>
      </c>
      <c r="AK3" s="41">
        <v>1.779512339276506E-2</v>
      </c>
      <c r="AL3" s="41">
        <v>0.43357004522622955</v>
      </c>
      <c r="AM3" s="54"/>
      <c r="AN3" s="108">
        <v>-8.9156413305715564E-3</v>
      </c>
      <c r="AO3" s="44">
        <v>-0.81365921659543972</v>
      </c>
    </row>
    <row r="4" spans="1:41" hidden="1" outlineLevel="1" x14ac:dyDescent="0.25">
      <c r="A4" s="79" t="s">
        <v>37</v>
      </c>
      <c r="B4" s="80">
        <v>0.16526298570480003</v>
      </c>
      <c r="C4" s="80">
        <v>0.184581745479</v>
      </c>
      <c r="D4" s="80">
        <v>0.13990986645300002</v>
      </c>
      <c r="E4" s="80">
        <v>0.14620529175120003</v>
      </c>
      <c r="F4" s="80">
        <v>0.15434093706660004</v>
      </c>
      <c r="G4" s="80">
        <v>0.15559056916920003</v>
      </c>
      <c r="H4" s="80">
        <v>0.16495465509900004</v>
      </c>
      <c r="I4" s="80">
        <v>0.19837008158400002</v>
      </c>
      <c r="J4" s="80">
        <v>0.20582060941440003</v>
      </c>
      <c r="K4" s="80">
        <v>0.20053982369520004</v>
      </c>
      <c r="L4" s="80">
        <v>0.28048854071160001</v>
      </c>
      <c r="M4" s="80">
        <v>0.30736866756600001</v>
      </c>
      <c r="N4" s="80">
        <v>0.30616141843979999</v>
      </c>
      <c r="O4" s="80">
        <v>0.27929760126480002</v>
      </c>
      <c r="P4" s="80">
        <v>0.2893207313826</v>
      </c>
      <c r="Q4" s="80">
        <v>0.36746546872786306</v>
      </c>
      <c r="R4" s="80">
        <v>0.34733869644267656</v>
      </c>
      <c r="S4" s="80">
        <v>0.34292153867212311</v>
      </c>
      <c r="T4" s="80">
        <v>0.33579301133884043</v>
      </c>
      <c r="U4" s="80">
        <v>0.27171999236483307</v>
      </c>
      <c r="V4" s="80">
        <v>0.19089786432724407</v>
      </c>
      <c r="W4" s="80">
        <v>0.15567708131470268</v>
      </c>
      <c r="X4" s="80">
        <v>0.16828769975171259</v>
      </c>
      <c r="Y4" s="80">
        <v>0.14870355432037105</v>
      </c>
      <c r="Z4" s="80">
        <v>0.14306555703406365</v>
      </c>
      <c r="AA4" s="80">
        <v>0.17002802988875759</v>
      </c>
      <c r="AB4" s="80">
        <v>0.1544218680315361</v>
      </c>
      <c r="AC4" s="80">
        <v>0.16206097252805904</v>
      </c>
      <c r="AD4" s="80">
        <v>0.17092549884392122</v>
      </c>
      <c r="AE4" s="80">
        <v>0.14966098397898178</v>
      </c>
      <c r="AF4" s="80">
        <v>0.18143561240257874</v>
      </c>
      <c r="AG4" s="80">
        <v>0.15079149305700476</v>
      </c>
      <c r="AH4" s="80">
        <v>0.15114036031071912</v>
      </c>
      <c r="AI4" s="80">
        <v>0.14461500480442491</v>
      </c>
      <c r="AJ4" s="80">
        <v>0.10753856288470949</v>
      </c>
      <c r="AK4" s="41">
        <v>2.1157514668936881E-5</v>
      </c>
      <c r="AL4" s="41">
        <v>-0.34928827271219959</v>
      </c>
      <c r="AM4" s="6"/>
      <c r="AN4" s="108">
        <v>-0.25638032491757701</v>
      </c>
      <c r="AO4" s="44">
        <v>-3.7076441919715417E-2</v>
      </c>
    </row>
    <row r="5" spans="1:41" hidden="1" outlineLevel="1" x14ac:dyDescent="0.25">
      <c r="A5" s="79" t="s">
        <v>16</v>
      </c>
      <c r="B5" s="80">
        <v>0.32193310032</v>
      </c>
      <c r="C5" s="80">
        <v>0.25692737814</v>
      </c>
      <c r="D5" s="80">
        <v>0.22287676176000001</v>
      </c>
      <c r="E5" s="80">
        <v>0.22287676176000001</v>
      </c>
      <c r="F5" s="80">
        <v>0.25692737814</v>
      </c>
      <c r="G5" s="80">
        <v>0.23216329350000001</v>
      </c>
      <c r="H5" s="80">
        <v>0.23216329350000001</v>
      </c>
      <c r="I5" s="80">
        <v>0.16406206074000002</v>
      </c>
      <c r="J5" s="80">
        <v>0.27859595220000005</v>
      </c>
      <c r="K5" s="80">
        <v>0.26930942046000006</v>
      </c>
      <c r="L5" s="80">
        <v>0.29716901568000004</v>
      </c>
      <c r="M5" s="80">
        <v>0.39622535423999999</v>
      </c>
      <c r="N5" s="80">
        <v>0.50147271395999993</v>
      </c>
      <c r="O5" s="80">
        <v>0.56647843613999982</v>
      </c>
      <c r="P5" s="80">
        <v>0.52261241666951819</v>
      </c>
      <c r="Q5" s="80">
        <v>0.41052172259804048</v>
      </c>
      <c r="R5" s="80">
        <v>0.45858041967579999</v>
      </c>
      <c r="S5" s="80">
        <v>0.43184680540729931</v>
      </c>
      <c r="T5" s="80">
        <v>0.4730798106292311</v>
      </c>
      <c r="U5" s="80">
        <v>0.53911832519604308</v>
      </c>
      <c r="V5" s="80">
        <v>0.47290628242729005</v>
      </c>
      <c r="W5" s="80">
        <v>0.34822844541121084</v>
      </c>
      <c r="X5" s="80">
        <v>0.38417866535951639</v>
      </c>
      <c r="Y5" s="80">
        <v>0.44879807896324103</v>
      </c>
      <c r="Z5" s="80">
        <v>0.36799059558867048</v>
      </c>
      <c r="AA5" s="80">
        <v>0.28172590662684643</v>
      </c>
      <c r="AB5" s="80">
        <v>0.35702076562735607</v>
      </c>
      <c r="AC5" s="80">
        <v>0.36083501733887791</v>
      </c>
      <c r="AD5" s="80">
        <v>0.29033702996479333</v>
      </c>
      <c r="AE5" s="80">
        <v>0.24176750607196895</v>
      </c>
      <c r="AF5" s="80">
        <v>0.24993209274846348</v>
      </c>
      <c r="AG5" s="80">
        <v>0.26189365085543342</v>
      </c>
      <c r="AH5" s="80">
        <v>0.21358968743938558</v>
      </c>
      <c r="AI5" s="80">
        <v>0.10084138528600221</v>
      </c>
      <c r="AJ5" s="80">
        <v>2.1728808072515073E-3</v>
      </c>
      <c r="AK5" s="41">
        <v>4.2750020383443188E-7</v>
      </c>
      <c r="AL5" s="41">
        <v>-0.99325052066689723</v>
      </c>
      <c r="AM5" s="6"/>
      <c r="AN5" s="108">
        <v>-0.97845248951024555</v>
      </c>
      <c r="AO5" s="44">
        <v>-9.866850447875071E-2</v>
      </c>
    </row>
    <row r="6" spans="1:41" hidden="1" outlineLevel="1" x14ac:dyDescent="0.25">
      <c r="A6" s="79" t="s">
        <v>41</v>
      </c>
      <c r="B6" s="97">
        <v>0</v>
      </c>
      <c r="C6" s="97">
        <v>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1.7923203782500497E-2</v>
      </c>
      <c r="L6" s="97">
        <v>0</v>
      </c>
      <c r="M6" s="97">
        <v>2.5972539004769837E-2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97">
        <v>1.6825829439400141E-4</v>
      </c>
      <c r="AB6" s="97">
        <v>6.4101994735515173E-4</v>
      </c>
      <c r="AC6" s="97">
        <v>2.2531895316614393E-3</v>
      </c>
      <c r="AD6" s="97">
        <v>8.5957826476968207E-5</v>
      </c>
      <c r="AE6" s="97">
        <v>1.1704228353979631E-4</v>
      </c>
      <c r="AF6" s="97">
        <v>1.3452243162083397E-4</v>
      </c>
      <c r="AG6" s="97">
        <v>1.8223360023406998E-4</v>
      </c>
      <c r="AH6" s="97">
        <v>7.4619206994896821E-5</v>
      </c>
      <c r="AI6" s="97">
        <v>9.6372291524220567E-5</v>
      </c>
      <c r="AJ6" s="97">
        <v>1.2725610733227896E-4</v>
      </c>
      <c r="AK6" s="41">
        <v>2.5036813635690906E-8</v>
      </c>
      <c r="AL6" s="41"/>
      <c r="AM6" s="3"/>
      <c r="AN6" s="108">
        <v>0.32046364488797674</v>
      </c>
      <c r="AO6" s="44">
        <v>3.0883815808058391E-5</v>
      </c>
    </row>
    <row r="7" spans="1:41" x14ac:dyDescent="0.25">
      <c r="A7" s="81" t="s">
        <v>1</v>
      </c>
      <c r="B7" s="78">
        <v>25.992683308900371</v>
      </c>
      <c r="C7" s="78">
        <v>25.744766725881824</v>
      </c>
      <c r="D7" s="78">
        <v>22.102726866963359</v>
      </c>
      <c r="E7" s="78">
        <v>21.837970121219925</v>
      </c>
      <c r="F7" s="78">
        <v>20.495138551517638</v>
      </c>
      <c r="G7" s="78">
        <v>19.289765962123433</v>
      </c>
      <c r="H7" s="78">
        <v>19.947312843500395</v>
      </c>
      <c r="I7" s="78">
        <v>18.553162487057122</v>
      </c>
      <c r="J7" s="78">
        <v>19.916672008787291</v>
      </c>
      <c r="K7" s="78">
        <v>17.701340695161413</v>
      </c>
      <c r="L7" s="78">
        <v>17.666763758915884</v>
      </c>
      <c r="M7" s="78">
        <v>17.936641753646029</v>
      </c>
      <c r="N7" s="78">
        <v>17.959060801402032</v>
      </c>
      <c r="O7" s="78">
        <v>17.958670604714065</v>
      </c>
      <c r="P7" s="78">
        <v>18.001280494835999</v>
      </c>
      <c r="Q7" s="78">
        <v>19.052755703109533</v>
      </c>
      <c r="R7" s="78">
        <v>18.606713179011795</v>
      </c>
      <c r="S7" s="78">
        <v>18.523956958533311</v>
      </c>
      <c r="T7" s="78">
        <v>20.045305073770891</v>
      </c>
      <c r="U7" s="78">
        <v>20.487809129831252</v>
      </c>
      <c r="V7" s="78">
        <v>20.597778497215934</v>
      </c>
      <c r="W7" s="78">
        <v>17.97678787605766</v>
      </c>
      <c r="X7" s="78">
        <v>17.065932902953747</v>
      </c>
      <c r="Y7" s="78">
        <v>16.848131662983427</v>
      </c>
      <c r="Z7" s="78">
        <v>15.182714926727009</v>
      </c>
      <c r="AA7" s="78">
        <v>16.375235779908788</v>
      </c>
      <c r="AB7" s="78">
        <v>16.964120123473862</v>
      </c>
      <c r="AC7" s="78">
        <v>15.03919597570399</v>
      </c>
      <c r="AD7" s="78">
        <v>16.185869459013723</v>
      </c>
      <c r="AE7" s="78">
        <v>15.189147605488978</v>
      </c>
      <c r="AF7" s="78">
        <v>16.73570535209042</v>
      </c>
      <c r="AG7" s="78">
        <v>15.574147318543254</v>
      </c>
      <c r="AH7" s="78">
        <v>12.709147143134304</v>
      </c>
      <c r="AI7" s="78">
        <v>11.849048996409886</v>
      </c>
      <c r="AJ7" s="78">
        <v>12.476159501722922</v>
      </c>
      <c r="AK7" s="39">
        <v>2.4546034519048899E-3</v>
      </c>
      <c r="AL7" s="39">
        <v>-0.52001263765442574</v>
      </c>
      <c r="AM7" s="3"/>
      <c r="AN7" s="53">
        <v>5.2924965159907987E-2</v>
      </c>
      <c r="AO7" s="47">
        <v>0.62711050531303592</v>
      </c>
    </row>
    <row r="8" spans="1:41" x14ac:dyDescent="0.25">
      <c r="A8" s="81" t="s">
        <v>17</v>
      </c>
      <c r="B8" s="78">
        <v>28.102143050037981</v>
      </c>
      <c r="C8" s="78">
        <v>37.560773233037779</v>
      </c>
      <c r="D8" s="78">
        <v>36.577100973845077</v>
      </c>
      <c r="E8" s="78">
        <v>37.379579328017208</v>
      </c>
      <c r="F8" s="78">
        <v>40.170756031919041</v>
      </c>
      <c r="G8" s="78">
        <v>41.068203902598057</v>
      </c>
      <c r="H8" s="78">
        <v>39.956347940484847</v>
      </c>
      <c r="I8" s="78">
        <v>41.378654196238905</v>
      </c>
      <c r="J8" s="78">
        <v>42.102367774368055</v>
      </c>
      <c r="K8" s="78">
        <v>43.708661951102329</v>
      </c>
      <c r="L8" s="78">
        <v>46.03604387814746</v>
      </c>
      <c r="M8" s="78">
        <v>49.414591088891683</v>
      </c>
      <c r="N8" s="78">
        <v>48.038030213516741</v>
      </c>
      <c r="O8" s="78">
        <v>48.012345970734984</v>
      </c>
      <c r="P8" s="78">
        <v>51.151620494725059</v>
      </c>
      <c r="Q8" s="78">
        <v>59.750904463136578</v>
      </c>
      <c r="R8" s="78">
        <v>59.313989547223557</v>
      </c>
      <c r="S8" s="78">
        <v>57.427188207183988</v>
      </c>
      <c r="T8" s="78">
        <v>43.16337297709827</v>
      </c>
      <c r="U8" s="78">
        <v>52.914279195519612</v>
      </c>
      <c r="V8" s="78">
        <v>41.817670691664176</v>
      </c>
      <c r="W8" s="78">
        <v>35.12686085606304</v>
      </c>
      <c r="X8" s="78">
        <v>34.614419999768209</v>
      </c>
      <c r="Y8" s="78">
        <v>39.293121093549544</v>
      </c>
      <c r="Z8" s="78">
        <v>35.83478106204177</v>
      </c>
      <c r="AA8" s="78">
        <v>33.629134832239174</v>
      </c>
      <c r="AB8" s="78">
        <v>36.481688047226847</v>
      </c>
      <c r="AC8" s="78">
        <v>45.789779630827567</v>
      </c>
      <c r="AD8" s="78">
        <v>45.773720146944051</v>
      </c>
      <c r="AE8" s="78">
        <v>46.465097353356065</v>
      </c>
      <c r="AF8" s="78">
        <v>40.105240985197483</v>
      </c>
      <c r="AG8" s="78">
        <v>41.297791980758888</v>
      </c>
      <c r="AH8" s="78">
        <v>42.296509695631457</v>
      </c>
      <c r="AI8" s="78">
        <v>44.358654625819874</v>
      </c>
      <c r="AJ8" s="78">
        <v>44.349803024990742</v>
      </c>
      <c r="AK8" s="39">
        <v>8.7255360579039393E-3</v>
      </c>
      <c r="AL8" s="39">
        <v>0.57816444624961805</v>
      </c>
      <c r="AM8" s="3"/>
      <c r="AN8" s="53">
        <v>-1.9954619687631168E-4</v>
      </c>
      <c r="AO8" s="47">
        <v>-8.8516008291321668E-3</v>
      </c>
    </row>
    <row r="9" spans="1:41" x14ac:dyDescent="0.25">
      <c r="A9" s="81" t="s">
        <v>11</v>
      </c>
      <c r="B9" s="78">
        <v>1.9744875547323375</v>
      </c>
      <c r="C9" s="78">
        <v>1.9665235205403495</v>
      </c>
      <c r="D9" s="78">
        <v>1.9147427592606345</v>
      </c>
      <c r="E9" s="78">
        <v>1.8343893150392589</v>
      </c>
      <c r="F9" s="78">
        <v>1.9912447621692557</v>
      </c>
      <c r="G9" s="78">
        <v>1.9318844739155705</v>
      </c>
      <c r="H9" s="78">
        <v>1.6655695844556742</v>
      </c>
      <c r="I9" s="78">
        <v>1.6477643675135973</v>
      </c>
      <c r="J9" s="78">
        <v>1.5552041606684956</v>
      </c>
      <c r="K9" s="78">
        <v>1.5743904343657942</v>
      </c>
      <c r="L9" s="78">
        <v>1.515921712441944</v>
      </c>
      <c r="M9" s="78">
        <v>1.45459164669661</v>
      </c>
      <c r="N9" s="78">
        <v>1.3783683468496803</v>
      </c>
      <c r="O9" s="78">
        <v>1.7499906592355285</v>
      </c>
      <c r="P9" s="78">
        <v>1.6181714889653833</v>
      </c>
      <c r="Q9" s="78">
        <v>1.6365626628759085</v>
      </c>
      <c r="R9" s="78">
        <v>1.580632656396769</v>
      </c>
      <c r="S9" s="78">
        <v>1.6932774064201235</v>
      </c>
      <c r="T9" s="78">
        <v>1.9420579517759922</v>
      </c>
      <c r="U9" s="78">
        <v>1.2548651801248989</v>
      </c>
      <c r="V9" s="78">
        <v>1.2124459250720665</v>
      </c>
      <c r="W9" s="78">
        <v>1.2379355456750563</v>
      </c>
      <c r="X9" s="78">
        <v>1.2878367655306073</v>
      </c>
      <c r="Y9" s="78">
        <v>1.4252908841047256</v>
      </c>
      <c r="Z9" s="78">
        <v>1.4511721871454004</v>
      </c>
      <c r="AA9" s="78">
        <v>1.1929258851065088</v>
      </c>
      <c r="AB9" s="78">
        <v>1.238280816635221</v>
      </c>
      <c r="AC9" s="78">
        <v>1.0228246256368974</v>
      </c>
      <c r="AD9" s="78">
        <v>1.1078880952270569</v>
      </c>
      <c r="AE9" s="78">
        <v>0.98181251935030933</v>
      </c>
      <c r="AF9" s="78">
        <v>0.90425493436797533</v>
      </c>
      <c r="AG9" s="78">
        <v>1.0099758537206551</v>
      </c>
      <c r="AH9" s="78">
        <v>0.9894735249637937</v>
      </c>
      <c r="AI9" s="78">
        <v>0.91962562714306417</v>
      </c>
      <c r="AJ9" s="78">
        <v>1.0237066058787938</v>
      </c>
      <c r="AK9" s="39">
        <v>2.0140763415063073E-4</v>
      </c>
      <c r="AL9" s="39">
        <v>-0.48153301679454347</v>
      </c>
      <c r="AM9" s="6"/>
      <c r="AN9" s="53">
        <v>0.11317755363024261</v>
      </c>
      <c r="AO9" s="47">
        <v>0.10408097873572963</v>
      </c>
    </row>
    <row r="10" spans="1:41" x14ac:dyDescent="0.25">
      <c r="A10" s="81" t="s">
        <v>18</v>
      </c>
      <c r="B10" s="78">
        <v>2.3754883246932752</v>
      </c>
      <c r="C10" s="78">
        <v>2.2569496990416349</v>
      </c>
      <c r="D10" s="78">
        <v>1.9180411012280831</v>
      </c>
      <c r="E10" s="78">
        <v>1.8047872001203213</v>
      </c>
      <c r="F10" s="78">
        <v>1.757888984639614</v>
      </c>
      <c r="G10" s="78">
        <v>1.5705807325119214</v>
      </c>
      <c r="H10" s="78">
        <v>1.5009794371758975</v>
      </c>
      <c r="I10" s="78">
        <v>1.3439710605915476</v>
      </c>
      <c r="J10" s="78">
        <v>1.1615726024106843</v>
      </c>
      <c r="K10" s="78">
        <v>1.1545519579913341</v>
      </c>
      <c r="L10" s="78">
        <v>1.1345453948202666</v>
      </c>
      <c r="M10" s="78">
        <v>1.1003005371958068</v>
      </c>
      <c r="N10" s="78">
        <v>1.0277627982786477</v>
      </c>
      <c r="O10" s="78">
        <v>0.94644106714916854</v>
      </c>
      <c r="P10" s="78">
        <v>0.86032142272601686</v>
      </c>
      <c r="Q10" s="78">
        <v>0.86388641903363173</v>
      </c>
      <c r="R10" s="78">
        <v>0.80082694953334466</v>
      </c>
      <c r="S10" s="78">
        <v>0.73947475100924331</v>
      </c>
      <c r="T10" s="78">
        <v>0.75490408300194578</v>
      </c>
      <c r="U10" s="78">
        <v>0.83713013927617097</v>
      </c>
      <c r="V10" s="78">
        <v>0.79174637269627757</v>
      </c>
      <c r="W10" s="78">
        <v>0.82579623622410847</v>
      </c>
      <c r="X10" s="78">
        <v>0.89895089598679523</v>
      </c>
      <c r="Y10" s="78">
        <v>1.2208107366259284</v>
      </c>
      <c r="Z10" s="78">
        <v>1.2436112665020007</v>
      </c>
      <c r="AA10" s="78">
        <v>1.0937561205413444</v>
      </c>
      <c r="AB10" s="78">
        <v>1.3875948466518391</v>
      </c>
      <c r="AC10" s="78">
        <v>1.3446562914546054</v>
      </c>
      <c r="AD10" s="78">
        <v>1.2823989193769576</v>
      </c>
      <c r="AE10" s="78">
        <v>1.1790335516749888</v>
      </c>
      <c r="AF10" s="78">
        <v>1.1738328297319471</v>
      </c>
      <c r="AG10" s="78">
        <v>1.2673356824646038</v>
      </c>
      <c r="AH10" s="78">
        <v>1.2752402374854044</v>
      </c>
      <c r="AI10" s="78">
        <v>1.1962016770973516</v>
      </c>
      <c r="AJ10" s="78">
        <v>1.3190524851703598</v>
      </c>
      <c r="AK10" s="39">
        <v>2.5951502005851755E-4</v>
      </c>
      <c r="AL10" s="39">
        <v>-0.44472365051902463</v>
      </c>
      <c r="AM10" s="3"/>
      <c r="AN10" s="53">
        <v>0.10270074889972763</v>
      </c>
      <c r="AO10" s="47">
        <v>0.12285080807300819</v>
      </c>
    </row>
    <row r="11" spans="1:41" collapsed="1" x14ac:dyDescent="0.25">
      <c r="A11" s="81" t="s">
        <v>5</v>
      </c>
      <c r="B11" s="78">
        <v>58.63824807893063</v>
      </c>
      <c r="C11" s="78">
        <v>58.897491713722538</v>
      </c>
      <c r="D11" s="78">
        <v>71.059160241550302</v>
      </c>
      <c r="E11" s="78">
        <v>86.825728805227115</v>
      </c>
      <c r="F11" s="78">
        <v>114.8690103842582</v>
      </c>
      <c r="G11" s="78">
        <v>152.45968723269635</v>
      </c>
      <c r="H11" s="78">
        <v>226.2613291198754</v>
      </c>
      <c r="I11" s="78">
        <v>281.95590568451934</v>
      </c>
      <c r="J11" s="78">
        <v>346.87148954799852</v>
      </c>
      <c r="K11" s="78">
        <v>154.25188472203678</v>
      </c>
      <c r="L11" s="78">
        <v>167.98213728726782</v>
      </c>
      <c r="M11" s="78">
        <v>174.55324994623234</v>
      </c>
      <c r="N11" s="78">
        <v>171.06504065884812</v>
      </c>
      <c r="O11" s="78">
        <v>165.9010541010974</v>
      </c>
      <c r="P11" s="78">
        <v>164.265325645416</v>
      </c>
      <c r="Q11" s="78">
        <v>160.43162164786645</v>
      </c>
      <c r="R11" s="78">
        <v>158.58746276385691</v>
      </c>
      <c r="S11" s="78">
        <v>151.26650597607718</v>
      </c>
      <c r="T11" s="78">
        <v>110.89293908352376</v>
      </c>
      <c r="U11" s="78">
        <v>101.61490455399006</v>
      </c>
      <c r="V11" s="78">
        <v>96.264648379835222</v>
      </c>
      <c r="W11" s="78">
        <v>96.918934924746708</v>
      </c>
      <c r="X11" s="78">
        <v>96.559672238131071</v>
      </c>
      <c r="Y11" s="78">
        <v>101.27574285094025</v>
      </c>
      <c r="Z11" s="78">
        <v>106.40562757845119</v>
      </c>
      <c r="AA11" s="78">
        <v>128.4432814426745</v>
      </c>
      <c r="AB11" s="78">
        <v>165.51488046084572</v>
      </c>
      <c r="AC11" s="78">
        <v>181.36661179808183</v>
      </c>
      <c r="AD11" s="78">
        <v>205.05290145857282</v>
      </c>
      <c r="AE11" s="78">
        <v>221.94454203389307</v>
      </c>
      <c r="AF11" s="78">
        <v>189.47380478450566</v>
      </c>
      <c r="AG11" s="78">
        <v>221.13305372023484</v>
      </c>
      <c r="AH11" s="78">
        <v>247.87501623436148</v>
      </c>
      <c r="AI11" s="78">
        <v>250.1725975276936</v>
      </c>
      <c r="AJ11" s="78">
        <v>246.82529325046738</v>
      </c>
      <c r="AK11" s="39">
        <v>4.856127534650119E-2</v>
      </c>
      <c r="AL11" s="39">
        <v>3.2092883286387681</v>
      </c>
      <c r="AM11" s="3"/>
      <c r="AN11" s="53">
        <v>-1.3379979703235383E-2</v>
      </c>
      <c r="AO11" s="47">
        <v>-3.3473042772262147</v>
      </c>
    </row>
    <row r="12" spans="1:41" hidden="1" outlineLevel="1" x14ac:dyDescent="0.25">
      <c r="A12" s="79" t="s">
        <v>19</v>
      </c>
      <c r="B12" s="80">
        <v>0.34585244114233493</v>
      </c>
      <c r="C12" s="80">
        <v>0.31365861641057624</v>
      </c>
      <c r="D12" s="80">
        <v>0.3109246633190525</v>
      </c>
      <c r="E12" s="80">
        <v>0.26742585683225156</v>
      </c>
      <c r="F12" s="80">
        <v>0.27791164845000504</v>
      </c>
      <c r="G12" s="80">
        <v>0.32680165584263626</v>
      </c>
      <c r="H12" s="80">
        <v>0.3496596710655156</v>
      </c>
      <c r="I12" s="80">
        <v>0.36736176128571463</v>
      </c>
      <c r="J12" s="80">
        <v>0.40605893741780946</v>
      </c>
      <c r="K12" s="80">
        <v>0.4599256356097815</v>
      </c>
      <c r="L12" s="80">
        <v>0.49765655085320221</v>
      </c>
      <c r="M12" s="80">
        <v>0.49445045802524334</v>
      </c>
      <c r="N12" s="80">
        <v>0.49001383070828847</v>
      </c>
      <c r="O12" s="80">
        <v>0.50862185041569907</v>
      </c>
      <c r="P12" s="80">
        <v>0.48545433039806474</v>
      </c>
      <c r="Q12" s="80">
        <v>0.57313691784784238</v>
      </c>
      <c r="R12" s="80">
        <v>0.65762381109769241</v>
      </c>
      <c r="S12" s="80">
        <v>0.60748993186115585</v>
      </c>
      <c r="T12" s="80">
        <v>0.57542859422866588</v>
      </c>
      <c r="U12" s="80">
        <v>0.46879948892575041</v>
      </c>
      <c r="V12" s="80">
        <v>0.35377666320053497</v>
      </c>
      <c r="W12" s="80">
        <v>0.17623128750263867</v>
      </c>
      <c r="X12" s="80">
        <v>0.1072071177290051</v>
      </c>
      <c r="Y12" s="80">
        <v>0.10996135355876489</v>
      </c>
      <c r="Z12" s="80">
        <v>0.10507758818658988</v>
      </c>
      <c r="AA12" s="80">
        <v>0.11185182580412033</v>
      </c>
      <c r="AB12" s="80">
        <v>0.12047772440360655</v>
      </c>
      <c r="AC12" s="80">
        <v>0.12553742569936116</v>
      </c>
      <c r="AD12" s="80">
        <v>0.11934880582918019</v>
      </c>
      <c r="AE12" s="80">
        <v>0.12812479880276989</v>
      </c>
      <c r="AF12" s="80">
        <v>9.7324527989375909E-2</v>
      </c>
      <c r="AG12" s="80">
        <v>0.14090757181955071</v>
      </c>
      <c r="AH12" s="80">
        <v>0.15504759451720701</v>
      </c>
      <c r="AI12" s="80">
        <v>0.16608497139345207</v>
      </c>
      <c r="AJ12" s="80">
        <v>0.1861810393776743</v>
      </c>
      <c r="AK12" s="41">
        <v>3.6629911782754066E-5</v>
      </c>
      <c r="AL12" s="41">
        <v>-0.46167493060703352</v>
      </c>
      <c r="AM12" s="3"/>
      <c r="AN12" s="108">
        <v>0.12099871418597551</v>
      </c>
      <c r="AO12" s="44">
        <v>2.0096067984222227E-2</v>
      </c>
    </row>
    <row r="13" spans="1:41" hidden="1" outlineLevel="1" x14ac:dyDescent="0.25">
      <c r="A13" s="79" t="s">
        <v>20</v>
      </c>
      <c r="B13" s="80">
        <v>43.887755738118756</v>
      </c>
      <c r="C13" s="80">
        <v>44.597250906396944</v>
      </c>
      <c r="D13" s="80">
        <v>58.075282349258501</v>
      </c>
      <c r="E13" s="80">
        <v>72.722075115818953</v>
      </c>
      <c r="F13" s="80">
        <v>101.43255384387285</v>
      </c>
      <c r="G13" s="80">
        <v>139.91265504983423</v>
      </c>
      <c r="H13" s="80">
        <v>211.68992664862813</v>
      </c>
      <c r="I13" s="80">
        <v>267.83530299111345</v>
      </c>
      <c r="J13" s="80">
        <v>332.27964189264873</v>
      </c>
      <c r="K13" s="80">
        <v>140.01059134755022</v>
      </c>
      <c r="L13" s="80">
        <v>153.64944880405307</v>
      </c>
      <c r="M13" s="80">
        <v>159.03501233881892</v>
      </c>
      <c r="N13" s="80">
        <v>157.22692863101446</v>
      </c>
      <c r="O13" s="80">
        <v>150.68270571401976</v>
      </c>
      <c r="P13" s="80">
        <v>147.96070299994935</v>
      </c>
      <c r="Q13" s="80">
        <v>145.65548905794088</v>
      </c>
      <c r="R13" s="80">
        <v>143.4345385697205</v>
      </c>
      <c r="S13" s="80">
        <v>135.52142307505</v>
      </c>
      <c r="T13" s="80">
        <v>94.304595121195149</v>
      </c>
      <c r="U13" s="80">
        <v>86.942841492372807</v>
      </c>
      <c r="V13" s="80">
        <v>81.794459044493721</v>
      </c>
      <c r="W13" s="80">
        <v>82.813762139513486</v>
      </c>
      <c r="X13" s="80">
        <v>82.869407545295601</v>
      </c>
      <c r="Y13" s="80">
        <v>87.657900236004679</v>
      </c>
      <c r="Z13" s="80">
        <v>93.473980033353769</v>
      </c>
      <c r="AA13" s="80">
        <v>115.31776420005183</v>
      </c>
      <c r="AB13" s="80">
        <v>151.85077619910794</v>
      </c>
      <c r="AC13" s="80">
        <v>167.55072385551986</v>
      </c>
      <c r="AD13" s="80">
        <v>190.93324542059341</v>
      </c>
      <c r="AE13" s="80">
        <v>207.13367467565371</v>
      </c>
      <c r="AF13" s="80">
        <v>176.81719438320351</v>
      </c>
      <c r="AG13" s="80">
        <v>207.44302483340905</v>
      </c>
      <c r="AH13" s="80">
        <v>233.27362031934035</v>
      </c>
      <c r="AI13" s="80">
        <v>234.31998732323669</v>
      </c>
      <c r="AJ13" s="80">
        <v>230.26420776302052</v>
      </c>
      <c r="AK13" s="41">
        <v>4.530298920490728E-2</v>
      </c>
      <c r="AL13" s="41">
        <v>4.2466617144203687</v>
      </c>
      <c r="AM13" s="3"/>
      <c r="AN13" s="108">
        <v>-1.7308722173244879E-2</v>
      </c>
      <c r="AO13" s="44">
        <v>-4.0557795602161661</v>
      </c>
    </row>
    <row r="14" spans="1:41" hidden="1" outlineLevel="1" x14ac:dyDescent="0.25">
      <c r="A14" s="79" t="s">
        <v>8</v>
      </c>
      <c r="B14" s="80">
        <v>13.771582624800002</v>
      </c>
      <c r="C14" s="80">
        <v>13.3749356598</v>
      </c>
      <c r="D14" s="80">
        <v>11.9946042216</v>
      </c>
      <c r="E14" s="80">
        <v>13.168679238000003</v>
      </c>
      <c r="F14" s="80">
        <v>12.407117065200001</v>
      </c>
      <c r="G14" s="80">
        <v>11.518627863600001</v>
      </c>
      <c r="H14" s="80">
        <v>13.422533295600001</v>
      </c>
      <c r="I14" s="80">
        <v>12.9465569376</v>
      </c>
      <c r="J14" s="80">
        <v>13.327338024000001</v>
      </c>
      <c r="K14" s="80">
        <v>12.8196299088</v>
      </c>
      <c r="L14" s="80">
        <v>12.733954164360004</v>
      </c>
      <c r="M14" s="80">
        <v>13.898509653600001</v>
      </c>
      <c r="N14" s="80">
        <v>12.1532630076</v>
      </c>
      <c r="O14" s="80">
        <v>13.422533295600001</v>
      </c>
      <c r="P14" s="80">
        <v>14.152363711200001</v>
      </c>
      <c r="Q14" s="80">
        <v>12.635038062347212</v>
      </c>
      <c r="R14" s="80">
        <v>12.635038062347212</v>
      </c>
      <c r="S14" s="80">
        <v>13.664168854853996</v>
      </c>
      <c r="T14" s="80">
        <v>14.481195957641022</v>
      </c>
      <c r="U14" s="80">
        <v>12.706843122502102</v>
      </c>
      <c r="V14" s="80">
        <v>12.609746603850411</v>
      </c>
      <c r="W14" s="80">
        <v>12.616032465863142</v>
      </c>
      <c r="X14" s="80">
        <v>12.20479827046527</v>
      </c>
      <c r="Y14" s="80">
        <v>12.15433441270542</v>
      </c>
      <c r="Z14" s="80">
        <v>11.149945519737754</v>
      </c>
      <c r="AA14" s="80">
        <v>11.363253601477641</v>
      </c>
      <c r="AB14" s="80">
        <v>11.572817659462116</v>
      </c>
      <c r="AC14" s="80">
        <v>11.946497255851353</v>
      </c>
      <c r="AD14" s="80">
        <v>12.071782767537076</v>
      </c>
      <c r="AE14" s="80">
        <v>12.632453238224008</v>
      </c>
      <c r="AF14" s="80">
        <v>10.064402817060449</v>
      </c>
      <c r="AG14" s="80">
        <v>10.884297683942595</v>
      </c>
      <c r="AH14" s="80">
        <v>12.169122668384976</v>
      </c>
      <c r="AI14" s="80">
        <v>13.297444686752296</v>
      </c>
      <c r="AJ14" s="80">
        <v>14.132264538519399</v>
      </c>
      <c r="AK14" s="41">
        <v>2.7804313751112523E-3</v>
      </c>
      <c r="AL14" s="41">
        <v>2.6190302418102409E-2</v>
      </c>
      <c r="AM14" s="3"/>
      <c r="AN14" s="108">
        <v>6.2780471845000393E-2</v>
      </c>
      <c r="AO14" s="44">
        <v>0.83481985176710261</v>
      </c>
    </row>
    <row r="15" spans="1:41" hidden="1" outlineLevel="1" x14ac:dyDescent="0.25">
      <c r="A15" s="79" t="s">
        <v>21</v>
      </c>
      <c r="B15" s="80">
        <v>0.59777304955199995</v>
      </c>
      <c r="C15" s="80">
        <v>0.57591807915600002</v>
      </c>
      <c r="D15" s="80">
        <v>0.64258139732399999</v>
      </c>
      <c r="E15" s="80">
        <v>0.64258139732399999</v>
      </c>
      <c r="F15" s="80">
        <v>0.73000127890800004</v>
      </c>
      <c r="G15" s="80">
        <v>0.64148299034399991</v>
      </c>
      <c r="H15" s="80">
        <v>0.73439490682800002</v>
      </c>
      <c r="I15" s="80">
        <v>0.75624987722400017</v>
      </c>
      <c r="J15" s="80">
        <v>0.82511000935200007</v>
      </c>
      <c r="K15" s="80">
        <v>0.91582511187600002</v>
      </c>
      <c r="L15" s="80">
        <v>1.0723613155598786</v>
      </c>
      <c r="M15" s="80">
        <v>1.0759127264717572</v>
      </c>
      <c r="N15" s="80">
        <v>1.1450290485716355</v>
      </c>
      <c r="O15" s="80">
        <v>1.2360003410675138</v>
      </c>
      <c r="P15" s="80">
        <v>1.6107357734231744</v>
      </c>
      <c r="Q15" s="80">
        <v>1.4967943979027016</v>
      </c>
      <c r="R15" s="80">
        <v>1.7897499992125974</v>
      </c>
      <c r="S15" s="80">
        <v>1.4133757615528735</v>
      </c>
      <c r="T15" s="80">
        <v>1.4649385713883438</v>
      </c>
      <c r="U15" s="80">
        <v>1.4276354583528423</v>
      </c>
      <c r="V15" s="80">
        <v>1.4319033288574345</v>
      </c>
      <c r="W15" s="80">
        <v>1.2430848274257107</v>
      </c>
      <c r="X15" s="80">
        <v>1.3136924672819408</v>
      </c>
      <c r="Y15" s="80">
        <v>1.284986631660255</v>
      </c>
      <c r="Z15" s="80">
        <v>1.6085998519396629</v>
      </c>
      <c r="AA15" s="80">
        <v>1.5865773007756887</v>
      </c>
      <c r="AB15" s="80">
        <v>1.906591250740868</v>
      </c>
      <c r="AC15" s="80">
        <v>1.6835168526762208</v>
      </c>
      <c r="AD15" s="80">
        <v>1.8620488986256891</v>
      </c>
      <c r="AE15" s="80">
        <v>1.9831602038916345</v>
      </c>
      <c r="AF15" s="80">
        <v>2.4252697637505678</v>
      </c>
      <c r="AG15" s="80">
        <v>2.5934569014561788</v>
      </c>
      <c r="AH15" s="80">
        <v>2.2056724696872831</v>
      </c>
      <c r="AI15" s="80">
        <v>2.3192845324921887</v>
      </c>
      <c r="AJ15" s="80">
        <v>2.1699293845102461</v>
      </c>
      <c r="AK15" s="41">
        <v>4.2691953055530861E-4</v>
      </c>
      <c r="AL15" s="41">
        <v>2.6300221064440699</v>
      </c>
      <c r="AM15" s="3"/>
      <c r="AN15" s="108">
        <v>-6.439707844791813E-2</v>
      </c>
      <c r="AO15" s="44">
        <v>-0.1493551479819426</v>
      </c>
    </row>
    <row r="16" spans="1:41" hidden="1" outlineLevel="1" x14ac:dyDescent="0.25">
      <c r="A16" s="79" t="s">
        <v>22</v>
      </c>
      <c r="B16" s="80">
        <v>3.5284225317539275E-2</v>
      </c>
      <c r="C16" s="80">
        <v>3.5728451959019074E-2</v>
      </c>
      <c r="D16" s="80">
        <v>3.5767610048768647E-2</v>
      </c>
      <c r="E16" s="80">
        <v>2.4967197251907478E-2</v>
      </c>
      <c r="F16" s="80">
        <v>2.142654782734418E-2</v>
      </c>
      <c r="G16" s="80">
        <v>6.0119673075479309E-2</v>
      </c>
      <c r="H16" s="80">
        <v>6.4814597753746511E-2</v>
      </c>
      <c r="I16" s="80">
        <v>5.0434117296149168E-2</v>
      </c>
      <c r="J16" s="80">
        <v>3.334068457995007E-2</v>
      </c>
      <c r="K16" s="80">
        <v>4.591271820079465E-2</v>
      </c>
      <c r="L16" s="80">
        <v>2.8716452441669794E-2</v>
      </c>
      <c r="M16" s="80">
        <v>4.9364769316424424E-2</v>
      </c>
      <c r="N16" s="80">
        <v>4.9806140953720691E-2</v>
      </c>
      <c r="O16" s="80">
        <v>5.1192899994428817E-2</v>
      </c>
      <c r="P16" s="80">
        <v>5.606883044542095E-2</v>
      </c>
      <c r="Q16" s="80">
        <v>7.116321182781965E-2</v>
      </c>
      <c r="R16" s="80">
        <v>7.0512321478904294E-2</v>
      </c>
      <c r="S16" s="80">
        <v>6.004835275916099E-2</v>
      </c>
      <c r="T16" s="80">
        <v>6.678083907058005E-2</v>
      </c>
      <c r="U16" s="80">
        <v>6.8784991836546516E-2</v>
      </c>
      <c r="V16" s="80">
        <v>7.4762739433119382E-2</v>
      </c>
      <c r="W16" s="80">
        <v>6.9824204441724658E-2</v>
      </c>
      <c r="X16" s="80">
        <v>6.4566837359256515E-2</v>
      </c>
      <c r="Y16" s="80">
        <v>6.8560217011131658E-2</v>
      </c>
      <c r="Z16" s="80">
        <v>6.8024585233414009E-2</v>
      </c>
      <c r="AA16" s="80">
        <v>6.3834514565223544E-2</v>
      </c>
      <c r="AB16" s="80">
        <v>6.4217627131194763E-2</v>
      </c>
      <c r="AC16" s="80">
        <v>6.0336408335043938E-2</v>
      </c>
      <c r="AD16" s="80">
        <v>6.647556598745015E-2</v>
      </c>
      <c r="AE16" s="80">
        <v>6.7129117320969225E-2</v>
      </c>
      <c r="AF16" s="80">
        <v>6.961329250174747E-2</v>
      </c>
      <c r="AG16" s="80">
        <v>7.1366729607467927E-2</v>
      </c>
      <c r="AH16" s="80">
        <v>7.1553182431682863E-2</v>
      </c>
      <c r="AI16" s="80">
        <v>6.9796013818968911E-2</v>
      </c>
      <c r="AJ16" s="80">
        <v>7.2710525039537954E-2</v>
      </c>
      <c r="AK16" s="41">
        <v>1.4305324144599131E-5</v>
      </c>
      <c r="AL16" s="41">
        <v>1.0607091238416566</v>
      </c>
      <c r="AM16" s="3"/>
      <c r="AN16" s="108">
        <v>4.1757559796014428E-2</v>
      </c>
      <c r="AO16" s="44">
        <v>2.9145112205690438E-3</v>
      </c>
    </row>
    <row r="17" spans="1:47" collapsed="1" x14ac:dyDescent="0.25">
      <c r="A17" s="81" t="s">
        <v>6</v>
      </c>
      <c r="B17" s="78">
        <v>912.97110999999995</v>
      </c>
      <c r="C17" s="78">
        <v>722.54131500000005</v>
      </c>
      <c r="D17" s="78">
        <v>722.77027500000008</v>
      </c>
      <c r="E17" s="78">
        <v>722.92609500000003</v>
      </c>
      <c r="F17" s="78">
        <v>723.01990500000011</v>
      </c>
      <c r="G17" s="78">
        <v>723.142335</v>
      </c>
      <c r="H17" s="78">
        <v>723.33949500000006</v>
      </c>
      <c r="I17" s="78">
        <v>723.64318500000002</v>
      </c>
      <c r="J17" s="78">
        <v>723.9516450000001</v>
      </c>
      <c r="K17" s="78">
        <v>724.25772000000006</v>
      </c>
      <c r="L17" s="78">
        <v>724.63852500000007</v>
      </c>
      <c r="M17" s="78">
        <v>530.11023999999998</v>
      </c>
      <c r="N17" s="78">
        <v>280.90423999999996</v>
      </c>
      <c r="O17" s="78">
        <v>31.640204999999998</v>
      </c>
      <c r="P17" s="78">
        <v>32.15934</v>
      </c>
      <c r="Q17" s="78">
        <v>32.863709999999998</v>
      </c>
      <c r="R17" s="78">
        <v>33.651554999999995</v>
      </c>
      <c r="S17" s="78">
        <v>34.787610000000001</v>
      </c>
      <c r="T17" s="78">
        <v>35.656545000000001</v>
      </c>
      <c r="U17" s="78">
        <v>36.040529999999997</v>
      </c>
      <c r="V17" s="78">
        <v>36.210660000000004</v>
      </c>
      <c r="W17" s="78">
        <v>36.370454999999993</v>
      </c>
      <c r="X17" s="78">
        <v>36.519914999999997</v>
      </c>
      <c r="Y17" s="78">
        <v>36.686865000000004</v>
      </c>
      <c r="Z17" s="78">
        <v>36.930929999999996</v>
      </c>
      <c r="AA17" s="78">
        <v>37.268009999999997</v>
      </c>
      <c r="AB17" s="78">
        <v>37.679819999999999</v>
      </c>
      <c r="AC17" s="78">
        <v>38.246654999999997</v>
      </c>
      <c r="AD17" s="78">
        <v>38.834955000000001</v>
      </c>
      <c r="AE17" s="78">
        <v>39.420074999999997</v>
      </c>
      <c r="AF17" s="78">
        <v>39.987704999999998</v>
      </c>
      <c r="AG17" s="78">
        <v>40.343864999999994</v>
      </c>
      <c r="AH17" s="78">
        <v>41.212799999999994</v>
      </c>
      <c r="AI17" s="78">
        <v>41.988720000000001</v>
      </c>
      <c r="AJ17" s="78">
        <v>42.773384999999998</v>
      </c>
      <c r="AK17" s="39">
        <v>8.4153860373585142E-3</v>
      </c>
      <c r="AL17" s="39">
        <v>-0.95314924587263228</v>
      </c>
      <c r="AM17" s="3"/>
      <c r="AN17" s="53">
        <v>1.8687518933656392E-2</v>
      </c>
      <c r="AO17" s="47">
        <v>0.78466499999999684</v>
      </c>
    </row>
    <row r="18" spans="1:47" hidden="1" outlineLevel="1" x14ac:dyDescent="0.25">
      <c r="A18" s="79" t="s">
        <v>23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41"/>
      <c r="AL18" s="41"/>
      <c r="AM18" s="3"/>
      <c r="AN18" s="108"/>
      <c r="AO18" s="44"/>
    </row>
    <row r="19" spans="1:47" hidden="1" outlineLevel="1" x14ac:dyDescent="0.25">
      <c r="A19" s="79" t="s">
        <v>38</v>
      </c>
      <c r="B19" s="80">
        <v>885.09999999999991</v>
      </c>
      <c r="C19" s="80">
        <v>694.51200000000006</v>
      </c>
      <c r="D19" s="80">
        <v>694.51200000000006</v>
      </c>
      <c r="E19" s="80">
        <v>694.51200000000006</v>
      </c>
      <c r="F19" s="80">
        <v>694.51200000000006</v>
      </c>
      <c r="G19" s="80">
        <v>694.51200000000006</v>
      </c>
      <c r="H19" s="80">
        <v>694.51200000000006</v>
      </c>
      <c r="I19" s="80">
        <v>694.51200000000006</v>
      </c>
      <c r="J19" s="80">
        <v>694.51200000000006</v>
      </c>
      <c r="K19" s="80">
        <v>694.51200000000006</v>
      </c>
      <c r="L19" s="80">
        <v>694.51200000000006</v>
      </c>
      <c r="M19" s="80">
        <v>499.52499999999998</v>
      </c>
      <c r="N19" s="80">
        <v>249.76249999999999</v>
      </c>
      <c r="O19" s="80" t="s">
        <v>9</v>
      </c>
      <c r="P19" s="80" t="s">
        <v>9</v>
      </c>
      <c r="Q19" s="80" t="s">
        <v>9</v>
      </c>
      <c r="R19" s="80" t="s">
        <v>9</v>
      </c>
      <c r="S19" s="80" t="s">
        <v>9</v>
      </c>
      <c r="T19" s="80" t="s">
        <v>9</v>
      </c>
      <c r="U19" s="80" t="s">
        <v>9</v>
      </c>
      <c r="V19" s="80" t="s">
        <v>9</v>
      </c>
      <c r="W19" s="80" t="s">
        <v>9</v>
      </c>
      <c r="X19" s="80" t="s">
        <v>9</v>
      </c>
      <c r="Y19" s="80" t="s">
        <v>9</v>
      </c>
      <c r="Z19" s="80" t="s">
        <v>9</v>
      </c>
      <c r="AA19" s="80" t="s">
        <v>9</v>
      </c>
      <c r="AB19" s="80" t="s">
        <v>9</v>
      </c>
      <c r="AC19" s="80" t="s">
        <v>9</v>
      </c>
      <c r="AD19" s="80" t="s">
        <v>9</v>
      </c>
      <c r="AE19" s="80" t="s">
        <v>9</v>
      </c>
      <c r="AF19" s="80" t="s">
        <v>9</v>
      </c>
      <c r="AG19" s="80" t="s">
        <v>9</v>
      </c>
      <c r="AH19" s="80" t="s">
        <v>9</v>
      </c>
      <c r="AI19" s="80" t="s">
        <v>9</v>
      </c>
      <c r="AJ19" s="80" t="s">
        <v>9</v>
      </c>
      <c r="AK19" s="41"/>
      <c r="AL19" s="41"/>
      <c r="AM19" s="3"/>
      <c r="AN19" s="108"/>
      <c r="AO19" s="44"/>
    </row>
    <row r="20" spans="1:47" hidden="1" outlineLevel="1" x14ac:dyDescent="0.25">
      <c r="A20" s="79" t="s">
        <v>24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41"/>
      <c r="AL20" s="41"/>
      <c r="AM20" s="3"/>
      <c r="AN20" s="108"/>
      <c r="AO20" s="44"/>
    </row>
    <row r="21" spans="1:47" hidden="1" outlineLevel="1" x14ac:dyDescent="0.25">
      <c r="A21" s="79" t="s">
        <v>39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41"/>
      <c r="AL21" s="41"/>
      <c r="AM21" s="3"/>
      <c r="AN21" s="108"/>
      <c r="AO21" s="44"/>
    </row>
    <row r="22" spans="1:47" hidden="1" outlineLevel="1" x14ac:dyDescent="0.25">
      <c r="A22" s="79" t="s">
        <v>25</v>
      </c>
      <c r="B22" s="80">
        <v>27.871110000000002</v>
      </c>
      <c r="C22" s="80">
        <v>28.029314999999997</v>
      </c>
      <c r="D22" s="80">
        <v>28.258274999999998</v>
      </c>
      <c r="E22" s="80">
        <v>28.414095</v>
      </c>
      <c r="F22" s="80">
        <v>28.507904999999997</v>
      </c>
      <c r="G22" s="80">
        <v>28.630334999999999</v>
      </c>
      <c r="H22" s="80">
        <v>28.827494999999999</v>
      </c>
      <c r="I22" s="80">
        <v>29.131184999999999</v>
      </c>
      <c r="J22" s="80">
        <v>29.439644999999995</v>
      </c>
      <c r="K22" s="80">
        <v>29.745719999999995</v>
      </c>
      <c r="L22" s="80">
        <v>30.126525000000001</v>
      </c>
      <c r="M22" s="80">
        <v>30.585239999999999</v>
      </c>
      <c r="N22" s="80">
        <v>31.141739999999999</v>
      </c>
      <c r="O22" s="80">
        <v>31.640204999999998</v>
      </c>
      <c r="P22" s="80">
        <v>32.15934</v>
      </c>
      <c r="Q22" s="80">
        <v>32.863709999999998</v>
      </c>
      <c r="R22" s="80">
        <v>33.651554999999995</v>
      </c>
      <c r="S22" s="80">
        <v>34.787610000000001</v>
      </c>
      <c r="T22" s="80">
        <v>35.656545000000001</v>
      </c>
      <c r="U22" s="80">
        <v>36.040529999999997</v>
      </c>
      <c r="V22" s="80">
        <v>36.210660000000004</v>
      </c>
      <c r="W22" s="80">
        <v>36.370454999999993</v>
      </c>
      <c r="X22" s="80">
        <v>36.519914999999997</v>
      </c>
      <c r="Y22" s="80">
        <v>36.686865000000004</v>
      </c>
      <c r="Z22" s="80">
        <v>36.930929999999996</v>
      </c>
      <c r="AA22" s="80">
        <v>37.268009999999997</v>
      </c>
      <c r="AB22" s="80">
        <v>37.679819999999999</v>
      </c>
      <c r="AC22" s="80">
        <v>38.246654999999997</v>
      </c>
      <c r="AD22" s="80">
        <v>38.834955000000001</v>
      </c>
      <c r="AE22" s="80">
        <v>39.420074999999997</v>
      </c>
      <c r="AF22" s="80">
        <v>39.987704999999998</v>
      </c>
      <c r="AG22" s="80">
        <v>40.343864999999994</v>
      </c>
      <c r="AH22" s="80">
        <v>41.212799999999994</v>
      </c>
      <c r="AI22" s="80">
        <v>41.988720000000001</v>
      </c>
      <c r="AJ22" s="80">
        <v>42.773384999999998</v>
      </c>
      <c r="AK22" s="41">
        <v>8.4153860373585142E-3</v>
      </c>
      <c r="AL22" s="41">
        <v>0.53468537851560249</v>
      </c>
      <c r="AM22" s="3"/>
      <c r="AN22" s="108">
        <v>1.8687518933656392E-2</v>
      </c>
      <c r="AO22" s="44">
        <v>0.78466499999999684</v>
      </c>
    </row>
    <row r="23" spans="1:47" x14ac:dyDescent="0.25">
      <c r="A23" s="81" t="s">
        <v>13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39"/>
      <c r="AL23" s="39"/>
      <c r="AM23" s="3"/>
      <c r="AN23" s="53"/>
      <c r="AO23" s="47"/>
      <c r="AU23" s="6"/>
    </row>
    <row r="24" spans="1:47" collapsed="1" x14ac:dyDescent="0.25">
      <c r="A24" s="81" t="s">
        <v>2</v>
      </c>
      <c r="B24" s="78">
        <v>5075.2062564662028</v>
      </c>
      <c r="C24" s="78">
        <v>5039.4432550907304</v>
      </c>
      <c r="D24" s="78">
        <v>4968.4361554247889</v>
      </c>
      <c r="E24" s="78">
        <v>5108.5860519524604</v>
      </c>
      <c r="F24" s="78">
        <v>5299.1201265229765</v>
      </c>
      <c r="G24" s="78">
        <v>5526.1724122674641</v>
      </c>
      <c r="H24" s="78">
        <v>5532.5981189177583</v>
      </c>
      <c r="I24" s="78">
        <v>5369.2242311624905</v>
      </c>
      <c r="J24" s="78">
        <v>5697.6387800609673</v>
      </c>
      <c r="K24" s="78">
        <v>5685.2099531007061</v>
      </c>
      <c r="L24" s="78">
        <v>5408.4032960250088</v>
      </c>
      <c r="M24" s="78">
        <v>5165.5275260730596</v>
      </c>
      <c r="N24" s="78">
        <v>5110.7428653655998</v>
      </c>
      <c r="O24" s="78">
        <v>5285.127951397023</v>
      </c>
      <c r="P24" s="78">
        <v>5167.8420614484694</v>
      </c>
      <c r="Q24" s="78">
        <v>5038.8338606446314</v>
      </c>
      <c r="R24" s="78">
        <v>4909.1075565562069</v>
      </c>
      <c r="S24" s="78">
        <v>4770.0416717642993</v>
      </c>
      <c r="T24" s="78">
        <v>4630.2471184837723</v>
      </c>
      <c r="U24" s="78">
        <v>4496.9202531936371</v>
      </c>
      <c r="V24" s="78">
        <v>4768.6605433934146</v>
      </c>
      <c r="W24" s="78">
        <v>4400.7509524700899</v>
      </c>
      <c r="X24" s="78">
        <v>4522.0665291792502</v>
      </c>
      <c r="Y24" s="78">
        <v>4863.4998969179869</v>
      </c>
      <c r="Z24" s="78">
        <v>4737.8327455079752</v>
      </c>
      <c r="AA24" s="78">
        <v>4769.3006598045959</v>
      </c>
      <c r="AB24" s="78">
        <v>4852.8948423080201</v>
      </c>
      <c r="AC24" s="78">
        <v>5118.3246386340406</v>
      </c>
      <c r="AD24" s="78">
        <v>5330.3149947603224</v>
      </c>
      <c r="AE24" s="78">
        <v>5115.1093482897404</v>
      </c>
      <c r="AF24" s="78">
        <v>5155.1981452240998</v>
      </c>
      <c r="AG24" s="78">
        <v>5317.3041416141214</v>
      </c>
      <c r="AH24" s="78">
        <v>4887.6641014203224</v>
      </c>
      <c r="AI24" s="78">
        <v>4448.1375747440306</v>
      </c>
      <c r="AJ24" s="78">
        <v>4513.4131224460934</v>
      </c>
      <c r="AK24" s="39">
        <v>0.88798475433879154</v>
      </c>
      <c r="AL24" s="39">
        <v>-0.11069365571189185</v>
      </c>
      <c r="AM24" s="3"/>
      <c r="AN24" s="53">
        <v>1.4674804141105975E-2</v>
      </c>
      <c r="AO24" s="47">
        <v>65.275547702062795</v>
      </c>
      <c r="AR24" s="82"/>
      <c r="AS24" s="82"/>
      <c r="AT24" s="82"/>
    </row>
    <row r="25" spans="1:47" hidden="1" outlineLevel="1" x14ac:dyDescent="0.25">
      <c r="A25" s="79" t="s">
        <v>26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41"/>
      <c r="AL25" s="41"/>
      <c r="AM25" s="3"/>
      <c r="AN25" s="108"/>
      <c r="AO25" s="44"/>
    </row>
    <row r="26" spans="1:47" hidden="1" outlineLevel="1" x14ac:dyDescent="0.25">
      <c r="A26" s="79" t="s">
        <v>27</v>
      </c>
      <c r="B26" s="80">
        <v>619.527447123564</v>
      </c>
      <c r="C26" s="80">
        <v>622.34822811728066</v>
      </c>
      <c r="D26" s="80">
        <v>632.9810442349094</v>
      </c>
      <c r="E26" s="80">
        <v>630.4383445786309</v>
      </c>
      <c r="F26" s="80">
        <v>627.24490556293506</v>
      </c>
      <c r="G26" s="80">
        <v>632.07043225736254</v>
      </c>
      <c r="H26" s="80">
        <v>652.30389643251829</v>
      </c>
      <c r="I26" s="80">
        <v>668.63771152766151</v>
      </c>
      <c r="J26" s="80">
        <v>672.73039410697675</v>
      </c>
      <c r="K26" s="80">
        <v>647.55437629386529</v>
      </c>
      <c r="L26" s="80">
        <v>614.98327392518854</v>
      </c>
      <c r="M26" s="80">
        <v>613.12506146717999</v>
      </c>
      <c r="N26" s="80">
        <v>610.87750537209104</v>
      </c>
      <c r="O26" s="80">
        <v>605.45875914075566</v>
      </c>
      <c r="P26" s="80">
        <v>603.75003030004382</v>
      </c>
      <c r="Q26" s="80">
        <v>601.35885122433172</v>
      </c>
      <c r="R26" s="80">
        <v>584.32026721000841</v>
      </c>
      <c r="S26" s="80">
        <v>578.59980275319515</v>
      </c>
      <c r="T26" s="80">
        <v>568.51003810028897</v>
      </c>
      <c r="U26" s="80">
        <v>561.00433321991488</v>
      </c>
      <c r="V26" s="80">
        <v>550.44038461213279</v>
      </c>
      <c r="W26" s="80">
        <v>547.53390951436722</v>
      </c>
      <c r="X26" s="80">
        <v>562.46431852943113</v>
      </c>
      <c r="Y26" s="80">
        <v>554.80094865292472</v>
      </c>
      <c r="Z26" s="80">
        <v>564.96672986687736</v>
      </c>
      <c r="AA26" s="80">
        <v>571.31428282326669</v>
      </c>
      <c r="AB26" s="80">
        <v>585.39068887280916</v>
      </c>
      <c r="AC26" s="80">
        <v>600.94879483002785</v>
      </c>
      <c r="AD26" s="80">
        <v>586.54412575216713</v>
      </c>
      <c r="AE26" s="80">
        <v>602.31112717740962</v>
      </c>
      <c r="AF26" s="80">
        <v>584.76379199210692</v>
      </c>
      <c r="AG26" s="80">
        <v>578.29308663656582</v>
      </c>
      <c r="AH26" s="80">
        <v>576.34510895937819</v>
      </c>
      <c r="AI26" s="80">
        <v>563.26761211449241</v>
      </c>
      <c r="AJ26" s="80">
        <v>548.1681985219069</v>
      </c>
      <c r="AK26" s="41">
        <v>0.10784853721456053</v>
      </c>
      <c r="AL26" s="41">
        <v>-0.11518335294582127</v>
      </c>
      <c r="AM26" s="3"/>
      <c r="AN26" s="108">
        <v>-2.6806820182510918E-2</v>
      </c>
      <c r="AO26" s="44">
        <v>-15.099413592585506</v>
      </c>
    </row>
    <row r="27" spans="1:47" hidden="1" outlineLevel="1" x14ac:dyDescent="0.25">
      <c r="A27" s="79" t="s">
        <v>28</v>
      </c>
      <c r="B27" s="80">
        <v>4393.4617407018886</v>
      </c>
      <c r="C27" s="80">
        <v>4352.4584745101802</v>
      </c>
      <c r="D27" s="80">
        <v>4269.886103128405</v>
      </c>
      <c r="E27" s="80">
        <v>4412.1964155562473</v>
      </c>
      <c r="F27" s="80">
        <v>4597.0068126568913</v>
      </c>
      <c r="G27" s="80">
        <v>4807.9871863781273</v>
      </c>
      <c r="H27" s="80">
        <v>4810.9273831043793</v>
      </c>
      <c r="I27" s="80">
        <v>4628.9654144368078</v>
      </c>
      <c r="J27" s="80">
        <v>4953.7897457601257</v>
      </c>
      <c r="K27" s="80">
        <v>4962.7986368590946</v>
      </c>
      <c r="L27" s="80">
        <v>4715.9202223516349</v>
      </c>
      <c r="M27" s="80">
        <v>4474.0005790553123</v>
      </c>
      <c r="N27" s="80">
        <v>4421.2839542514439</v>
      </c>
      <c r="O27" s="80">
        <v>4600.4816507246196</v>
      </c>
      <c r="P27" s="80">
        <v>4488.0220504961571</v>
      </c>
      <c r="Q27" s="80">
        <v>4356.050634215303</v>
      </c>
      <c r="R27" s="80">
        <v>4246.7977021358756</v>
      </c>
      <c r="S27" s="80">
        <v>4117.4071101612008</v>
      </c>
      <c r="T27" s="80">
        <v>3981.8250802913531</v>
      </c>
      <c r="U27" s="80">
        <v>3868.0693167521295</v>
      </c>
      <c r="V27" s="80">
        <v>4154.1582741591155</v>
      </c>
      <c r="W27" s="80">
        <v>3791.9098304169825</v>
      </c>
      <c r="X27" s="80">
        <v>3901.1136308752807</v>
      </c>
      <c r="Y27" s="80">
        <v>4257.8556313829358</v>
      </c>
      <c r="Z27" s="80">
        <v>4127.2780827803954</v>
      </c>
      <c r="AA27" s="80">
        <v>4154.1128297056648</v>
      </c>
      <c r="AB27" s="80">
        <v>4221.4970517439706</v>
      </c>
      <c r="AC27" s="80">
        <v>4469.634447898703</v>
      </c>
      <c r="AD27" s="80">
        <v>4692.9389304253727</v>
      </c>
      <c r="AE27" s="80">
        <v>4460.3295440479396</v>
      </c>
      <c r="AF27" s="80">
        <v>4514.6187410972025</v>
      </c>
      <c r="AG27" s="80">
        <v>4683.8827492112096</v>
      </c>
      <c r="AH27" s="80">
        <v>4238.3096858517902</v>
      </c>
      <c r="AI27" s="80">
        <v>3822.8118544119493</v>
      </c>
      <c r="AJ27" s="80">
        <v>3901.8003425051743</v>
      </c>
      <c r="AK27" s="41">
        <v>0.76765390728086436</v>
      </c>
      <c r="AL27" s="41">
        <v>-0.1119075178558782</v>
      </c>
      <c r="AM27" s="3"/>
      <c r="AN27" s="108">
        <v>2.0662405344919997E-2</v>
      </c>
      <c r="AO27" s="44">
        <v>78.988488093224987</v>
      </c>
    </row>
    <row r="28" spans="1:47" hidden="1" outlineLevel="1" x14ac:dyDescent="0.25">
      <c r="A28" s="79" t="s">
        <v>29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41"/>
      <c r="AL28" s="41"/>
      <c r="AM28" s="3"/>
      <c r="AN28" s="108"/>
      <c r="AO28" s="44"/>
    </row>
    <row r="29" spans="1:47" hidden="1" outlineLevel="1" x14ac:dyDescent="0.25">
      <c r="A29" s="79" t="s">
        <v>30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41"/>
      <c r="AL29" s="41"/>
      <c r="AM29" s="3"/>
      <c r="AN29" s="108"/>
      <c r="AO29" s="44"/>
    </row>
    <row r="30" spans="1:47" hidden="1" outlineLevel="1" x14ac:dyDescent="0.25">
      <c r="A30" s="79" t="s">
        <v>42</v>
      </c>
      <c r="B30" s="80">
        <v>61.58850217528321</v>
      </c>
      <c r="C30" s="80">
        <v>63.957290720486391</v>
      </c>
      <c r="D30" s="80">
        <v>64.845586424937622</v>
      </c>
      <c r="E30" s="80">
        <v>65.141684993088006</v>
      </c>
      <c r="F30" s="80">
        <v>74.024642037600003</v>
      </c>
      <c r="G30" s="80">
        <v>84.980289059164804</v>
      </c>
      <c r="H30" s="80">
        <v>68.398769242742404</v>
      </c>
      <c r="I30" s="80">
        <v>70.767557787945606</v>
      </c>
      <c r="J30" s="80">
        <v>70.175360651644809</v>
      </c>
      <c r="K30" s="80">
        <v>74.024642037600003</v>
      </c>
      <c r="L30" s="80">
        <v>76.689529150953632</v>
      </c>
      <c r="M30" s="80">
        <v>77.577824855404785</v>
      </c>
      <c r="N30" s="80">
        <v>77.873923423555212</v>
      </c>
      <c r="O30" s="80">
        <v>78.170021991705596</v>
      </c>
      <c r="P30" s="80">
        <v>74.912937742051213</v>
      </c>
      <c r="Q30" s="80">
        <v>80.387256838358979</v>
      </c>
      <c r="R30" s="80">
        <v>77.063184744658571</v>
      </c>
      <c r="S30" s="80">
        <v>73.170824114067273</v>
      </c>
      <c r="T30" s="80">
        <v>79.170340169497692</v>
      </c>
      <c r="U30" s="80">
        <v>67.153123453934725</v>
      </c>
      <c r="V30" s="80">
        <v>63.516791888366548</v>
      </c>
      <c r="W30" s="80">
        <v>60.85570850983801</v>
      </c>
      <c r="X30" s="80">
        <v>57.988759169649313</v>
      </c>
      <c r="Y30" s="80">
        <v>50.28715244983956</v>
      </c>
      <c r="Z30" s="80">
        <v>45.058018298975924</v>
      </c>
      <c r="AA30" s="80">
        <v>43.407658356151771</v>
      </c>
      <c r="AB30" s="80">
        <v>45.579297263864298</v>
      </c>
      <c r="AC30" s="80">
        <v>47.234808239736005</v>
      </c>
      <c r="AD30" s="80">
        <v>50.227262972157924</v>
      </c>
      <c r="AE30" s="80">
        <v>51.946591805109605</v>
      </c>
      <c r="AF30" s="80">
        <v>55.390043712466927</v>
      </c>
      <c r="AG30" s="80">
        <v>54.711934605174541</v>
      </c>
      <c r="AH30" s="80">
        <v>72.625709494808788</v>
      </c>
      <c r="AI30" s="80">
        <v>61.605705492662693</v>
      </c>
      <c r="AJ30" s="80">
        <v>62.978293355975232</v>
      </c>
      <c r="AK30" s="41">
        <v>1.2390570691670591E-2</v>
      </c>
      <c r="AL30" s="41">
        <v>2.2565757107335126E-2</v>
      </c>
      <c r="AM30" s="3"/>
      <c r="AN30" s="108">
        <v>2.2280206879150433E-2</v>
      </c>
      <c r="AO30" s="44">
        <v>1.372587863312539</v>
      </c>
    </row>
    <row r="31" spans="1:47" hidden="1" outlineLevel="1" x14ac:dyDescent="0.25">
      <c r="A31" s="79" t="s">
        <v>14</v>
      </c>
      <c r="B31" s="80">
        <v>0.62856646546674466</v>
      </c>
      <c r="C31" s="80">
        <v>0.67926174278251006</v>
      </c>
      <c r="D31" s="80">
        <v>0.72342163653706348</v>
      </c>
      <c r="E31" s="80">
        <v>0.80960682449373833</v>
      </c>
      <c r="F31" s="80">
        <v>0.84376626555059786</v>
      </c>
      <c r="G31" s="80">
        <v>1.1345045728097507</v>
      </c>
      <c r="H31" s="80">
        <v>0.96807013811754661</v>
      </c>
      <c r="I31" s="80">
        <v>0.8535474100750966</v>
      </c>
      <c r="J31" s="80">
        <v>0.94327954221957921</v>
      </c>
      <c r="K31" s="80">
        <v>0.83229791014698518</v>
      </c>
      <c r="L31" s="80">
        <v>0.81027059723127537</v>
      </c>
      <c r="M31" s="80">
        <v>0.82406069516177938</v>
      </c>
      <c r="N31" s="80">
        <v>0.70748231850924803</v>
      </c>
      <c r="O31" s="80">
        <v>1.0175195399420975</v>
      </c>
      <c r="P31" s="80">
        <v>1.1570429102162665</v>
      </c>
      <c r="Q31" s="80">
        <v>1.0371183666388528</v>
      </c>
      <c r="R31" s="80">
        <v>0.92640246566450191</v>
      </c>
      <c r="S31" s="80">
        <v>0.86393473583576075</v>
      </c>
      <c r="T31" s="80">
        <v>0.74165992263233038</v>
      </c>
      <c r="U31" s="80">
        <v>0.69347976765838559</v>
      </c>
      <c r="V31" s="80">
        <v>0.54509273379966516</v>
      </c>
      <c r="W31" s="80">
        <v>0.45150402890165164</v>
      </c>
      <c r="X31" s="80">
        <v>0.49982060488852248</v>
      </c>
      <c r="Y31" s="80">
        <v>0.55616443228692047</v>
      </c>
      <c r="Z31" s="80">
        <v>0.52991456172638918</v>
      </c>
      <c r="AA31" s="80">
        <v>0.46588891951249106</v>
      </c>
      <c r="AB31" s="80">
        <v>0.42780442737639485</v>
      </c>
      <c r="AC31" s="80">
        <v>0.50658766557437584</v>
      </c>
      <c r="AD31" s="80">
        <v>0.60467561062464836</v>
      </c>
      <c r="AE31" s="80">
        <v>0.52208525928185456</v>
      </c>
      <c r="AF31" s="80">
        <v>0.42556842232370967</v>
      </c>
      <c r="AG31" s="80">
        <v>0.41637116117090189</v>
      </c>
      <c r="AH31" s="80">
        <v>0.38359711434531413</v>
      </c>
      <c r="AI31" s="80">
        <v>0.45240272492603884</v>
      </c>
      <c r="AJ31" s="80">
        <v>0.46628806303707915</v>
      </c>
      <c r="AK31" s="41">
        <v>9.1739151696064791E-5</v>
      </c>
      <c r="AL31" s="41">
        <v>-0.2581722241722918</v>
      </c>
      <c r="AM31" s="3"/>
      <c r="AN31" s="108">
        <v>3.0692428108850055E-2</v>
      </c>
      <c r="AO31" s="44">
        <v>1.3885338111040313E-2</v>
      </c>
    </row>
    <row r="32" spans="1:47" collapsed="1" x14ac:dyDescent="0.25">
      <c r="A32" s="81" t="s">
        <v>4</v>
      </c>
      <c r="B32" s="78">
        <v>67.798219542501926</v>
      </c>
      <c r="C32" s="78">
        <v>67.593379996960834</v>
      </c>
      <c r="D32" s="78">
        <v>68.744773992710961</v>
      </c>
      <c r="E32" s="78">
        <v>68.533637276454499</v>
      </c>
      <c r="F32" s="78">
        <v>66.968568190431156</v>
      </c>
      <c r="G32" s="78">
        <v>66.056218248249593</v>
      </c>
      <c r="H32" s="78">
        <v>66.502794530335024</v>
      </c>
      <c r="I32" s="78">
        <v>67.663801775746379</v>
      </c>
      <c r="J32" s="78">
        <v>70.068946229378355</v>
      </c>
      <c r="K32" s="78">
        <v>72.795580492591327</v>
      </c>
      <c r="L32" s="78">
        <v>74.414641337540729</v>
      </c>
      <c r="M32" s="78">
        <v>77.925850290297277</v>
      </c>
      <c r="N32" s="78">
        <v>80.595206487177251</v>
      </c>
      <c r="O32" s="78">
        <v>82.404242416794659</v>
      </c>
      <c r="P32" s="78">
        <v>92.235364201452057</v>
      </c>
      <c r="Q32" s="78">
        <v>97.734522290194505</v>
      </c>
      <c r="R32" s="78">
        <v>95.057624932041676</v>
      </c>
      <c r="S32" s="78">
        <v>96.595258205507889</v>
      </c>
      <c r="T32" s="78">
        <v>102.13518254178297</v>
      </c>
      <c r="U32" s="78">
        <v>102.80267555534151</v>
      </c>
      <c r="V32" s="78">
        <v>108.08528353016953</v>
      </c>
      <c r="W32" s="78">
        <v>105.99517610264839</v>
      </c>
      <c r="X32" s="78">
        <v>104.28134486477404</v>
      </c>
      <c r="Y32" s="78">
        <v>108.81084470059663</v>
      </c>
      <c r="Z32" s="78">
        <v>100.99982641595066</v>
      </c>
      <c r="AA32" s="78">
        <v>106.1533535233806</v>
      </c>
      <c r="AB32" s="78">
        <v>108.5457845172442</v>
      </c>
      <c r="AC32" s="78">
        <v>117.24932175417942</v>
      </c>
      <c r="AD32" s="78">
        <v>118.66882762690035</v>
      </c>
      <c r="AE32" s="78">
        <v>121.23860427848054</v>
      </c>
      <c r="AF32" s="78">
        <v>121.97599068291386</v>
      </c>
      <c r="AG32" s="78">
        <v>120.95524864459649</v>
      </c>
      <c r="AH32" s="78">
        <v>122.18984270450028</v>
      </c>
      <c r="AI32" s="78">
        <v>128.05816742212573</v>
      </c>
      <c r="AJ32" s="78">
        <v>130.02100170808794</v>
      </c>
      <c r="AK32" s="39">
        <v>2.5580788668879275E-2</v>
      </c>
      <c r="AL32" s="39">
        <v>0.91776425082341972</v>
      </c>
      <c r="AM32" s="3"/>
      <c r="AN32" s="53">
        <v>1.5327677456854394E-2</v>
      </c>
      <c r="AO32" s="47">
        <v>1.9628342859622023</v>
      </c>
    </row>
    <row r="33" spans="1:42" hidden="1" outlineLevel="1" x14ac:dyDescent="0.25">
      <c r="A33" s="79" t="s">
        <v>31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41"/>
      <c r="AL33" s="41"/>
      <c r="AM33" s="3"/>
      <c r="AN33" s="108"/>
      <c r="AO33" s="44"/>
    </row>
    <row r="34" spans="1:42" hidden="1" outlineLevel="1" x14ac:dyDescent="0.25">
      <c r="A34" s="79" t="s">
        <v>32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1.4140188</v>
      </c>
      <c r="N34" s="80">
        <v>2.1632267999999999</v>
      </c>
      <c r="O34" s="80">
        <v>3.0087888</v>
      </c>
      <c r="P34" s="80">
        <v>12.662187600000001</v>
      </c>
      <c r="Q34" s="80">
        <v>17.257923600000002</v>
      </c>
      <c r="R34" s="80">
        <v>13.8325548</v>
      </c>
      <c r="S34" s="80">
        <v>13.672982399999999</v>
      </c>
      <c r="T34" s="80">
        <v>18.037405200000002</v>
      </c>
      <c r="U34" s="80">
        <v>17.792163600000002</v>
      </c>
      <c r="V34" s="80">
        <v>18.0966804</v>
      </c>
      <c r="W34" s="80">
        <v>18.012664800000003</v>
      </c>
      <c r="X34" s="80">
        <v>16.354676399999999</v>
      </c>
      <c r="Y34" s="80">
        <v>16.4720184</v>
      </c>
      <c r="Z34" s="80">
        <v>15.226158</v>
      </c>
      <c r="AA34" s="80">
        <v>14.702157600000001</v>
      </c>
      <c r="AB34" s="80">
        <v>14.526876000000001</v>
      </c>
      <c r="AC34" s="80">
        <v>16.201625216714401</v>
      </c>
      <c r="AD34" s="80">
        <v>15.538424320934903</v>
      </c>
      <c r="AE34" s="80">
        <v>16.478704005747908</v>
      </c>
      <c r="AF34" s="80">
        <v>15.727573403999999</v>
      </c>
      <c r="AG34" s="80">
        <v>13.733106722282827</v>
      </c>
      <c r="AH34" s="80">
        <v>12.650819277526956</v>
      </c>
      <c r="AI34" s="80">
        <v>16.475265936158927</v>
      </c>
      <c r="AJ34" s="80">
        <v>16.54098234079385</v>
      </c>
      <c r="AK34" s="41">
        <v>3.2543309778945554E-3</v>
      </c>
      <c r="AL34" s="41"/>
      <c r="AM34" s="3"/>
      <c r="AN34" s="108">
        <v>3.988791737236398E-3</v>
      </c>
      <c r="AO34" s="44">
        <v>6.5716404634923009E-2</v>
      </c>
    </row>
    <row r="35" spans="1:42" hidden="1" outlineLevel="1" x14ac:dyDescent="0.25">
      <c r="A35" s="79" t="s">
        <v>33</v>
      </c>
      <c r="B35" s="80">
        <v>0.97643700007333989</v>
      </c>
      <c r="C35" s="80">
        <v>0.98177963592510054</v>
      </c>
      <c r="D35" s="80">
        <v>0.99475230092524047</v>
      </c>
      <c r="E35" s="80">
        <v>1.0076081615616135</v>
      </c>
      <c r="F35" s="80">
        <v>1.0182450115025707</v>
      </c>
      <c r="G35" s="80">
        <v>1.0269113483924286</v>
      </c>
      <c r="H35" s="80">
        <v>1.0256696727635803</v>
      </c>
      <c r="I35" s="80">
        <v>0.88423624135352163</v>
      </c>
      <c r="J35" s="80">
        <v>0.72484375337834939</v>
      </c>
      <c r="K35" s="80">
        <v>0.85378609401990124</v>
      </c>
      <c r="L35" s="80">
        <v>0.91825786682641908</v>
      </c>
      <c r="M35" s="80">
        <v>1.060163530497269</v>
      </c>
      <c r="N35" s="80">
        <v>1.6074647848772401</v>
      </c>
      <c r="O35" s="80">
        <v>2.2063108340803508</v>
      </c>
      <c r="P35" s="80">
        <v>1.7938985650234573</v>
      </c>
      <c r="Q35" s="80">
        <v>1.4775684660302153</v>
      </c>
      <c r="R35" s="80">
        <v>1.4645470725166585</v>
      </c>
      <c r="S35" s="80">
        <v>0.76173506670073499</v>
      </c>
      <c r="T35" s="80">
        <v>0.63489791575794352</v>
      </c>
      <c r="U35" s="80">
        <v>0.64882156049147333</v>
      </c>
      <c r="V35" s="80">
        <v>0.58325932499809019</v>
      </c>
      <c r="W35" s="80">
        <v>0.47734416141975594</v>
      </c>
      <c r="X35" s="80">
        <v>0.45066366232404359</v>
      </c>
      <c r="Y35" s="80">
        <v>0.41541770187162763</v>
      </c>
      <c r="Z35" s="80">
        <v>0.37933161297921164</v>
      </c>
      <c r="AA35" s="80">
        <v>0.38626725713061355</v>
      </c>
      <c r="AB35" s="80">
        <v>0.23065730193952486</v>
      </c>
      <c r="AC35" s="80">
        <v>0.25252966220500439</v>
      </c>
      <c r="AD35" s="80">
        <v>0.22165605146543649</v>
      </c>
      <c r="AE35" s="80">
        <v>0.30064353023262724</v>
      </c>
      <c r="AF35" s="80">
        <v>0.28499779941385706</v>
      </c>
      <c r="AG35" s="80">
        <v>0.31493405881363179</v>
      </c>
      <c r="AH35" s="80">
        <v>0.32922470697332162</v>
      </c>
      <c r="AI35" s="80">
        <v>0.31699235796677477</v>
      </c>
      <c r="AJ35" s="80">
        <v>0.13482645579404251</v>
      </c>
      <c r="AK35" s="41">
        <v>2.652623058838388E-5</v>
      </c>
      <c r="AL35" s="41">
        <v>-0.86191996433572704</v>
      </c>
      <c r="AM35" s="3"/>
      <c r="AN35" s="108">
        <v>-0.57466969658563749</v>
      </c>
      <c r="AO35" s="44">
        <v>-0.18216590217273226</v>
      </c>
    </row>
    <row r="36" spans="1:42" hidden="1" outlineLevel="1" x14ac:dyDescent="0.25">
      <c r="A36" s="79" t="s">
        <v>40</v>
      </c>
      <c r="B36" s="80">
        <v>66.821782542428579</v>
      </c>
      <c r="C36" s="80">
        <v>66.611600361035741</v>
      </c>
      <c r="D36" s="80">
        <v>67.750021691785719</v>
      </c>
      <c r="E36" s="80">
        <v>67.526029114892879</v>
      </c>
      <c r="F36" s="80">
        <v>65.950323178928585</v>
      </c>
      <c r="G36" s="80">
        <v>65.029306899857161</v>
      </c>
      <c r="H36" s="80">
        <v>65.47712485757144</v>
      </c>
      <c r="I36" s="80">
        <v>66.779565534392859</v>
      </c>
      <c r="J36" s="80">
        <v>69.344102476000003</v>
      </c>
      <c r="K36" s="80">
        <v>71.941794398571432</v>
      </c>
      <c r="L36" s="80">
        <v>73.496383470714306</v>
      </c>
      <c r="M36" s="80">
        <v>75.451667959800005</v>
      </c>
      <c r="N36" s="80">
        <v>76.82451490230001</v>
      </c>
      <c r="O36" s="80">
        <v>77.189142782714313</v>
      </c>
      <c r="P36" s="80">
        <v>77.779278036428593</v>
      </c>
      <c r="Q36" s="80">
        <v>78.999030224164287</v>
      </c>
      <c r="R36" s="80">
        <v>79.760523059525013</v>
      </c>
      <c r="S36" s="80">
        <v>82.160540738807157</v>
      </c>
      <c r="T36" s="80">
        <v>83.462879426025026</v>
      </c>
      <c r="U36" s="80">
        <v>84.361690394850029</v>
      </c>
      <c r="V36" s="80">
        <v>89.405343805171441</v>
      </c>
      <c r="W36" s="80">
        <v>87.505167141228625</v>
      </c>
      <c r="X36" s="80">
        <v>87.476004802450007</v>
      </c>
      <c r="Y36" s="80">
        <v>91.923408598725004</v>
      </c>
      <c r="Z36" s="80">
        <v>85.394336802971452</v>
      </c>
      <c r="AA36" s="80">
        <v>91.064928666249983</v>
      </c>
      <c r="AB36" s="80">
        <v>93.788251215304669</v>
      </c>
      <c r="AC36" s="80">
        <v>100.79516687526001</v>
      </c>
      <c r="AD36" s="80">
        <v>102.90874725450001</v>
      </c>
      <c r="AE36" s="80">
        <v>104.4592567425</v>
      </c>
      <c r="AF36" s="80">
        <v>105.9634194795</v>
      </c>
      <c r="AG36" s="80">
        <v>106.90720786350003</v>
      </c>
      <c r="AH36" s="80">
        <v>109.20979871999999</v>
      </c>
      <c r="AI36" s="80">
        <v>111.26590912800002</v>
      </c>
      <c r="AJ36" s="80">
        <v>113.34519291150004</v>
      </c>
      <c r="AK36" s="41">
        <v>2.2299931460396334E-2</v>
      </c>
      <c r="AL36" s="41">
        <v>0.69623120783303494</v>
      </c>
      <c r="AM36" s="3"/>
      <c r="AN36" s="108">
        <v>1.8687518933656617E-2</v>
      </c>
      <c r="AO36" s="44">
        <v>2.0792837835000171</v>
      </c>
    </row>
    <row r="37" spans="1:42" s="90" customFormat="1" collapsed="1" x14ac:dyDescent="0.25">
      <c r="A37" s="81" t="s">
        <v>48</v>
      </c>
      <c r="B37" s="78">
        <v>198.12245436032384</v>
      </c>
      <c r="C37" s="78">
        <v>204.55666403126261</v>
      </c>
      <c r="D37" s="78">
        <v>189.13704757611049</v>
      </c>
      <c r="E37" s="78">
        <v>200.48979029100343</v>
      </c>
      <c r="F37" s="78">
        <v>209.5157293368072</v>
      </c>
      <c r="G37" s="78">
        <v>229.86258444591036</v>
      </c>
      <c r="H37" s="78">
        <v>234.25129085503704</v>
      </c>
      <c r="I37" s="78">
        <v>232.55470957200868</v>
      </c>
      <c r="J37" s="78">
        <v>223.87306615652304</v>
      </c>
      <c r="K37" s="78">
        <v>218.57524110042206</v>
      </c>
      <c r="L37" s="78">
        <v>229.31967176144124</v>
      </c>
      <c r="M37" s="78">
        <v>285.74962577437691</v>
      </c>
      <c r="N37" s="78">
        <v>242.68381834999545</v>
      </c>
      <c r="O37" s="78">
        <v>291.21964661787058</v>
      </c>
      <c r="P37" s="78">
        <v>253.9225711623705</v>
      </c>
      <c r="Q37" s="78">
        <v>261.55725384806118</v>
      </c>
      <c r="R37" s="78">
        <v>254.68184170277149</v>
      </c>
      <c r="S37" s="78">
        <v>252.13599499733331</v>
      </c>
      <c r="T37" s="78">
        <v>251.61704980792831</v>
      </c>
      <c r="U37" s="78">
        <v>249.13249873878402</v>
      </c>
      <c r="V37" s="78">
        <v>316.79442371781892</v>
      </c>
      <c r="W37" s="78">
        <v>272.11375414816183</v>
      </c>
      <c r="X37" s="78">
        <v>247.78956322611674</v>
      </c>
      <c r="Y37" s="78">
        <v>261.37331487935529</v>
      </c>
      <c r="Z37" s="78">
        <v>261.62312507097391</v>
      </c>
      <c r="AA37" s="78">
        <v>257.72721187130577</v>
      </c>
      <c r="AB37" s="78">
        <v>241.82480883799082</v>
      </c>
      <c r="AC37" s="78">
        <v>309.29388923588823</v>
      </c>
      <c r="AD37" s="78">
        <v>255.61425087405516</v>
      </c>
      <c r="AE37" s="78">
        <v>248.8429311842531</v>
      </c>
      <c r="AF37" s="78">
        <v>246.44147511647461</v>
      </c>
      <c r="AG37" s="78">
        <v>239.85263147972816</v>
      </c>
      <c r="AH37" s="78">
        <v>240.24223737779897</v>
      </c>
      <c r="AI37" s="78">
        <v>252.63204656924103</v>
      </c>
      <c r="AJ37" s="78">
        <v>236.13381478344363</v>
      </c>
      <c r="AK37" s="39">
        <v>4.439528901701062E-2</v>
      </c>
      <c r="AL37" s="39">
        <v>0.19185791204660124</v>
      </c>
      <c r="AM37" s="122"/>
      <c r="AN37" s="53">
        <v>-6.5305379938311148E-2</v>
      </c>
      <c r="AO37" s="47">
        <v>-16.498231785797401</v>
      </c>
    </row>
    <row r="38" spans="1:42" s="90" customFormat="1" hidden="1" outlineLevel="1" x14ac:dyDescent="0.25">
      <c r="A38" s="79" t="s">
        <v>49</v>
      </c>
      <c r="B38" s="80">
        <v>148.48351385634717</v>
      </c>
      <c r="C38" s="80">
        <v>152.70681812089799</v>
      </c>
      <c r="D38" s="80">
        <v>155.75275912583294</v>
      </c>
      <c r="E38" s="80">
        <v>159.43873720517661</v>
      </c>
      <c r="F38" s="80">
        <v>165.15108800503398</v>
      </c>
      <c r="G38" s="80">
        <v>170.86488765903144</v>
      </c>
      <c r="H38" s="80">
        <v>179.48004907874031</v>
      </c>
      <c r="I38" s="80">
        <v>179.37496041920207</v>
      </c>
      <c r="J38" s="80">
        <v>181.26633943660866</v>
      </c>
      <c r="K38" s="80">
        <v>182.25932538562557</v>
      </c>
      <c r="L38" s="80">
        <v>185.6420510414429</v>
      </c>
      <c r="M38" s="80">
        <v>191.59907470313277</v>
      </c>
      <c r="N38" s="80">
        <v>192.10527225799942</v>
      </c>
      <c r="O38" s="80">
        <v>196.90242722902499</v>
      </c>
      <c r="P38" s="80">
        <v>197.3018900074764</v>
      </c>
      <c r="Q38" s="80">
        <v>197.90564633919135</v>
      </c>
      <c r="R38" s="80">
        <v>201.7284021812585</v>
      </c>
      <c r="S38" s="80">
        <v>203.32787593950039</v>
      </c>
      <c r="T38" s="80">
        <v>203.70285432393024</v>
      </c>
      <c r="U38" s="80">
        <v>201.52942476054255</v>
      </c>
      <c r="V38" s="80">
        <v>208.72293400612435</v>
      </c>
      <c r="W38" s="80">
        <v>209.42459099091411</v>
      </c>
      <c r="X38" s="80">
        <v>203.28726470449649</v>
      </c>
      <c r="Y38" s="80">
        <v>204.71101654082622</v>
      </c>
      <c r="Z38" s="80">
        <v>205.10549537148873</v>
      </c>
      <c r="AA38" s="80">
        <v>204.97406039594009</v>
      </c>
      <c r="AB38" s="80">
        <v>204.68902792157672</v>
      </c>
      <c r="AC38" s="80">
        <v>213.72661376249042</v>
      </c>
      <c r="AD38" s="80">
        <v>207.7622983193136</v>
      </c>
      <c r="AE38" s="80">
        <v>205.91270570757757</v>
      </c>
      <c r="AF38" s="80">
        <v>205.7796372523901</v>
      </c>
      <c r="AG38" s="80">
        <v>205.12712591143134</v>
      </c>
      <c r="AH38" s="80">
        <v>205.98910390860055</v>
      </c>
      <c r="AI38" s="80">
        <v>206.98932630039204</v>
      </c>
      <c r="AJ38" s="80">
        <v>207.95710237435893</v>
      </c>
      <c r="AK38" s="41">
        <v>3.9097812702160471E-2</v>
      </c>
      <c r="AL38" s="41">
        <v>0.40054001264780448</v>
      </c>
      <c r="AM38" s="121"/>
      <c r="AN38" s="108">
        <v>4.6754878199004764E-3</v>
      </c>
      <c r="AO38" s="44">
        <v>0.96777607396688836</v>
      </c>
    </row>
    <row r="39" spans="1:42" s="90" customFormat="1" hidden="1" outlineLevel="1" x14ac:dyDescent="0.25">
      <c r="A39" s="79" t="s">
        <v>50</v>
      </c>
      <c r="B39" s="80">
        <v>1.2169731830801453E-2</v>
      </c>
      <c r="C39" s="80">
        <v>7.8211644156821677E-3</v>
      </c>
      <c r="D39" s="80">
        <v>5.027444486400497E-3</v>
      </c>
      <c r="E39" s="80">
        <v>1.013622908272409E-2</v>
      </c>
      <c r="F39" s="80">
        <v>1.1637892650535065E-2</v>
      </c>
      <c r="G39" s="80">
        <v>1.5892606092666167E-2</v>
      </c>
      <c r="H39" s="80">
        <v>1.7675831579441702E-2</v>
      </c>
      <c r="I39" s="80">
        <v>9.6669592177831606E-3</v>
      </c>
      <c r="J39" s="80">
        <v>5.0993991990247742E-3</v>
      </c>
      <c r="K39" s="80">
        <v>4.1608594691429131E-3</v>
      </c>
      <c r="L39" s="80">
        <v>1.0449075659351376E-2</v>
      </c>
      <c r="M39" s="80">
        <v>9.8834400000000003E-2</v>
      </c>
      <c r="N39" s="80">
        <v>9.9335250000000003E-3</v>
      </c>
      <c r="O39" s="80">
        <v>5.0032000000000007E-2</v>
      </c>
      <c r="P39" s="80">
        <v>0.10882666666666668</v>
      </c>
      <c r="Q39" s="80">
        <v>2.2922499999999998E-2</v>
      </c>
      <c r="R39" s="80">
        <v>4.2400000000000007E-3</v>
      </c>
      <c r="S39" s="80">
        <v>0</v>
      </c>
      <c r="T39" s="80">
        <v>4.0594819999542594E-3</v>
      </c>
      <c r="U39" s="80">
        <v>2.2924831999603422E-3</v>
      </c>
      <c r="V39" s="80">
        <v>3.956383052540393E-3</v>
      </c>
      <c r="W39" s="80">
        <v>0</v>
      </c>
      <c r="X39" s="80">
        <v>4.6993333333333334E-4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3.7100000000000002E-3</v>
      </c>
      <c r="AE39" s="80">
        <v>3.7100000000000002E-3</v>
      </c>
      <c r="AF39" s="80">
        <v>0</v>
      </c>
      <c r="AG39" s="80">
        <v>4.2399999999999998E-3</v>
      </c>
      <c r="AH39" s="80">
        <v>1.8550000000000001E-3</v>
      </c>
      <c r="AI39" s="80">
        <v>3.3390000000000003E-2</v>
      </c>
      <c r="AJ39" s="80">
        <v>3.2648E-3</v>
      </c>
      <c r="AK39" s="41">
        <v>6.1381187491364228E-7</v>
      </c>
      <c r="AL39" s="41">
        <v>-0.73172786012122071</v>
      </c>
      <c r="AM39" s="121"/>
      <c r="AN39" s="108">
        <v>-0.90222222222222226</v>
      </c>
      <c r="AO39" s="44">
        <v>-3.0125200000000005E-2</v>
      </c>
    </row>
    <row r="40" spans="1:42" s="90" customFormat="1" hidden="1" outlineLevel="1" x14ac:dyDescent="0.25">
      <c r="A40" s="79" t="s">
        <v>51</v>
      </c>
      <c r="B40" s="80">
        <v>7.8202940920572601</v>
      </c>
      <c r="C40" s="80">
        <v>16.256237701860172</v>
      </c>
      <c r="D40" s="80">
        <v>1.2155104806049433</v>
      </c>
      <c r="E40" s="80">
        <v>2.4279736428073977</v>
      </c>
      <c r="F40" s="80">
        <v>2.7940887403864529</v>
      </c>
      <c r="G40" s="80">
        <v>11.396090903957338</v>
      </c>
      <c r="H40" s="80">
        <v>4.3437837949637306</v>
      </c>
      <c r="I40" s="80">
        <v>13.180580286773342</v>
      </c>
      <c r="J40" s="80">
        <v>8.3590651229791177</v>
      </c>
      <c r="K40" s="80">
        <v>2.9276452602650598</v>
      </c>
      <c r="L40" s="80">
        <v>2.8545858683237402</v>
      </c>
      <c r="M40" s="80">
        <v>7.8140878171586934</v>
      </c>
      <c r="N40" s="80">
        <v>18.156414289446175</v>
      </c>
      <c r="O40" s="80">
        <v>16.965524699026378</v>
      </c>
      <c r="P40" s="80">
        <v>5.8685874830706517</v>
      </c>
      <c r="Q40" s="80">
        <v>5.1113419413502603</v>
      </c>
      <c r="R40" s="80">
        <v>3.9262450004614382</v>
      </c>
      <c r="S40" s="80">
        <v>5.5863913733109989</v>
      </c>
      <c r="T40" s="80">
        <v>9.1404936178435321</v>
      </c>
      <c r="U40" s="80">
        <v>4.6632615829622699</v>
      </c>
      <c r="V40" s="80">
        <v>11.89458266513793</v>
      </c>
      <c r="W40" s="80">
        <v>8.8321240929977893</v>
      </c>
      <c r="X40" s="80">
        <v>11.471861222624456</v>
      </c>
      <c r="Y40" s="80">
        <v>11.857615159996289</v>
      </c>
      <c r="Z40" s="80">
        <v>10.369873906769604</v>
      </c>
      <c r="AA40" s="80">
        <v>10.610208589114153</v>
      </c>
      <c r="AB40" s="80">
        <v>3.9560513792345762</v>
      </c>
      <c r="AC40" s="80">
        <v>9.2039476676374079</v>
      </c>
      <c r="AD40" s="80">
        <v>4.2549004465856868</v>
      </c>
      <c r="AE40" s="80">
        <v>2.8682909912047045</v>
      </c>
      <c r="AF40" s="80">
        <v>4.5465892825935406</v>
      </c>
      <c r="AG40" s="80">
        <v>3.3490417135329404</v>
      </c>
      <c r="AH40" s="80">
        <v>3.1971682162485981</v>
      </c>
      <c r="AI40" s="80">
        <v>5.1446768608970839</v>
      </c>
      <c r="AJ40" s="80">
        <v>1.3922675197498262</v>
      </c>
      <c r="AK40" s="41">
        <v>2.6175886323174689E-4</v>
      </c>
      <c r="AL40" s="41">
        <v>-0.82196737061795511</v>
      </c>
      <c r="AM40" s="121"/>
      <c r="AN40" s="108">
        <v>-0.72937707121472062</v>
      </c>
      <c r="AO40" s="44">
        <v>-3.7524093411472577</v>
      </c>
    </row>
    <row r="41" spans="1:42" s="90" customFormat="1" hidden="1" outlineLevel="1" x14ac:dyDescent="0.25">
      <c r="A41" s="79" t="s">
        <v>52</v>
      </c>
      <c r="B41" s="80">
        <v>39.48514511559268</v>
      </c>
      <c r="C41" s="80">
        <v>33.56479117025328</v>
      </c>
      <c r="D41" s="80">
        <v>29.738961879785236</v>
      </c>
      <c r="E41" s="80">
        <v>36.558543611862532</v>
      </c>
      <c r="F41" s="80">
        <v>38.518996718051163</v>
      </c>
      <c r="G41" s="80">
        <v>44.188064907311798</v>
      </c>
      <c r="H41" s="80">
        <v>46.482791222808125</v>
      </c>
      <c r="I41" s="80">
        <v>35.586647981468765</v>
      </c>
      <c r="J41" s="80">
        <v>29.326273593969425</v>
      </c>
      <c r="K41" s="80">
        <v>27.95452817961046</v>
      </c>
      <c r="L41" s="80">
        <v>36.317897358315527</v>
      </c>
      <c r="M41" s="80">
        <v>79.327166697899969</v>
      </c>
      <c r="N41" s="80">
        <v>24.450160368771428</v>
      </c>
      <c r="O41" s="80">
        <v>66.627312097842861</v>
      </c>
      <c r="P41" s="80">
        <v>41.355484158214281</v>
      </c>
      <c r="Q41" s="80">
        <v>43.993543504285711</v>
      </c>
      <c r="R41" s="80">
        <v>37.51553431</v>
      </c>
      <c r="S41" s="80">
        <v>30.749978073525014</v>
      </c>
      <c r="T41" s="80">
        <v>27.06423726127662</v>
      </c>
      <c r="U41" s="80">
        <v>27.105588785161085</v>
      </c>
      <c r="V41" s="80">
        <v>82.485406091221066</v>
      </c>
      <c r="W41" s="80">
        <v>42.514536561683471</v>
      </c>
      <c r="X41" s="80">
        <v>22.048726152172602</v>
      </c>
      <c r="Y41" s="80">
        <v>33.408037471857128</v>
      </c>
      <c r="Z41" s="80">
        <v>35.821227608414361</v>
      </c>
      <c r="AA41" s="80">
        <v>31.17682825326402</v>
      </c>
      <c r="AB41" s="80">
        <v>22.286090403743415</v>
      </c>
      <c r="AC41" s="80">
        <v>73.711101771372384</v>
      </c>
      <c r="AD41" s="80">
        <v>31.088899035192853</v>
      </c>
      <c r="AE41" s="80">
        <v>26.686057831288995</v>
      </c>
      <c r="AF41" s="80">
        <v>23.38246988766149</v>
      </c>
      <c r="AG41" s="80">
        <v>18.73090072800203</v>
      </c>
      <c r="AH41" s="80">
        <v>18.187790458716314</v>
      </c>
      <c r="AI41" s="80">
        <v>28.169036583002036</v>
      </c>
      <c r="AJ41" s="80">
        <v>15.423992429402032</v>
      </c>
      <c r="AK41" s="41">
        <v>2.8998498259449538E-3</v>
      </c>
      <c r="AL41" s="41">
        <v>-0.60937227445287767</v>
      </c>
      <c r="AM41" s="121"/>
      <c r="AN41" s="108">
        <v>-0.45244870608356946</v>
      </c>
      <c r="AO41" s="44">
        <v>-12.745044153600004</v>
      </c>
    </row>
    <row r="42" spans="1:42" s="90" customFormat="1" hidden="1" outlineLevel="1" x14ac:dyDescent="0.25">
      <c r="A42" s="79" t="s">
        <v>53</v>
      </c>
      <c r="B42" s="80">
        <v>2.3208545594483354</v>
      </c>
      <c r="C42" s="80">
        <v>2.0171663966926592</v>
      </c>
      <c r="D42" s="80">
        <v>2.4190444296867164</v>
      </c>
      <c r="E42" s="80">
        <v>2.0467406477884511</v>
      </c>
      <c r="F42" s="80">
        <v>3.0303442878279103</v>
      </c>
      <c r="G42" s="80">
        <v>3.3301103180885065</v>
      </c>
      <c r="H42" s="80">
        <v>3.8014885169454393</v>
      </c>
      <c r="I42" s="80">
        <v>4.2193871567752961</v>
      </c>
      <c r="J42" s="80">
        <v>4.674857476623961</v>
      </c>
      <c r="K42" s="80">
        <v>5.1301859297375412</v>
      </c>
      <c r="L42" s="80">
        <v>4.0784072619854657</v>
      </c>
      <c r="M42" s="80">
        <v>6.3772953304712603</v>
      </c>
      <c r="N42" s="80">
        <v>7.428871083064112</v>
      </c>
      <c r="O42" s="80">
        <v>9.4449151948334613</v>
      </c>
      <c r="P42" s="80">
        <v>7.7102131640853546</v>
      </c>
      <c r="Q42" s="80">
        <v>12.249961308948151</v>
      </c>
      <c r="R42" s="80">
        <v>9.2335819567658124</v>
      </c>
      <c r="S42" s="80">
        <v>10.197911356711174</v>
      </c>
      <c r="T42" s="80">
        <v>9.0834325828779665</v>
      </c>
      <c r="U42" s="80">
        <v>13.209958586918173</v>
      </c>
      <c r="V42" s="80">
        <v>11.067486770854417</v>
      </c>
      <c r="W42" s="80">
        <v>8.7243594397092945</v>
      </c>
      <c r="X42" s="80">
        <v>8.365012889204138</v>
      </c>
      <c r="Y42" s="80">
        <v>8.7823321209613887</v>
      </c>
      <c r="Z42" s="80">
        <v>7.7141293371583313</v>
      </c>
      <c r="AA42" s="80">
        <v>8.4116801444160956</v>
      </c>
      <c r="AB42" s="80">
        <v>8.3971690034361153</v>
      </c>
      <c r="AC42" s="80">
        <v>10.213720262959463</v>
      </c>
      <c r="AD42" s="80">
        <v>10.123901660105862</v>
      </c>
      <c r="AE42" s="80">
        <v>11.049589599896116</v>
      </c>
      <c r="AF42" s="80">
        <v>10.527087309543763</v>
      </c>
      <c r="AG42" s="80">
        <v>10.55251741247614</v>
      </c>
      <c r="AH42" s="80">
        <v>10.777514079947789</v>
      </c>
      <c r="AI42" s="80">
        <v>10.903079682092745</v>
      </c>
      <c r="AJ42" s="80">
        <v>10.312784802789963</v>
      </c>
      <c r="AK42" s="41">
        <v>1.9388966476909532E-3</v>
      </c>
      <c r="AL42" s="41">
        <v>3.4435291133630108</v>
      </c>
      <c r="AM42" s="121"/>
      <c r="AN42" s="108">
        <v>-5.414019676223078E-2</v>
      </c>
      <c r="AO42" s="44">
        <v>-0.59029487930278179</v>
      </c>
    </row>
    <row r="43" spans="1:42" s="90" customFormat="1" hidden="1" outlineLevel="1" x14ac:dyDescent="0.25">
      <c r="A43" s="79" t="s">
        <v>54</v>
      </c>
      <c r="B43" s="80">
        <v>4.7700504761904826E-4</v>
      </c>
      <c r="C43" s="80">
        <v>3.8294771428571345E-3</v>
      </c>
      <c r="D43" s="80">
        <v>5.7442157142857022E-3</v>
      </c>
      <c r="E43" s="80">
        <v>7.6589542857142976E-3</v>
      </c>
      <c r="F43" s="80">
        <v>9.5736928571428671E-3</v>
      </c>
      <c r="G43" s="80">
        <v>6.7538051428571375E-2</v>
      </c>
      <c r="H43" s="80">
        <v>0.12550240999999998</v>
      </c>
      <c r="I43" s="80">
        <v>0.18346676857142868</v>
      </c>
      <c r="J43" s="80">
        <v>0.24143112714285711</v>
      </c>
      <c r="K43" s="80">
        <v>0.29939548571428576</v>
      </c>
      <c r="L43" s="80">
        <v>0.41628115571428659</v>
      </c>
      <c r="M43" s="80">
        <v>0.53316682571428664</v>
      </c>
      <c r="N43" s="80">
        <v>0.53316682571428664</v>
      </c>
      <c r="O43" s="80">
        <v>1.2294353971428569</v>
      </c>
      <c r="P43" s="80">
        <v>1.5775696828571422</v>
      </c>
      <c r="Q43" s="80">
        <v>2.273838254285713</v>
      </c>
      <c r="R43" s="80">
        <v>2.273838254285713</v>
      </c>
      <c r="S43" s="80">
        <v>2.273838254285713</v>
      </c>
      <c r="T43" s="80">
        <v>2.6219725399999998</v>
      </c>
      <c r="U43" s="80">
        <v>2.6219725399999998</v>
      </c>
      <c r="V43" s="80">
        <v>2.6200578014285707</v>
      </c>
      <c r="W43" s="80">
        <v>2.618143062857142</v>
      </c>
      <c r="X43" s="80">
        <v>2.6162283242857129</v>
      </c>
      <c r="Y43" s="80">
        <v>2.614313585714287</v>
      </c>
      <c r="Z43" s="80">
        <v>2.6123988471428579</v>
      </c>
      <c r="AA43" s="80">
        <v>2.5544344885714292</v>
      </c>
      <c r="AB43" s="80">
        <v>2.4964701300000001</v>
      </c>
      <c r="AC43" s="80">
        <v>2.4385057714285709</v>
      </c>
      <c r="AD43" s="80">
        <v>2.3805414128571423</v>
      </c>
      <c r="AE43" s="80">
        <v>2.3225770542857131</v>
      </c>
      <c r="AF43" s="80">
        <v>2.2056913842857133</v>
      </c>
      <c r="AG43" s="80">
        <v>2.088805714285713</v>
      </c>
      <c r="AH43" s="80">
        <v>2.088805714285713</v>
      </c>
      <c r="AI43" s="80">
        <v>1.392537142857142</v>
      </c>
      <c r="AJ43" s="80">
        <v>1.0444028571428572</v>
      </c>
      <c r="AK43" s="41">
        <v>1.9635716610757843E-4</v>
      </c>
      <c r="AL43" s="41">
        <v>2188.5006402048625</v>
      </c>
      <c r="AM43" s="121"/>
      <c r="AN43" s="108">
        <v>-0.24999999999999953</v>
      </c>
      <c r="AO43" s="44">
        <v>-0.34813428571428484</v>
      </c>
    </row>
    <row r="44" spans="1:42" s="90" customFormat="1" hidden="1" outlineLevel="1" x14ac:dyDescent="0.25">
      <c r="A44" s="79" t="s">
        <v>55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41"/>
      <c r="AL44" s="41"/>
      <c r="AM44" s="121"/>
      <c r="AN44" s="108"/>
      <c r="AO44" s="44"/>
    </row>
    <row r="45" spans="1:42" s="90" customFormat="1" hidden="1" outlineLevel="1" x14ac:dyDescent="0.25">
      <c r="A45" s="79" t="s">
        <v>56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79"/>
      <c r="AL45" s="79"/>
      <c r="AM45" s="121"/>
      <c r="AN45" s="108"/>
      <c r="AO45" s="44"/>
    </row>
    <row r="46" spans="1:42" x14ac:dyDescent="0.25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28"/>
      <c r="U46" s="83"/>
      <c r="V46" s="83"/>
      <c r="W46" s="83"/>
      <c r="X46" s="83"/>
      <c r="Y46" s="83"/>
      <c r="Z46" s="28"/>
      <c r="AA46" s="28"/>
      <c r="AB46" s="28"/>
      <c r="AC46" s="28"/>
      <c r="AD46" s="28"/>
      <c r="AE46" s="28"/>
      <c r="AF46" s="112"/>
      <c r="AG46" s="112"/>
      <c r="AH46" s="112"/>
      <c r="AI46" s="112"/>
      <c r="AJ46" s="112"/>
      <c r="AK46" s="114"/>
      <c r="AL46" s="3"/>
      <c r="AM46" s="3"/>
      <c r="AN46" s="54"/>
      <c r="AO46" s="31"/>
      <c r="AP46" s="90"/>
    </row>
    <row r="47" spans="1:42" x14ac:dyDescent="0.25">
      <c r="A47" s="84" t="s">
        <v>12</v>
      </c>
      <c r="B47" s="85">
        <v>6236.6389029710735</v>
      </c>
      <c r="C47" s="85">
        <v>6021.0616709392652</v>
      </c>
      <c r="D47" s="85">
        <v>5960.4497429961357</v>
      </c>
      <c r="E47" s="85">
        <v>6113.7552638690058</v>
      </c>
      <c r="F47" s="85">
        <v>6333.6642377587459</v>
      </c>
      <c r="G47" s="85">
        <v>6597.8337240776782</v>
      </c>
      <c r="H47" s="85">
        <v>6680.9871542583842</v>
      </c>
      <c r="I47" s="85">
        <v>6574.5101845151348</v>
      </c>
      <c r="J47" s="85">
        <v>6970.1220534376926</v>
      </c>
      <c r="K47" s="85">
        <v>6769.1436401943665</v>
      </c>
      <c r="L47" s="85">
        <v>6510.2392340502993</v>
      </c>
      <c r="M47" s="85">
        <v>6092.5276361655706</v>
      </c>
      <c r="N47" s="85">
        <v>5795.5968830523871</v>
      </c>
      <c r="O47" s="85">
        <v>5726.6924154208928</v>
      </c>
      <c r="P47" s="85">
        <v>5609.538375868342</v>
      </c>
      <c r="Q47" s="85">
        <v>5500.3428943390827</v>
      </c>
      <c r="R47" s="85">
        <v>5373.404780710558</v>
      </c>
      <c r="S47" s="85">
        <v>5233.4458943248383</v>
      </c>
      <c r="T47" s="85">
        <v>5072.9725173077713</v>
      </c>
      <c r="U47" s="85">
        <v>4936.010150092543</v>
      </c>
      <c r="V47" s="85">
        <v>5201.7089024894467</v>
      </c>
      <c r="W47" s="85">
        <v>4812.1097445753621</v>
      </c>
      <c r="X47" s="85">
        <v>4932.6811103111668</v>
      </c>
      <c r="Y47" s="85">
        <v>5279.6102034339683</v>
      </c>
      <c r="Z47" s="85">
        <v>5146.3722438392824</v>
      </c>
      <c r="AA47" s="85">
        <v>5202.0613914267669</v>
      </c>
      <c r="AB47" s="85">
        <v>5344.7804766347508</v>
      </c>
      <c r="AC47" s="85">
        <v>5643.2309304603268</v>
      </c>
      <c r="AD47" s="85">
        <v>5883.4241924616599</v>
      </c>
      <c r="AE47" s="85">
        <v>5685.3110647287822</v>
      </c>
      <c r="AF47" s="85">
        <v>5675.6789295065955</v>
      </c>
      <c r="AG47" s="85">
        <v>5854.4042045187925</v>
      </c>
      <c r="AH47" s="85">
        <v>5458.782577515376</v>
      </c>
      <c r="AI47" s="85">
        <v>5018.1881386140958</v>
      </c>
      <c r="AJ47" s="85">
        <v>5082.7596987370098</v>
      </c>
      <c r="AK47" s="39">
        <v>1</v>
      </c>
      <c r="AL47" s="39">
        <v>-0.18501619577243233</v>
      </c>
      <c r="AM47" s="3"/>
      <c r="AN47" s="53">
        <v>1.2867504832281379E-2</v>
      </c>
      <c r="AO47" s="47">
        <v>-9.6321352221866618</v>
      </c>
    </row>
    <row r="48" spans="1:42" x14ac:dyDescent="0.25">
      <c r="A48" s="84" t="s">
        <v>57</v>
      </c>
      <c r="B48" s="85">
        <v>6434.7613573313974</v>
      </c>
      <c r="C48" s="85">
        <v>6225.6183349705279</v>
      </c>
      <c r="D48" s="85">
        <v>6149.5867905722462</v>
      </c>
      <c r="E48" s="85">
        <v>6314.2450541600092</v>
      </c>
      <c r="F48" s="85">
        <v>6543.1799670955534</v>
      </c>
      <c r="G48" s="85">
        <v>6827.6963085235884</v>
      </c>
      <c r="H48" s="85">
        <v>6915.2384451134212</v>
      </c>
      <c r="I48" s="85">
        <v>6807.0648940871433</v>
      </c>
      <c r="J48" s="85">
        <v>7193.9951195942158</v>
      </c>
      <c r="K48" s="85">
        <v>6987.7188812947888</v>
      </c>
      <c r="L48" s="85">
        <v>6739.5589058117403</v>
      </c>
      <c r="M48" s="85">
        <v>6378.2772619399475</v>
      </c>
      <c r="N48" s="85">
        <v>6038.2807014023829</v>
      </c>
      <c r="O48" s="85">
        <v>6017.912062038763</v>
      </c>
      <c r="P48" s="85">
        <v>5863.4609470307123</v>
      </c>
      <c r="Q48" s="85">
        <v>5761.9001481871437</v>
      </c>
      <c r="R48" s="85">
        <v>5628.0866224133297</v>
      </c>
      <c r="S48" s="85">
        <v>5485.5818893221713</v>
      </c>
      <c r="T48" s="85">
        <v>5324.5895671156995</v>
      </c>
      <c r="U48" s="85">
        <v>5185.1426488313273</v>
      </c>
      <c r="V48" s="85">
        <v>5518.5033262072657</v>
      </c>
      <c r="W48" s="85">
        <v>5084.2234987235242</v>
      </c>
      <c r="X48" s="85">
        <v>5180.4706735372838</v>
      </c>
      <c r="Y48" s="85">
        <v>5540.9835183133237</v>
      </c>
      <c r="Z48" s="85">
        <v>5407.9953689102567</v>
      </c>
      <c r="AA48" s="85">
        <v>5459.7886032980723</v>
      </c>
      <c r="AB48" s="85">
        <v>5586.6052854727413</v>
      </c>
      <c r="AC48" s="85">
        <v>5952.5248196962148</v>
      </c>
      <c r="AD48" s="85">
        <v>6139.0384433357149</v>
      </c>
      <c r="AE48" s="85">
        <v>5934.153995913035</v>
      </c>
      <c r="AF48" s="85">
        <v>5922.1204046230705</v>
      </c>
      <c r="AG48" s="85">
        <v>6094.2568359985207</v>
      </c>
      <c r="AH48" s="85">
        <v>5699.0248148931751</v>
      </c>
      <c r="AI48" s="85">
        <v>5270.8201851833364</v>
      </c>
      <c r="AJ48" s="85">
        <v>5318.8935135204538</v>
      </c>
      <c r="AK48" s="39">
        <v>1</v>
      </c>
      <c r="AL48" s="39">
        <v>-0.17341246735430024</v>
      </c>
      <c r="AM48" s="3"/>
      <c r="AN48" s="53">
        <v>9.1206542147377768E-3</v>
      </c>
      <c r="AO48" s="47">
        <v>48.073328337117346</v>
      </c>
    </row>
    <row r="49" spans="25:41" x14ac:dyDescent="0.25">
      <c r="Y49" s="90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0"/>
      <c r="AL49" s="3"/>
      <c r="AM49" s="3"/>
      <c r="AN49" s="3"/>
      <c r="AO49" s="95"/>
    </row>
    <row r="50" spans="25:41" x14ac:dyDescent="0.25">
      <c r="Y50" s="90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29"/>
      <c r="AL50" s="90"/>
      <c r="AM50" s="29"/>
    </row>
    <row r="51" spans="25:41" x14ac:dyDescent="0.25">
      <c r="Y51" s="90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29"/>
      <c r="AL51" s="90"/>
      <c r="AM51" s="90"/>
    </row>
    <row r="52" spans="25:41" x14ac:dyDescent="0.25">
      <c r="Y52" s="90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29"/>
      <c r="AL52" s="90"/>
      <c r="AM52" s="90"/>
      <c r="AO52" s="82"/>
    </row>
    <row r="53" spans="25:41" x14ac:dyDescent="0.25">
      <c r="Y53" s="90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29"/>
      <c r="AL53" s="90"/>
      <c r="AM53" s="90"/>
      <c r="AO53" s="82"/>
    </row>
    <row r="54" spans="25:41" x14ac:dyDescent="0.25"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29"/>
      <c r="AL54" s="90"/>
      <c r="AM54" s="90"/>
      <c r="AO54" s="82"/>
    </row>
    <row r="55" spans="25:41" x14ac:dyDescent="0.25">
      <c r="Y55" s="90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29"/>
      <c r="AL55" s="90"/>
      <c r="AM55" s="90"/>
      <c r="AO55" s="82"/>
    </row>
    <row r="56" spans="25:41" x14ac:dyDescent="0.25">
      <c r="Y56" s="90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29"/>
      <c r="AL56" s="90"/>
      <c r="AM56" s="90"/>
      <c r="AO56" s="82"/>
    </row>
    <row r="57" spans="25:41" x14ac:dyDescent="0.25"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29"/>
      <c r="AL57" s="90"/>
      <c r="AM57" s="90"/>
      <c r="AO57" s="82"/>
    </row>
    <row r="58" spans="25:41" x14ac:dyDescent="0.25">
      <c r="Y58" s="90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29"/>
      <c r="AL58" s="90"/>
      <c r="AM58" s="90"/>
      <c r="AN58" s="88"/>
      <c r="AO58" s="82"/>
    </row>
    <row r="59" spans="25:41" x14ac:dyDescent="0.25">
      <c r="Y59" s="90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29"/>
      <c r="AL59" s="90"/>
      <c r="AM59" s="90"/>
      <c r="AO59" s="82"/>
    </row>
    <row r="60" spans="25:41" x14ac:dyDescent="0.25">
      <c r="Y60" s="90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29"/>
      <c r="AL60" s="29"/>
      <c r="AM60" s="90"/>
      <c r="AO60" s="82"/>
    </row>
    <row r="61" spans="25:41" x14ac:dyDescent="0.25">
      <c r="Y61" s="90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0"/>
      <c r="AL61" s="90"/>
      <c r="AM61" s="90"/>
      <c r="AO61" s="82"/>
    </row>
    <row r="62" spans="25:41" x14ac:dyDescent="0.25">
      <c r="Y62" s="90"/>
      <c r="Z62" s="90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90"/>
      <c r="AL62" s="90"/>
      <c r="AM62" s="90"/>
      <c r="AO62" s="82"/>
    </row>
    <row r="63" spans="25:41" x14ac:dyDescent="0.25"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O63" s="82"/>
    </row>
    <row r="64" spans="25:41" x14ac:dyDescent="0.25"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O64" s="82"/>
    </row>
    <row r="65" spans="25:39" x14ac:dyDescent="0.25"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</row>
    <row r="66" spans="25:39" x14ac:dyDescent="0.25"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</row>
    <row r="67" spans="25:39" x14ac:dyDescent="0.25"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/>
  </sheetPr>
  <dimension ref="A1:AQ118"/>
  <sheetViews>
    <sheetView zoomScale="75" zoomScaleNormal="75" workbookViewId="0">
      <pane ySplit="1" topLeftCell="A2" activePane="bottomLeft" state="frozen"/>
      <selection activeCell="A2" sqref="A2"/>
      <selection pane="bottomLeft"/>
    </sheetView>
  </sheetViews>
  <sheetFormatPr defaultColWidth="9.28515625" defaultRowHeight="15" outlineLevelRow="1" outlineLevelCol="1" x14ac:dyDescent="0.25"/>
  <cols>
    <col min="1" max="1" width="39.42578125" style="58" customWidth="1"/>
    <col min="2" max="16" width="9.85546875" style="58" hidden="1" customWidth="1" outlineLevel="1"/>
    <col min="17" max="17" width="9.85546875" style="58" customWidth="1" collapsed="1"/>
    <col min="18" max="32" width="9.85546875" style="58" customWidth="1"/>
    <col min="33" max="35" width="9.85546875" style="58" bestFit="1" customWidth="1"/>
    <col min="36" max="36" width="9.85546875" style="58" customWidth="1"/>
    <col min="37" max="37" width="12.42578125" style="103" customWidth="1"/>
    <col min="38" max="38" width="11.28515625" style="58" customWidth="1"/>
    <col min="39" max="39" width="9.28515625" style="58"/>
    <col min="40" max="40" width="10.28515625" style="58" bestFit="1" customWidth="1"/>
    <col min="41" max="16384" width="9.28515625" style="58"/>
  </cols>
  <sheetData>
    <row r="1" spans="1:38" x14ac:dyDescent="0.25">
      <c r="A1" s="1" t="s">
        <v>81</v>
      </c>
      <c r="B1" s="57">
        <v>1990</v>
      </c>
      <c r="C1" s="57">
        <v>1991</v>
      </c>
      <c r="D1" s="57">
        <v>1992</v>
      </c>
      <c r="E1" s="57">
        <v>1993</v>
      </c>
      <c r="F1" s="57">
        <v>1994</v>
      </c>
      <c r="G1" s="57">
        <v>1995</v>
      </c>
      <c r="H1" s="57">
        <v>1996</v>
      </c>
      <c r="I1" s="57">
        <v>1997</v>
      </c>
      <c r="J1" s="57">
        <v>1998</v>
      </c>
      <c r="K1" s="57">
        <v>1999</v>
      </c>
      <c r="L1" s="57">
        <v>2000</v>
      </c>
      <c r="M1" s="57">
        <v>2001</v>
      </c>
      <c r="N1" s="57">
        <v>2002</v>
      </c>
      <c r="O1" s="57">
        <v>2003</v>
      </c>
      <c r="P1" s="57">
        <v>2004</v>
      </c>
      <c r="Q1" s="57">
        <v>2005</v>
      </c>
      <c r="R1" s="57">
        <v>2006</v>
      </c>
      <c r="S1" s="57">
        <v>2007</v>
      </c>
      <c r="T1" s="57">
        <v>2008</v>
      </c>
      <c r="U1" s="57">
        <v>2009</v>
      </c>
      <c r="V1" s="57">
        <v>2010</v>
      </c>
      <c r="W1" s="57">
        <v>2011</v>
      </c>
      <c r="X1" s="57">
        <v>2012</v>
      </c>
      <c r="Y1" s="57">
        <v>2013</v>
      </c>
      <c r="Z1" s="57">
        <v>2014</v>
      </c>
      <c r="AA1" s="57">
        <v>2015</v>
      </c>
      <c r="AB1" s="57">
        <v>2016</v>
      </c>
      <c r="AC1" s="57">
        <v>2017</v>
      </c>
      <c r="AD1" s="57">
        <v>2018</v>
      </c>
      <c r="AE1" s="57">
        <v>2019</v>
      </c>
      <c r="AF1" s="57">
        <v>2020</v>
      </c>
      <c r="AG1" s="57">
        <v>2021</v>
      </c>
      <c r="AH1" s="57">
        <v>2022</v>
      </c>
      <c r="AI1" s="57">
        <v>2023</v>
      </c>
      <c r="AJ1" s="57">
        <v>2024</v>
      </c>
      <c r="AK1" s="98"/>
      <c r="AL1" s="53" t="s">
        <v>69</v>
      </c>
    </row>
    <row r="2" spans="1:38" collapsed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>
        <v>15719.021411847914</v>
      </c>
      <c r="R2" s="61">
        <v>14959.151681255073</v>
      </c>
      <c r="S2" s="61">
        <v>14458.892999221416</v>
      </c>
      <c r="T2" s="61">
        <v>14555.154855455741</v>
      </c>
      <c r="U2" s="61">
        <v>12972.031248500442</v>
      </c>
      <c r="V2" s="61">
        <v>13227.937453998806</v>
      </c>
      <c r="W2" s="61">
        <v>11824.35745980615</v>
      </c>
      <c r="X2" s="61">
        <v>12593.824698066823</v>
      </c>
      <c r="Y2" s="61">
        <v>11198.169341650571</v>
      </c>
      <c r="Z2" s="61">
        <v>10972.469162066225</v>
      </c>
      <c r="AA2" s="61">
        <v>11578.789994507219</v>
      </c>
      <c r="AB2" s="61">
        <v>12286.104701953025</v>
      </c>
      <c r="AC2" s="61">
        <v>11313.95802633064</v>
      </c>
      <c r="AD2" s="61">
        <v>9796.7234036268565</v>
      </c>
      <c r="AE2" s="61">
        <v>8566.810014231598</v>
      </c>
      <c r="AF2" s="61">
        <v>7917.1249248464101</v>
      </c>
      <c r="AG2" s="61">
        <v>9478.8030108280964</v>
      </c>
      <c r="AH2" s="61">
        <v>9280.3639186287528</v>
      </c>
      <c r="AI2" s="61">
        <v>7128.6881311509724</v>
      </c>
      <c r="AJ2" s="61">
        <v>6524.7299559397925</v>
      </c>
      <c r="AK2" s="99"/>
      <c r="AL2" s="106">
        <v>-8.4722204717022312E-2</v>
      </c>
    </row>
    <row r="3" spans="1:38" hidden="1" outlineLevel="1" x14ac:dyDescent="0.25">
      <c r="A3" s="62" t="s">
        <v>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>
        <v>15136.448</v>
      </c>
      <c r="R3" s="63">
        <v>14410.774854998934</v>
      </c>
      <c r="S3" s="63">
        <v>13932.81325075683</v>
      </c>
      <c r="T3" s="63">
        <v>14005.000329140021</v>
      </c>
      <c r="U3" s="63">
        <v>12466.315540699123</v>
      </c>
      <c r="V3" s="63">
        <v>12745.138537904344</v>
      </c>
      <c r="W3" s="63">
        <v>11403.863656698652</v>
      </c>
      <c r="X3" s="63">
        <v>12135.638113628964</v>
      </c>
      <c r="Y3" s="63">
        <v>10743.315690100872</v>
      </c>
      <c r="Z3" s="63">
        <v>10560.104049718642</v>
      </c>
      <c r="AA3" s="63">
        <v>11105.548008128471</v>
      </c>
      <c r="AB3" s="63">
        <v>11845.208992248423</v>
      </c>
      <c r="AC3" s="63">
        <v>10864.892933695703</v>
      </c>
      <c r="AD3" s="63">
        <v>9356.3751430859265</v>
      </c>
      <c r="AE3" s="63">
        <v>8185.1529590908694</v>
      </c>
      <c r="AF3" s="63">
        <v>7524.3313054680948</v>
      </c>
      <c r="AG3" s="63">
        <v>9103.4853817840885</v>
      </c>
      <c r="AH3" s="63">
        <v>8905.3940884996446</v>
      </c>
      <c r="AI3" s="63">
        <v>6807.8948992561354</v>
      </c>
      <c r="AJ3" s="63">
        <v>6309.9882606684305</v>
      </c>
      <c r="AK3" s="100"/>
      <c r="AL3" s="52">
        <v>-7.3136651777939279E-2</v>
      </c>
    </row>
    <row r="4" spans="1:38" hidden="1" outlineLevel="1" x14ac:dyDescent="0.25">
      <c r="A4" s="62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>
        <v>411.21800000000002</v>
      </c>
      <c r="R4" s="63">
        <v>376.53081763761026</v>
      </c>
      <c r="S4" s="63">
        <v>360.19567000000006</v>
      </c>
      <c r="T4" s="63">
        <v>366.88739000000004</v>
      </c>
      <c r="U4" s="63">
        <v>314.90624917837295</v>
      </c>
      <c r="V4" s="63">
        <v>310.11213604709906</v>
      </c>
      <c r="W4" s="63">
        <v>285.17234600815999</v>
      </c>
      <c r="X4" s="63">
        <v>313.29541118269918</v>
      </c>
      <c r="Y4" s="63">
        <v>294.25747651457567</v>
      </c>
      <c r="Z4" s="63">
        <v>279.18488377122759</v>
      </c>
      <c r="AA4" s="63">
        <v>358.37596659407865</v>
      </c>
      <c r="AB4" s="63">
        <v>313.25275922727405</v>
      </c>
      <c r="AC4" s="63">
        <v>310.8603112593662</v>
      </c>
      <c r="AD4" s="63">
        <v>321.84914255165774</v>
      </c>
      <c r="AE4" s="63">
        <v>274.24173878710286</v>
      </c>
      <c r="AF4" s="63">
        <v>300.68999489346697</v>
      </c>
      <c r="AG4" s="63">
        <v>294.06803016859737</v>
      </c>
      <c r="AH4" s="63">
        <v>307.97759908604445</v>
      </c>
      <c r="AI4" s="63">
        <v>286.86740424040096</v>
      </c>
      <c r="AJ4" s="63">
        <v>209.75569286523935</v>
      </c>
      <c r="AK4" s="100"/>
      <c r="AL4" s="52">
        <v>-0.26880611123925519</v>
      </c>
    </row>
    <row r="5" spans="1:38" hidden="1" outlineLevel="1" x14ac:dyDescent="0.25">
      <c r="A5" s="62" t="s">
        <v>16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>
        <v>171.35541184791299</v>
      </c>
      <c r="R5" s="63">
        <v>171.84600861852721</v>
      </c>
      <c r="S5" s="63">
        <v>165.88407846458588</v>
      </c>
      <c r="T5" s="63">
        <v>183.26713631572071</v>
      </c>
      <c r="U5" s="63">
        <v>190.80945862294465</v>
      </c>
      <c r="V5" s="63">
        <v>172.68678004736256</v>
      </c>
      <c r="W5" s="63">
        <v>135.32145709933951</v>
      </c>
      <c r="X5" s="63">
        <v>144.89117325515971</v>
      </c>
      <c r="Y5" s="63">
        <v>160.5961750351226</v>
      </c>
      <c r="Z5" s="63">
        <v>133.18022857635461</v>
      </c>
      <c r="AA5" s="63">
        <v>103.37373680444065</v>
      </c>
      <c r="AB5" s="63">
        <v>124.94551959992691</v>
      </c>
      <c r="AC5" s="63">
        <v>128.23556086950995</v>
      </c>
      <c r="AD5" s="63">
        <v>118.1374049157708</v>
      </c>
      <c r="AE5" s="63">
        <v>106.92279896639197</v>
      </c>
      <c r="AF5" s="63">
        <v>91.537550118142519</v>
      </c>
      <c r="AG5" s="63">
        <v>80.482754499882134</v>
      </c>
      <c r="AH5" s="63">
        <v>66.678231214728442</v>
      </c>
      <c r="AI5" s="63">
        <v>33.520290204395508</v>
      </c>
      <c r="AJ5" s="63">
        <v>4.450504946692214</v>
      </c>
      <c r="AK5" s="100"/>
      <c r="AL5" s="52">
        <v>-0.8672295221922447</v>
      </c>
    </row>
    <row r="6" spans="1:38" hidden="1" outlineLevel="1" x14ac:dyDescent="0.25">
      <c r="A6" s="62" t="s">
        <v>41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11.492282980228163</v>
      </c>
      <c r="AB6" s="63">
        <v>2.6974308774000004</v>
      </c>
      <c r="AC6" s="63">
        <v>9.9692205060595835</v>
      </c>
      <c r="AD6" s="63">
        <v>0.36171307349999998</v>
      </c>
      <c r="AE6" s="63">
        <v>0.49251738723270005</v>
      </c>
      <c r="AF6" s="63">
        <v>0.56607436670580003</v>
      </c>
      <c r="AG6" s="63">
        <v>0.76684437552900009</v>
      </c>
      <c r="AH6" s="63">
        <v>0.31399982833557005</v>
      </c>
      <c r="AI6" s="63">
        <v>0.40553745004050007</v>
      </c>
      <c r="AJ6" s="63">
        <v>0.53549745943054194</v>
      </c>
      <c r="AK6" s="100"/>
      <c r="AL6" s="52">
        <v>0.32046364491630325</v>
      </c>
    </row>
    <row r="7" spans="1:38" x14ac:dyDescent="0.25">
      <c r="A7" s="64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>
        <v>12.278</v>
      </c>
      <c r="R7" s="65">
        <v>13.089</v>
      </c>
      <c r="S7" s="65">
        <v>10.417243245727319</v>
      </c>
      <c r="T7" s="65">
        <v>8.3070047782178875</v>
      </c>
      <c r="U7" s="65">
        <v>6.8478554607194972</v>
      </c>
      <c r="V7" s="65">
        <v>3.6471999415289922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0</v>
      </c>
      <c r="AH7" s="65">
        <v>0</v>
      </c>
      <c r="AI7" s="65">
        <v>0</v>
      </c>
      <c r="AJ7" s="65">
        <v>0</v>
      </c>
      <c r="AK7" s="100"/>
      <c r="AL7" s="107"/>
    </row>
    <row r="8" spans="1:38" x14ac:dyDescent="0.25">
      <c r="A8" s="64" t="s">
        <v>17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109">
        <v>4042.0727961973371</v>
      </c>
      <c r="R8" s="109">
        <v>4123.9908570655425</v>
      </c>
      <c r="S8" s="109">
        <v>4122.0106194276887</v>
      </c>
      <c r="T8" s="109">
        <v>3482.4003175765129</v>
      </c>
      <c r="U8" s="109">
        <v>2716.5159229903684</v>
      </c>
      <c r="V8" s="109">
        <v>2786.5860440435677</v>
      </c>
      <c r="W8" s="109">
        <v>2728.9974418322449</v>
      </c>
      <c r="X8" s="109">
        <v>2826.1718034744608</v>
      </c>
      <c r="Y8" s="109">
        <v>3156.2521151593978</v>
      </c>
      <c r="Z8" s="109">
        <v>3307.1907811662277</v>
      </c>
      <c r="AA8" s="109">
        <v>3381.3059166632515</v>
      </c>
      <c r="AB8" s="109">
        <v>3403.4662263405648</v>
      </c>
      <c r="AC8" s="109">
        <v>3461.9832526558444</v>
      </c>
      <c r="AD8" s="109">
        <v>3524.7969468818064</v>
      </c>
      <c r="AE8" s="109">
        <v>3450.6214636607015</v>
      </c>
      <c r="AF8" s="109">
        <v>3384.9195476706655</v>
      </c>
      <c r="AG8" s="109">
        <v>3492.9703545712846</v>
      </c>
      <c r="AH8" s="109">
        <v>3250.4614169365586</v>
      </c>
      <c r="AI8" s="109">
        <v>3073.3853439880113</v>
      </c>
      <c r="AJ8" s="109">
        <v>3031.1304617684277</v>
      </c>
      <c r="AK8" s="100"/>
      <c r="AL8" s="107">
        <v>-1.3748644406807065E-2</v>
      </c>
    </row>
    <row r="9" spans="1:38" x14ac:dyDescent="0.25">
      <c r="A9" s="64" t="s">
        <v>11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>
        <v>64.926000000000002</v>
      </c>
      <c r="R9" s="65">
        <v>63.868406999999998</v>
      </c>
      <c r="S9" s="65">
        <v>70.956616544456324</v>
      </c>
      <c r="T9" s="65">
        <v>33.416250088031219</v>
      </c>
      <c r="U9" s="65">
        <v>31.79288140380924</v>
      </c>
      <c r="V9" s="65">
        <v>31.663645199679603</v>
      </c>
      <c r="W9" s="65">
        <v>28.211685933016891</v>
      </c>
      <c r="X9" s="65">
        <v>30.72817312111793</v>
      </c>
      <c r="Y9" s="65">
        <v>29.482885860202845</v>
      </c>
      <c r="Z9" s="65">
        <v>24.48288777967397</v>
      </c>
      <c r="AA9" s="65">
        <v>26.397770096476933</v>
      </c>
      <c r="AB9" s="65">
        <v>28.395191724118078</v>
      </c>
      <c r="AC9" s="65">
        <v>30.662585578663112</v>
      </c>
      <c r="AD9" s="65">
        <v>50.347795046594555</v>
      </c>
      <c r="AE9" s="65">
        <v>47.474662917087571</v>
      </c>
      <c r="AF9" s="65">
        <v>51.651432186563362</v>
      </c>
      <c r="AG9" s="65">
        <v>53.412018889460292</v>
      </c>
      <c r="AH9" s="65">
        <v>49.939243389234385</v>
      </c>
      <c r="AI9" s="65">
        <v>17.787734688710735</v>
      </c>
      <c r="AJ9" s="65">
        <v>48.774403899936878</v>
      </c>
      <c r="AK9" s="100"/>
      <c r="AL9" s="107">
        <v>1.7420244766126582</v>
      </c>
    </row>
    <row r="10" spans="1:38" x14ac:dyDescent="0.25">
      <c r="A10" s="64" t="s">
        <v>18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100"/>
      <c r="AL10" s="107"/>
    </row>
    <row r="11" spans="1:38" collapsed="1" x14ac:dyDescent="0.25">
      <c r="A11" s="64" t="s">
        <v>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>
        <v>5.1159999999999997</v>
      </c>
      <c r="R11" s="65">
        <v>4.2716099999999999</v>
      </c>
      <c r="S11" s="65">
        <v>3.101728291205335</v>
      </c>
      <c r="T11" s="65">
        <v>2.9315081871496815</v>
      </c>
      <c r="U11" s="65">
        <v>3.0324879905525566</v>
      </c>
      <c r="V11" s="65">
        <v>4.9326153469153704</v>
      </c>
      <c r="W11" s="65">
        <v>8.5287417366405105</v>
      </c>
      <c r="X11" s="65">
        <v>9.7080553508898877</v>
      </c>
      <c r="Y11" s="65">
        <v>23.355149846903487</v>
      </c>
      <c r="Z11" s="65">
        <v>21.100217646433656</v>
      </c>
      <c r="AA11" s="65">
        <v>24.710984620368603</v>
      </c>
      <c r="AB11" s="65">
        <v>66.213201590053089</v>
      </c>
      <c r="AC11" s="65">
        <v>64.474042100462242</v>
      </c>
      <c r="AD11" s="65">
        <v>68.975629690222661</v>
      </c>
      <c r="AE11" s="65">
        <v>57.253538876310088</v>
      </c>
      <c r="AF11" s="65">
        <v>48.708957535373671</v>
      </c>
      <c r="AG11" s="65">
        <v>54.672080623671668</v>
      </c>
      <c r="AH11" s="65">
        <v>58.480465953428492</v>
      </c>
      <c r="AI11" s="65">
        <v>57.577810248975027</v>
      </c>
      <c r="AJ11" s="65">
        <v>62.817126020683467</v>
      </c>
      <c r="AK11" s="100"/>
      <c r="AL11" s="107">
        <v>9.0995398210749229E-2</v>
      </c>
    </row>
    <row r="12" spans="1:38" hidden="1" outlineLevel="1" x14ac:dyDescent="0.25">
      <c r="A12" s="62" t="s">
        <v>19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>
        <v>15.238729474748023</v>
      </c>
      <c r="Z12" s="63">
        <v>14.564613180007548</v>
      </c>
      <c r="AA12" s="63">
        <v>15.505336436024596</v>
      </c>
      <c r="AB12" s="63">
        <v>16.700810838018587</v>
      </c>
      <c r="AC12" s="63">
        <v>17.40463759281814</v>
      </c>
      <c r="AD12" s="63">
        <v>16.548166045294824</v>
      </c>
      <c r="AE12" s="63">
        <v>17.7641308016868</v>
      </c>
      <c r="AF12" s="63">
        <v>13.48856294755252</v>
      </c>
      <c r="AG12" s="63">
        <v>19.53782569997729</v>
      </c>
      <c r="AH12" s="63">
        <v>21.504269487557259</v>
      </c>
      <c r="AI12" s="63">
        <v>23.034001322189056</v>
      </c>
      <c r="AJ12" s="63">
        <v>25.829694697008556</v>
      </c>
      <c r="AK12" s="100"/>
      <c r="AL12" s="52">
        <v>0.12137245872806127</v>
      </c>
    </row>
    <row r="13" spans="1:38" hidden="1" outlineLevel="1" x14ac:dyDescent="0.25">
      <c r="A13" s="62" t="s">
        <v>20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100"/>
      <c r="AL13" s="52"/>
    </row>
    <row r="14" spans="1:38" hidden="1" outlineLevel="1" x14ac:dyDescent="0.25">
      <c r="A14" s="62" t="s">
        <v>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100"/>
      <c r="AL14" s="52"/>
    </row>
    <row r="15" spans="1:38" hidden="1" outlineLevel="1" x14ac:dyDescent="0.25">
      <c r="A15" s="62" t="s">
        <v>21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00"/>
      <c r="AL15" s="52"/>
    </row>
    <row r="16" spans="1:38" hidden="1" outlineLevel="1" x14ac:dyDescent="0.25">
      <c r="A16" s="62" t="s">
        <v>22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>
        <v>5.1159999999999997</v>
      </c>
      <c r="R16" s="63">
        <v>4.2716099999999999</v>
      </c>
      <c r="S16" s="63">
        <v>3.101728291205335</v>
      </c>
      <c r="T16" s="63">
        <v>2.9315081871496815</v>
      </c>
      <c r="U16" s="63">
        <v>3.0324879905525566</v>
      </c>
      <c r="V16" s="63">
        <v>4.9326153469153704</v>
      </c>
      <c r="W16" s="63">
        <v>8.5287417366405105</v>
      </c>
      <c r="X16" s="63">
        <v>9.7080553508898877</v>
      </c>
      <c r="Y16" s="63">
        <v>8.1164203721554617</v>
      </c>
      <c r="Z16" s="63">
        <v>6.5356044664261059</v>
      </c>
      <c r="AA16" s="63">
        <v>9.2056481843440068</v>
      </c>
      <c r="AB16" s="63">
        <v>49.512390752034499</v>
      </c>
      <c r="AC16" s="63">
        <v>47.069404507644109</v>
      </c>
      <c r="AD16" s="63">
        <v>52.42746364492784</v>
      </c>
      <c r="AE16" s="63">
        <v>39.489408074623285</v>
      </c>
      <c r="AF16" s="63">
        <v>35.220394587821147</v>
      </c>
      <c r="AG16" s="63">
        <v>35.134254923694378</v>
      </c>
      <c r="AH16" s="63">
        <v>36.976196465871233</v>
      </c>
      <c r="AI16" s="63">
        <v>34.543808926785971</v>
      </c>
      <c r="AJ16" s="63">
        <v>36.987431323674912</v>
      </c>
      <c r="AK16" s="100"/>
      <c r="AL16" s="52"/>
    </row>
    <row r="17" spans="1:43" collapsed="1" x14ac:dyDescent="0.25">
      <c r="A17" s="64" t="s">
        <v>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>
        <v>2554.6837901100002</v>
      </c>
      <c r="R17" s="65">
        <v>2538.7627910778574</v>
      </c>
      <c r="S17" s="65">
        <v>2580.4341213620519</v>
      </c>
      <c r="T17" s="65">
        <v>2302.2359797601521</v>
      </c>
      <c r="U17" s="65">
        <v>1485.3521500814029</v>
      </c>
      <c r="V17" s="65">
        <v>1299.0484147465625</v>
      </c>
      <c r="W17" s="65">
        <v>1167.2705389694759</v>
      </c>
      <c r="X17" s="65">
        <v>1391.9677990924167</v>
      </c>
      <c r="Y17" s="65">
        <v>1301.6950015306572</v>
      </c>
      <c r="Z17" s="65">
        <v>1650.4531530457709</v>
      </c>
      <c r="AA17" s="65">
        <v>1830.3635214124333</v>
      </c>
      <c r="AB17" s="65">
        <v>1968.401352033223</v>
      </c>
      <c r="AC17" s="65">
        <v>2039.8562560230889</v>
      </c>
      <c r="AD17" s="65">
        <v>2094.5489797619252</v>
      </c>
      <c r="AE17" s="65">
        <v>2057.6690466445225</v>
      </c>
      <c r="AF17" s="65">
        <v>1907.1635602316842</v>
      </c>
      <c r="AG17" s="65">
        <v>2256.9405207619097</v>
      </c>
      <c r="AH17" s="65">
        <v>2068.3747685666494</v>
      </c>
      <c r="AI17" s="65">
        <v>1933.8876215143532</v>
      </c>
      <c r="AJ17" s="65">
        <v>1654.3221432294365</v>
      </c>
      <c r="AK17" s="100"/>
      <c r="AL17" s="107">
        <v>0.14456138773255073</v>
      </c>
    </row>
    <row r="18" spans="1:43" hidden="1" outlineLevel="1" x14ac:dyDescent="0.25">
      <c r="A18" s="62" t="s">
        <v>23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>
        <v>2554.6837901100002</v>
      </c>
      <c r="R18" s="63">
        <v>2538.7627910778574</v>
      </c>
      <c r="S18" s="63">
        <v>2580.4341213620519</v>
      </c>
      <c r="T18" s="63">
        <v>2302.2359797601521</v>
      </c>
      <c r="U18" s="63">
        <v>1485.3521500814029</v>
      </c>
      <c r="V18" s="63">
        <v>1299.0484147465625</v>
      </c>
      <c r="W18" s="63">
        <v>1167.2705389694759</v>
      </c>
      <c r="X18" s="63">
        <v>1391.9677990924167</v>
      </c>
      <c r="Y18" s="63">
        <v>1301.6950015306572</v>
      </c>
      <c r="Z18" s="63">
        <v>1650.4531530457709</v>
      </c>
      <c r="AA18" s="63">
        <v>1830.3635214124333</v>
      </c>
      <c r="AB18" s="63">
        <v>1968.401352033223</v>
      </c>
      <c r="AC18" s="63">
        <v>2039.8562560230889</v>
      </c>
      <c r="AD18" s="63">
        <v>2094.5489797619252</v>
      </c>
      <c r="AE18" s="63">
        <v>2057.6690466445225</v>
      </c>
      <c r="AF18" s="63">
        <v>1907.1635602316842</v>
      </c>
      <c r="AG18" s="63">
        <v>2256.9405207619097</v>
      </c>
      <c r="AH18" s="63">
        <v>2068.3747685666494</v>
      </c>
      <c r="AI18" s="63">
        <v>1933.8876215143532</v>
      </c>
      <c r="AJ18" s="63">
        <v>1654.3221432294365</v>
      </c>
      <c r="AK18" s="100"/>
      <c r="AL18" s="52">
        <v>-0.14456138773255073</v>
      </c>
    </row>
    <row r="19" spans="1:43" hidden="1" outlineLevel="1" x14ac:dyDescent="0.25">
      <c r="A19" s="62" t="s">
        <v>38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100"/>
      <c r="AL19" s="52"/>
    </row>
    <row r="20" spans="1:43" hidden="1" outlineLevel="1" x14ac:dyDescent="0.25">
      <c r="A20" s="62" t="s">
        <v>24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100"/>
      <c r="AL20" s="52"/>
    </row>
    <row r="21" spans="1:43" hidden="1" outlineLevel="1" x14ac:dyDescent="0.25">
      <c r="A21" s="62" t="s">
        <v>39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100"/>
      <c r="AL21" s="52"/>
    </row>
    <row r="22" spans="1:43" hidden="1" outlineLevel="1" x14ac:dyDescent="0.25">
      <c r="A22" s="62" t="s">
        <v>25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100"/>
      <c r="AL22" s="52"/>
    </row>
    <row r="23" spans="1:43" x14ac:dyDescent="0.25">
      <c r="A23" s="64" t="s">
        <v>13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100"/>
      <c r="AL23" s="107"/>
    </row>
    <row r="24" spans="1:43" collapsed="1" x14ac:dyDescent="0.25">
      <c r="A24" s="64" t="s">
        <v>2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100"/>
      <c r="AL24" s="107"/>
    </row>
    <row r="25" spans="1:43" hidden="1" outlineLevel="1" x14ac:dyDescent="0.25">
      <c r="A25" s="62" t="s">
        <v>26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100"/>
      <c r="AL25" s="52"/>
    </row>
    <row r="26" spans="1:43" hidden="1" outlineLevel="1" x14ac:dyDescent="0.25">
      <c r="A26" s="62" t="s">
        <v>27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100"/>
      <c r="AL26" s="52"/>
    </row>
    <row r="27" spans="1:43" hidden="1" outlineLevel="1" x14ac:dyDescent="0.25">
      <c r="A27" s="62" t="s">
        <v>28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100"/>
      <c r="AL27" s="52"/>
    </row>
    <row r="28" spans="1:43" hidden="1" outlineLevel="1" x14ac:dyDescent="0.25">
      <c r="A28" s="62" t="s">
        <v>29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100"/>
      <c r="AL28" s="52"/>
    </row>
    <row r="29" spans="1:43" hidden="1" outlineLevel="1" x14ac:dyDescent="0.25">
      <c r="A29" s="62" t="s">
        <v>30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100"/>
      <c r="AL29" s="52"/>
    </row>
    <row r="30" spans="1:43" hidden="1" outlineLevel="1" x14ac:dyDescent="0.25">
      <c r="A30" s="62" t="s">
        <v>42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100"/>
      <c r="AL30" s="52"/>
      <c r="AQ30" s="71">
        <f>AJ8+AJ87</f>
        <v>4313.2159048485473</v>
      </c>
    </row>
    <row r="31" spans="1:43" hidden="1" outlineLevel="1" x14ac:dyDescent="0.25">
      <c r="A31" s="62" t="s">
        <v>14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100"/>
      <c r="AL31" s="52"/>
    </row>
    <row r="32" spans="1:43" collapsed="1" x14ac:dyDescent="0.25">
      <c r="A32" s="64" t="s">
        <v>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100"/>
      <c r="AL32" s="107"/>
    </row>
    <row r="33" spans="1:39" hidden="1" outlineLevel="1" x14ac:dyDescent="0.25">
      <c r="A33" s="62" t="s">
        <v>31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100"/>
      <c r="AL33" s="52"/>
    </row>
    <row r="34" spans="1:39" hidden="1" outlineLevel="1" x14ac:dyDescent="0.25">
      <c r="A34" s="62" t="s">
        <v>32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100"/>
      <c r="AL34" s="52"/>
    </row>
    <row r="35" spans="1:39" hidden="1" outlineLevel="1" x14ac:dyDescent="0.25">
      <c r="A35" s="62" t="s">
        <v>33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100"/>
      <c r="AL35" s="52"/>
      <c r="AM35" s="103"/>
    </row>
    <row r="36" spans="1:39" hidden="1" outlineLevel="1" x14ac:dyDescent="0.25">
      <c r="A36" s="62" t="s">
        <v>40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100"/>
      <c r="AL36" s="52"/>
      <c r="AM36" s="103"/>
    </row>
    <row r="37" spans="1:39" s="103" customFormat="1" collapsed="1" x14ac:dyDescent="0.25">
      <c r="A37" s="64" t="s">
        <v>48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123"/>
      <c r="AL37" s="64"/>
      <c r="AM37" s="123"/>
    </row>
    <row r="38" spans="1:39" s="103" customFormat="1" hidden="1" outlineLevel="1" x14ac:dyDescent="0.25">
      <c r="A38" s="62" t="s">
        <v>49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120"/>
      <c r="AL38" s="62"/>
      <c r="AM38" s="120"/>
    </row>
    <row r="39" spans="1:39" s="103" customFormat="1" hidden="1" outlineLevel="1" x14ac:dyDescent="0.25">
      <c r="A39" s="62" t="s">
        <v>50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120"/>
      <c r="AL39" s="62"/>
      <c r="AM39" s="120"/>
    </row>
    <row r="40" spans="1:39" s="103" customFormat="1" hidden="1" outlineLevel="1" x14ac:dyDescent="0.25">
      <c r="A40" s="62" t="s">
        <v>51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120"/>
      <c r="AL40" s="62"/>
      <c r="AM40" s="120"/>
    </row>
    <row r="41" spans="1:39" s="103" customFormat="1" hidden="1" outlineLevel="1" x14ac:dyDescent="0.25">
      <c r="A41" s="62" t="s">
        <v>52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120"/>
      <c r="AL41" s="62"/>
      <c r="AM41" s="120"/>
    </row>
    <row r="42" spans="1:39" s="103" customFormat="1" hidden="1" outlineLevel="1" x14ac:dyDescent="0.25">
      <c r="A42" s="62" t="s">
        <v>53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120"/>
      <c r="AL42" s="62"/>
      <c r="AM42" s="120"/>
    </row>
    <row r="43" spans="1:39" s="103" customFormat="1" hidden="1" outlineLevel="1" x14ac:dyDescent="0.25">
      <c r="A43" s="62" t="s">
        <v>54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120"/>
      <c r="AL43" s="62"/>
      <c r="AM43" s="120"/>
    </row>
    <row r="44" spans="1:39" s="103" customFormat="1" hidden="1" outlineLevel="1" x14ac:dyDescent="0.25">
      <c r="A44" s="62" t="s">
        <v>55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120"/>
      <c r="AL44" s="62"/>
      <c r="AM44" s="120"/>
    </row>
    <row r="45" spans="1:39" s="103" customFormat="1" hidden="1" outlineLevel="1" x14ac:dyDescent="0.25">
      <c r="A45" s="62" t="s">
        <v>56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120"/>
      <c r="AL45" s="62"/>
      <c r="AM45" s="120"/>
    </row>
    <row r="46" spans="1:39" x14ac:dyDescent="0.2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101"/>
      <c r="AL46" s="105"/>
      <c r="AM46" s="103"/>
    </row>
    <row r="47" spans="1:39" x14ac:dyDescent="0.25">
      <c r="A47" s="67" t="s">
        <v>43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>
        <v>22398.097998155252</v>
      </c>
      <c r="R47" s="68">
        <v>21703.134346398474</v>
      </c>
      <c r="S47" s="68">
        <v>21245.813328092547</v>
      </c>
      <c r="T47" s="68">
        <v>20384.445915845805</v>
      </c>
      <c r="U47" s="68">
        <v>17215.572546427295</v>
      </c>
      <c r="V47" s="68">
        <v>17353.815373277059</v>
      </c>
      <c r="W47" s="68">
        <v>15757.365868277528</v>
      </c>
      <c r="X47" s="68">
        <v>16852.400529105707</v>
      </c>
      <c r="Y47" s="68">
        <v>15708.954494047732</v>
      </c>
      <c r="Z47" s="68">
        <v>15975.696201704332</v>
      </c>
      <c r="AA47" s="68">
        <v>16841.568187299748</v>
      </c>
      <c r="AB47" s="68">
        <v>17752.580673640983</v>
      </c>
      <c r="AC47" s="68">
        <v>16910.934162688696</v>
      </c>
      <c r="AD47" s="68">
        <v>15535.392755007406</v>
      </c>
      <c r="AE47" s="68">
        <v>14179.828726330219</v>
      </c>
      <c r="AF47" s="68">
        <v>13309.568422470697</v>
      </c>
      <c r="AG47" s="68">
        <v>15336.797985674422</v>
      </c>
      <c r="AH47" s="68">
        <v>14707.619813474623</v>
      </c>
      <c r="AI47" s="68">
        <v>12211.326641591022</v>
      </c>
      <c r="AJ47" s="68">
        <v>11321.774090858278</v>
      </c>
      <c r="AK47" s="102"/>
      <c r="AL47" s="53">
        <v>-7.2846511836231045E-2</v>
      </c>
      <c r="AM47" s="103"/>
    </row>
    <row r="48" spans="1:39" x14ac:dyDescent="0.25"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M48" s="103"/>
    </row>
    <row r="49" spans="1:36" x14ac:dyDescent="0.25">
      <c r="A49" s="236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</row>
    <row r="80" spans="1:40" x14ac:dyDescent="0.25">
      <c r="A80" s="56" t="s">
        <v>44</v>
      </c>
      <c r="B80" s="57">
        <v>1990</v>
      </c>
      <c r="C80" s="57">
        <v>1991</v>
      </c>
      <c r="D80" s="57">
        <v>1992</v>
      </c>
      <c r="E80" s="57">
        <v>1993</v>
      </c>
      <c r="F80" s="57">
        <v>1994</v>
      </c>
      <c r="G80" s="57">
        <v>1995</v>
      </c>
      <c r="H80" s="57">
        <v>1996</v>
      </c>
      <c r="I80" s="57">
        <v>1997</v>
      </c>
      <c r="J80" s="57">
        <v>1998</v>
      </c>
      <c r="K80" s="57">
        <v>1999</v>
      </c>
      <c r="L80" s="57">
        <v>2000</v>
      </c>
      <c r="M80" s="57">
        <v>2001</v>
      </c>
      <c r="N80" s="57">
        <v>2002</v>
      </c>
      <c r="O80" s="57">
        <v>2003</v>
      </c>
      <c r="P80" s="57">
        <v>2004</v>
      </c>
      <c r="Q80" s="57">
        <v>2005</v>
      </c>
      <c r="R80" s="57">
        <v>2006</v>
      </c>
      <c r="S80" s="57">
        <v>2007</v>
      </c>
      <c r="T80" s="57">
        <v>2008</v>
      </c>
      <c r="U80" s="57">
        <v>2009</v>
      </c>
      <c r="V80" s="57">
        <v>2010</v>
      </c>
      <c r="W80" s="57">
        <v>2011</v>
      </c>
      <c r="X80" s="57">
        <v>2012</v>
      </c>
      <c r="Y80" s="57">
        <v>2013</v>
      </c>
      <c r="Z80" s="57">
        <v>2014</v>
      </c>
      <c r="AA80" s="57">
        <v>2015</v>
      </c>
      <c r="AB80" s="57">
        <v>2016</v>
      </c>
      <c r="AC80" s="57">
        <v>2017</v>
      </c>
      <c r="AD80" s="57">
        <v>2018</v>
      </c>
      <c r="AE80" s="57">
        <v>2019</v>
      </c>
      <c r="AF80" s="57">
        <v>2020</v>
      </c>
      <c r="AG80" s="57">
        <v>2021</v>
      </c>
      <c r="AH80" s="57">
        <v>2022</v>
      </c>
      <c r="AI80" s="57">
        <v>2023</v>
      </c>
      <c r="AJ80" s="57">
        <v>2024</v>
      </c>
      <c r="AK80" s="98"/>
      <c r="AL80" s="105"/>
      <c r="AM80" s="103"/>
      <c r="AN80" s="105"/>
    </row>
    <row r="81" spans="1:40" collapsed="1" x14ac:dyDescent="0.25">
      <c r="A81" s="59" t="s">
        <v>15</v>
      </c>
      <c r="B81" s="61">
        <v>11334.546499431553</v>
      </c>
      <c r="C81" s="61">
        <v>11784.949331400976</v>
      </c>
      <c r="D81" s="61">
        <v>12440.838976537998</v>
      </c>
      <c r="E81" s="61">
        <v>12461.365616585344</v>
      </c>
      <c r="F81" s="61">
        <v>12797.188607606515</v>
      </c>
      <c r="G81" s="61">
        <v>13482.323530895337</v>
      </c>
      <c r="H81" s="61">
        <v>14202.423016304829</v>
      </c>
      <c r="I81" s="61">
        <v>14857.442251024586</v>
      </c>
      <c r="J81" s="61">
        <v>15223.251167913329</v>
      </c>
      <c r="K81" s="61">
        <v>15921.136702265196</v>
      </c>
      <c r="L81" s="61">
        <v>16202.244480618248</v>
      </c>
      <c r="M81" s="61">
        <v>17490.466011164197</v>
      </c>
      <c r="N81" s="61">
        <v>16493.716490802952</v>
      </c>
      <c r="O81" s="61">
        <v>16545.999872474662</v>
      </c>
      <c r="P81" s="61">
        <v>15418.530581658042</v>
      </c>
      <c r="Q81" s="61">
        <v>181.55203268213549</v>
      </c>
      <c r="R81" s="61">
        <v>201.80982462564103</v>
      </c>
      <c r="S81" s="61">
        <v>217.08540900317035</v>
      </c>
      <c r="T81" s="61">
        <v>235.55723454278004</v>
      </c>
      <c r="U81" s="61">
        <v>224.99573098366386</v>
      </c>
      <c r="V81" s="61">
        <v>233.24456280844365</v>
      </c>
      <c r="W81" s="61">
        <v>232.54226888852645</v>
      </c>
      <c r="X81" s="61">
        <v>303.5987927607643</v>
      </c>
      <c r="Y81" s="61">
        <v>336.34056658187717</v>
      </c>
      <c r="Z81" s="61">
        <v>370.08543754154016</v>
      </c>
      <c r="AA81" s="61">
        <v>374.0564143263486</v>
      </c>
      <c r="AB81" s="61">
        <v>389.4066547087549</v>
      </c>
      <c r="AC81" s="61">
        <v>554.53832586213525</v>
      </c>
      <c r="AD81" s="61">
        <v>751.99476893760232</v>
      </c>
      <c r="AE81" s="61">
        <v>732.5926315851998</v>
      </c>
      <c r="AF81" s="61">
        <v>737.1508109760025</v>
      </c>
      <c r="AG81" s="61">
        <v>697.9095438634472</v>
      </c>
      <c r="AH81" s="61">
        <v>712.23948713826201</v>
      </c>
      <c r="AI81" s="61">
        <v>720.68321776034543</v>
      </c>
      <c r="AJ81" s="61">
        <v>633.82267879461187</v>
      </c>
      <c r="AK81" s="99"/>
      <c r="AL81" s="106">
        <v>-0.12052526939043831</v>
      </c>
      <c r="AN81" s="106">
        <v>2.4911351276596267</v>
      </c>
    </row>
    <row r="82" spans="1:40" hidden="1" outlineLevel="1" x14ac:dyDescent="0.25">
      <c r="A82" s="62" t="s">
        <v>36</v>
      </c>
      <c r="B82" s="70">
        <v>10946.843523875565</v>
      </c>
      <c r="C82" s="70">
        <v>11433.692129653446</v>
      </c>
      <c r="D82" s="70">
        <v>12101.044184231978</v>
      </c>
      <c r="E82" s="70">
        <v>12119.179641532803</v>
      </c>
      <c r="F82" s="70">
        <v>12441.334762477909</v>
      </c>
      <c r="G82" s="70">
        <v>13125.652082965194</v>
      </c>
      <c r="H82" s="70">
        <v>13844.487886362778</v>
      </c>
      <c r="I82" s="70">
        <v>14483.159958911916</v>
      </c>
      <c r="J82" s="70">
        <v>14806.58635564058</v>
      </c>
      <c r="K82" s="70">
        <v>15490.970355986419</v>
      </c>
      <c r="L82" s="70">
        <v>15747.195053909554</v>
      </c>
      <c r="M82" s="70">
        <v>16886.063303967669</v>
      </c>
      <c r="N82" s="70">
        <v>15925.41540612071</v>
      </c>
      <c r="O82" s="70">
        <v>15211.825036455939</v>
      </c>
      <c r="P82" s="70">
        <v>14827.243111807311</v>
      </c>
      <c r="Q82" s="70">
        <v>98.37372246680934</v>
      </c>
      <c r="R82" s="70">
        <v>105.34772543243707</v>
      </c>
      <c r="S82" s="70">
        <v>111.35323670322759</v>
      </c>
      <c r="T82" s="70">
        <v>135.12751705559822</v>
      </c>
      <c r="U82" s="70">
        <v>129.90540240390874</v>
      </c>
      <c r="V82" s="70">
        <v>134.92380803747255</v>
      </c>
      <c r="W82" s="70">
        <v>142.66708243616813</v>
      </c>
      <c r="X82" s="70">
        <v>215.38064311495873</v>
      </c>
      <c r="Y82" s="70">
        <v>250.198647018462</v>
      </c>
      <c r="Z82" s="70">
        <v>271.15981946548345</v>
      </c>
      <c r="AA82" s="70">
        <v>274.77947389125802</v>
      </c>
      <c r="AB82" s="70">
        <v>290.91483094297109</v>
      </c>
      <c r="AC82" s="70">
        <v>457.47716167425097</v>
      </c>
      <c r="AD82" s="70">
        <v>644.96010644545277</v>
      </c>
      <c r="AE82" s="70">
        <v>630.78545755374853</v>
      </c>
      <c r="AF82" s="70">
        <v>634.58466890209183</v>
      </c>
      <c r="AG82" s="70">
        <v>607.00491810450694</v>
      </c>
      <c r="AH82" s="70">
        <v>622.27735312849654</v>
      </c>
      <c r="AI82" s="70">
        <v>631.41660204651453</v>
      </c>
      <c r="AJ82" s="70">
        <v>537.07386860637416</v>
      </c>
      <c r="AK82" s="99"/>
      <c r="AL82" s="119">
        <v>-0.14941440110120896</v>
      </c>
      <c r="AN82" s="119">
        <v>4.4595257263704688</v>
      </c>
    </row>
    <row r="83" spans="1:40" hidden="1" outlineLevel="1" x14ac:dyDescent="0.25">
      <c r="A83" s="62" t="s">
        <v>37</v>
      </c>
      <c r="B83" s="70">
        <v>168.66182017280883</v>
      </c>
      <c r="C83" s="70">
        <v>166.6987141863942</v>
      </c>
      <c r="D83" s="70">
        <v>171.80906268404343</v>
      </c>
      <c r="E83" s="70">
        <v>172.64513913048722</v>
      </c>
      <c r="F83" s="70">
        <v>178.26125874753058</v>
      </c>
      <c r="G83" s="70">
        <v>181.26766138470839</v>
      </c>
      <c r="H83" s="70">
        <v>179.39928812479022</v>
      </c>
      <c r="I83" s="70">
        <v>218.73737608094885</v>
      </c>
      <c r="J83" s="70">
        <v>247.80756584782083</v>
      </c>
      <c r="K83" s="70">
        <v>223.84614914018644</v>
      </c>
      <c r="L83" s="70">
        <v>274.78308309963478</v>
      </c>
      <c r="M83" s="70">
        <v>321.46812598898521</v>
      </c>
      <c r="N83" s="70">
        <v>339.7311655433262</v>
      </c>
      <c r="O83" s="70">
        <v>337.56414128287918</v>
      </c>
      <c r="P83" s="70">
        <v>336.64087896347701</v>
      </c>
      <c r="Q83" s="70">
        <v>0.62974046887353552</v>
      </c>
      <c r="R83" s="70">
        <v>0.5960613122483096</v>
      </c>
      <c r="S83" s="70">
        <v>0.58480263720076664</v>
      </c>
      <c r="T83" s="70">
        <v>0.57634597351488992</v>
      </c>
      <c r="U83" s="70">
        <v>0.47213674277747941</v>
      </c>
      <c r="V83" s="70">
        <v>0.35637882657817954</v>
      </c>
      <c r="W83" s="70">
        <v>0.31604317919521918</v>
      </c>
      <c r="X83" s="70">
        <v>0.3455787475637635</v>
      </c>
      <c r="Y83" s="70">
        <v>0.3031155526589373</v>
      </c>
      <c r="Z83" s="70">
        <v>0.28965629839223084</v>
      </c>
      <c r="AA83" s="70">
        <v>0.34911625538268254</v>
      </c>
      <c r="AB83" s="70">
        <v>0.31697571906346411</v>
      </c>
      <c r="AC83" s="70">
        <v>0.32776317445382119</v>
      </c>
      <c r="AD83" s="70">
        <v>0.34095490495388958</v>
      </c>
      <c r="AE83" s="70">
        <v>0.30034358896301683</v>
      </c>
      <c r="AF83" s="70">
        <v>0.34597815709054203</v>
      </c>
      <c r="AG83" s="70">
        <v>0.29790076509380015</v>
      </c>
      <c r="AH83" s="70">
        <v>0.30042394166076747</v>
      </c>
      <c r="AI83" s="70">
        <v>0.28700987070749306</v>
      </c>
      <c r="AJ83" s="70">
        <v>0.21064836299700573</v>
      </c>
      <c r="AK83" s="99"/>
      <c r="AL83" s="119">
        <v>-0.26605882063307634</v>
      </c>
      <c r="AN83" s="119">
        <v>-0.6654997202676074</v>
      </c>
    </row>
    <row r="84" spans="1:40" hidden="1" outlineLevel="1" x14ac:dyDescent="0.25">
      <c r="A84" s="62" t="s">
        <v>16</v>
      </c>
      <c r="B84" s="70">
        <v>100.50155313962706</v>
      </c>
      <c r="C84" s="70">
        <v>76.521798318537421</v>
      </c>
      <c r="D84" s="70">
        <v>65.248696718657953</v>
      </c>
      <c r="E84" s="70">
        <v>62.580921497495737</v>
      </c>
      <c r="F84" s="70">
        <v>72.124547859586968</v>
      </c>
      <c r="G84" s="70">
        <v>69.416055852539159</v>
      </c>
      <c r="H84" s="70">
        <v>72.192983164692251</v>
      </c>
      <c r="I84" s="70">
        <v>51.630718857133267</v>
      </c>
      <c r="J84" s="70">
        <v>79.925701143911269</v>
      </c>
      <c r="K84" s="70">
        <v>77.909665302192224</v>
      </c>
      <c r="L84" s="70">
        <v>87.117956156431376</v>
      </c>
      <c r="M84" s="70">
        <v>118.79933728930295</v>
      </c>
      <c r="N84" s="70">
        <v>145.54644121649875</v>
      </c>
      <c r="O84" s="70">
        <v>165.9685384656606</v>
      </c>
      <c r="P84" s="70">
        <v>162.18222796494013</v>
      </c>
      <c r="Q84" s="70">
        <v>2.4116219218569768E-2</v>
      </c>
      <c r="R84" s="70">
        <v>0.10343028188341918</v>
      </c>
      <c r="S84" s="70">
        <v>-0.12894226650331575</v>
      </c>
      <c r="T84" s="70">
        <v>0.53557321147414427</v>
      </c>
      <c r="U84" s="70">
        <v>0.6359993363218166</v>
      </c>
      <c r="V84" s="70">
        <v>0.57394294994250572</v>
      </c>
      <c r="W84" s="70">
        <v>0.41623417795398154</v>
      </c>
      <c r="X84" s="70">
        <v>0.4563579488123537</v>
      </c>
      <c r="Y84" s="70">
        <v>0.5287018081357644</v>
      </c>
      <c r="Z84" s="70">
        <v>0.43563817516059089</v>
      </c>
      <c r="AA84" s="70">
        <v>11.123612047700917</v>
      </c>
      <c r="AB84" s="70">
        <v>0.42030471910939582</v>
      </c>
      <c r="AC84" s="70">
        <v>0.91353798587078927</v>
      </c>
      <c r="AD84" s="70">
        <v>0.34941804829213652</v>
      </c>
      <c r="AE84" s="70">
        <v>0.29562947027042696</v>
      </c>
      <c r="AF84" s="70">
        <v>0.29541797553724791</v>
      </c>
      <c r="AG84" s="70">
        <v>0.30188776382235005</v>
      </c>
      <c r="AH84" s="70">
        <v>0.24779237017908429</v>
      </c>
      <c r="AI84" s="70">
        <v>0.11813258550905203</v>
      </c>
      <c r="AJ84" s="70">
        <v>4.4363188796925357E-3</v>
      </c>
      <c r="AK84" s="99"/>
      <c r="AL84" s="119">
        <v>-0.96244627288418572</v>
      </c>
      <c r="AN84" s="119">
        <v>-0.81604418008124102</v>
      </c>
    </row>
    <row r="85" spans="1:40" hidden="1" outlineLevel="1" x14ac:dyDescent="0.25">
      <c r="A85" s="62" t="s">
        <v>41</v>
      </c>
      <c r="B85" s="70">
        <v>118.53960224355268</v>
      </c>
      <c r="C85" s="70">
        <v>108.03668924259867</v>
      </c>
      <c r="D85" s="70">
        <v>102.73703290331849</v>
      </c>
      <c r="E85" s="70">
        <v>106.95991442455907</v>
      </c>
      <c r="F85" s="70">
        <v>105.46803852148823</v>
      </c>
      <c r="G85" s="70">
        <v>105.98773069289459</v>
      </c>
      <c r="H85" s="70">
        <v>106.34285865256859</v>
      </c>
      <c r="I85" s="70">
        <v>103.91419717458666</v>
      </c>
      <c r="J85" s="70">
        <v>88.931545281017065</v>
      </c>
      <c r="K85" s="70">
        <v>128.41053183639855</v>
      </c>
      <c r="L85" s="70">
        <v>93.148387452627347</v>
      </c>
      <c r="M85" s="70">
        <v>164.13524391824237</v>
      </c>
      <c r="N85" s="70">
        <v>83.023477922415921</v>
      </c>
      <c r="O85" s="70">
        <v>830.64215627018473</v>
      </c>
      <c r="P85" s="70">
        <v>92.464362922312887</v>
      </c>
      <c r="Q85" s="70">
        <v>82.524453527234044</v>
      </c>
      <c r="R85" s="70">
        <v>95.762607599072226</v>
      </c>
      <c r="S85" s="70">
        <v>105.27631192924532</v>
      </c>
      <c r="T85" s="70">
        <v>99.317798302192784</v>
      </c>
      <c r="U85" s="70">
        <v>93.982192500655842</v>
      </c>
      <c r="V85" s="70">
        <v>97.390432994450407</v>
      </c>
      <c r="W85" s="70">
        <v>89.142909095209106</v>
      </c>
      <c r="X85" s="70">
        <v>87.416212949429465</v>
      </c>
      <c r="Y85" s="70">
        <v>85.310102202620499</v>
      </c>
      <c r="Z85" s="70">
        <v>98.200323602503858</v>
      </c>
      <c r="AA85" s="70">
        <v>87.804212132006967</v>
      </c>
      <c r="AB85" s="70">
        <v>97.754543327610889</v>
      </c>
      <c r="AC85" s="70">
        <v>95.81986302755972</v>
      </c>
      <c r="AD85" s="70">
        <v>106.34428953890361</v>
      </c>
      <c r="AE85" s="70">
        <v>101.21120097221781</v>
      </c>
      <c r="AF85" s="70">
        <v>101.92474594128295</v>
      </c>
      <c r="AG85" s="70">
        <v>90.304837230024063</v>
      </c>
      <c r="AH85" s="70">
        <v>89.413917697925669</v>
      </c>
      <c r="AI85" s="70">
        <v>88.861473257614264</v>
      </c>
      <c r="AJ85" s="70">
        <v>96.533725506360952</v>
      </c>
      <c r="AK85" s="99"/>
      <c r="AL85" s="119">
        <v>8.633946712209474E-2</v>
      </c>
      <c r="AN85" s="119">
        <v>0.16975903965851386</v>
      </c>
    </row>
    <row r="86" spans="1:40" x14ac:dyDescent="0.25">
      <c r="A86" s="64" t="s">
        <v>1</v>
      </c>
      <c r="B86" s="61">
        <v>7569.8189408470971</v>
      </c>
      <c r="C86" s="61">
        <v>7665.6962442191743</v>
      </c>
      <c r="D86" s="61">
        <v>6861.223100233894</v>
      </c>
      <c r="E86" s="61">
        <v>6848.2231224736197</v>
      </c>
      <c r="F86" s="61">
        <v>6763.8937689946661</v>
      </c>
      <c r="G86" s="61">
        <v>6582.7371174213695</v>
      </c>
      <c r="H86" s="61">
        <v>6913.9291179177935</v>
      </c>
      <c r="I86" s="61">
        <v>6657.7901576415488</v>
      </c>
      <c r="J86" s="61">
        <v>7223.120834488217</v>
      </c>
      <c r="K86" s="61">
        <v>6963.3258017525604</v>
      </c>
      <c r="L86" s="61">
        <v>7053.748092608902</v>
      </c>
      <c r="M86" s="61">
        <v>7398.5503368025284</v>
      </c>
      <c r="N86" s="61">
        <v>7403.6470454477121</v>
      </c>
      <c r="O86" s="61">
        <v>7630.2388643628537</v>
      </c>
      <c r="P86" s="61">
        <v>7782.1898111991713</v>
      </c>
      <c r="Q86" s="61">
        <v>8202.2225535960897</v>
      </c>
      <c r="R86" s="61">
        <v>8065.2765430441159</v>
      </c>
      <c r="S86" s="61">
        <v>7894.6820808853472</v>
      </c>
      <c r="T86" s="61">
        <v>8672.8102461014569</v>
      </c>
      <c r="U86" s="61">
        <v>8538.5527676524052</v>
      </c>
      <c r="V86" s="61">
        <v>8855.9020415159775</v>
      </c>
      <c r="W86" s="61">
        <v>7630.0886302708432</v>
      </c>
      <c r="X86" s="61">
        <v>7147.7018247633769</v>
      </c>
      <c r="Y86" s="61">
        <v>6940.2974986888566</v>
      </c>
      <c r="Z86" s="61">
        <v>6246.0848747061036</v>
      </c>
      <c r="AA86" s="61">
        <v>6641.6074585128281</v>
      </c>
      <c r="AB86" s="61">
        <v>6889.4256038358744</v>
      </c>
      <c r="AC86" s="61">
        <v>6331.455640827241</v>
      </c>
      <c r="AD86" s="61">
        <v>6823.9838970931423</v>
      </c>
      <c r="AE86" s="61">
        <v>6546.8267573795983</v>
      </c>
      <c r="AF86" s="61">
        <v>7192.7192432934107</v>
      </c>
      <c r="AG86" s="61">
        <v>6709.7132140439053</v>
      </c>
      <c r="AH86" s="61">
        <v>5621.7886175350823</v>
      </c>
      <c r="AI86" s="61">
        <v>5230.3450750440861</v>
      </c>
      <c r="AJ86" s="61">
        <v>5483.7120734862792</v>
      </c>
      <c r="AK86" s="99"/>
      <c r="AL86" s="106">
        <v>4.8441736598049893E-2</v>
      </c>
      <c r="AN86" s="106">
        <v>-0.33143583490281392</v>
      </c>
    </row>
    <row r="87" spans="1:40" x14ac:dyDescent="0.25">
      <c r="A87" s="64" t="s">
        <v>17</v>
      </c>
      <c r="B87" s="61">
        <v>4093.479672504051</v>
      </c>
      <c r="C87" s="61">
        <v>4390.2590444083089</v>
      </c>
      <c r="D87" s="61">
        <v>4068.8257660118916</v>
      </c>
      <c r="E87" s="61">
        <v>4276.2726442626399</v>
      </c>
      <c r="F87" s="61">
        <v>4544.6400942844348</v>
      </c>
      <c r="G87" s="61">
        <v>4567.5536568667849</v>
      </c>
      <c r="H87" s="61">
        <v>4410.4319526421559</v>
      </c>
      <c r="I87" s="61">
        <v>4761.1133863428277</v>
      </c>
      <c r="J87" s="61">
        <v>4740.5144831688385</v>
      </c>
      <c r="K87" s="61">
        <v>4922.5957466858717</v>
      </c>
      <c r="L87" s="61">
        <v>5706.0835225042592</v>
      </c>
      <c r="M87" s="61">
        <v>5679.0817327494806</v>
      </c>
      <c r="N87" s="61">
        <v>5345.4098937067083</v>
      </c>
      <c r="O87" s="61">
        <v>5460.0404328108052</v>
      </c>
      <c r="P87" s="61">
        <v>5524.4635461483967</v>
      </c>
      <c r="Q87" s="61">
        <v>1611.2627867309548</v>
      </c>
      <c r="R87" s="61">
        <v>1327.2823474529987</v>
      </c>
      <c r="S87" s="61">
        <v>1404.5232356070337</v>
      </c>
      <c r="T87" s="61">
        <v>1869.8346000178035</v>
      </c>
      <c r="U87" s="61">
        <v>1613.1343662419195</v>
      </c>
      <c r="V87" s="61">
        <v>1485.2489649738995</v>
      </c>
      <c r="W87" s="61">
        <v>1113.2171952288377</v>
      </c>
      <c r="X87" s="61">
        <v>1095.4790344093913</v>
      </c>
      <c r="Y87" s="61">
        <v>989.17465753577972</v>
      </c>
      <c r="Z87" s="61">
        <v>899.67732111248642</v>
      </c>
      <c r="AA87" s="61">
        <v>933.96827014168821</v>
      </c>
      <c r="AB87" s="61">
        <v>997.69987515249386</v>
      </c>
      <c r="AC87" s="61">
        <v>1167.4136447137912</v>
      </c>
      <c r="AD87" s="61">
        <v>1305.6792254381971</v>
      </c>
      <c r="AE87" s="61">
        <v>1305.767868260838</v>
      </c>
      <c r="AF87" s="61">
        <v>1370.7742020036303</v>
      </c>
      <c r="AG87" s="61">
        <v>1286.3176142216244</v>
      </c>
      <c r="AH87" s="61">
        <v>1272.635251877894</v>
      </c>
      <c r="AI87" s="61">
        <v>1242.1013472713812</v>
      </c>
      <c r="AJ87" s="61">
        <v>1282.0854430801196</v>
      </c>
      <c r="AK87" s="99"/>
      <c r="AL87" s="106">
        <v>3.2190687093750052E-2</v>
      </c>
      <c r="AN87" s="106">
        <v>-0.20429773861946735</v>
      </c>
    </row>
    <row r="88" spans="1:40" x14ac:dyDescent="0.25">
      <c r="A88" s="64" t="s">
        <v>11</v>
      </c>
      <c r="B88" s="61">
        <v>1009.672609727751</v>
      </c>
      <c r="C88" s="61">
        <v>1028.1438293956919</v>
      </c>
      <c r="D88" s="61">
        <v>1022.4596342226828</v>
      </c>
      <c r="E88" s="61">
        <v>1010.1624102910374</v>
      </c>
      <c r="F88" s="61">
        <v>1101.6596838495993</v>
      </c>
      <c r="G88" s="61">
        <v>1080.3910186898536</v>
      </c>
      <c r="H88" s="61">
        <v>975.89432156547207</v>
      </c>
      <c r="I88" s="61">
        <v>984.04451474515429</v>
      </c>
      <c r="J88" s="61">
        <v>970.8158732636839</v>
      </c>
      <c r="K88" s="61">
        <v>1004.1971124061718</v>
      </c>
      <c r="L88" s="61">
        <v>1030.1059821728909</v>
      </c>
      <c r="M88" s="61">
        <v>1020.4654720682657</v>
      </c>
      <c r="N88" s="61">
        <v>986.76938050076558</v>
      </c>
      <c r="O88" s="61">
        <v>1084.9114279194152</v>
      </c>
      <c r="P88" s="61">
        <v>1052.7935610867287</v>
      </c>
      <c r="Q88" s="61">
        <v>1021.3304568102952</v>
      </c>
      <c r="R88" s="61">
        <v>1016.7570009610776</v>
      </c>
      <c r="S88" s="61">
        <v>1007.920899001084</v>
      </c>
      <c r="T88" s="61">
        <v>1093.0538985644691</v>
      </c>
      <c r="U88" s="61">
        <v>860.22342789847664</v>
      </c>
      <c r="V88" s="61">
        <v>950.62490162416714</v>
      </c>
      <c r="W88" s="61">
        <v>870.75481683710598</v>
      </c>
      <c r="X88" s="61">
        <v>900.88637848740598</v>
      </c>
      <c r="Y88" s="61">
        <v>902.10060178838705</v>
      </c>
      <c r="Z88" s="61">
        <v>840.00820504589001</v>
      </c>
      <c r="AA88" s="61">
        <v>899.50651016248344</v>
      </c>
      <c r="AB88" s="61">
        <v>828.67465517787571</v>
      </c>
      <c r="AC88" s="61">
        <v>755.01683684921511</v>
      </c>
      <c r="AD88" s="61">
        <v>803.14321706871976</v>
      </c>
      <c r="AE88" s="61">
        <v>757.93830262582765</v>
      </c>
      <c r="AF88" s="61">
        <v>611.47173901347537</v>
      </c>
      <c r="AG88" s="61">
        <v>665.35637155013455</v>
      </c>
      <c r="AH88" s="61">
        <v>640.80145586037224</v>
      </c>
      <c r="AI88" s="61">
        <v>670.11222372510804</v>
      </c>
      <c r="AJ88" s="61">
        <v>696.30029915053638</v>
      </c>
      <c r="AK88" s="99"/>
      <c r="AL88" s="106">
        <v>3.9080133891381083E-2</v>
      </c>
      <c r="AN88" s="106">
        <v>-0.31824191229433868</v>
      </c>
    </row>
    <row r="89" spans="1:40" x14ac:dyDescent="0.25">
      <c r="A89" s="64" t="s">
        <v>18</v>
      </c>
      <c r="B89" s="61">
        <v>1122.976283651383</v>
      </c>
      <c r="C89" s="61">
        <v>1095.7740648428664</v>
      </c>
      <c r="D89" s="61">
        <v>1000.646195047279</v>
      </c>
      <c r="E89" s="61">
        <v>972.83485177604837</v>
      </c>
      <c r="F89" s="61">
        <v>978.12265233474932</v>
      </c>
      <c r="G89" s="61">
        <v>907.88377788829939</v>
      </c>
      <c r="H89" s="61">
        <v>868.58215223806587</v>
      </c>
      <c r="I89" s="61">
        <v>821.09930355635151</v>
      </c>
      <c r="J89" s="61">
        <v>770.58574913159919</v>
      </c>
      <c r="K89" s="61">
        <v>796.53009920029479</v>
      </c>
      <c r="L89" s="61">
        <v>842.45113718144648</v>
      </c>
      <c r="M89" s="61">
        <v>809.29064120851035</v>
      </c>
      <c r="N89" s="61">
        <v>751.28824417929957</v>
      </c>
      <c r="O89" s="61">
        <v>709.64606548607412</v>
      </c>
      <c r="P89" s="61">
        <v>660.04958878879609</v>
      </c>
      <c r="Q89" s="61">
        <v>652.46980941366485</v>
      </c>
      <c r="R89" s="61">
        <v>628.45754124269774</v>
      </c>
      <c r="S89" s="61">
        <v>591.83935555890275</v>
      </c>
      <c r="T89" s="61">
        <v>591.13251465769417</v>
      </c>
      <c r="U89" s="61">
        <v>494.05928359775527</v>
      </c>
      <c r="V89" s="61">
        <v>519.88304772973993</v>
      </c>
      <c r="W89" s="61">
        <v>470.64146099469269</v>
      </c>
      <c r="X89" s="61">
        <v>505.3245355208702</v>
      </c>
      <c r="Y89" s="61">
        <v>574.71367797811172</v>
      </c>
      <c r="Z89" s="61">
        <v>580.34493942684423</v>
      </c>
      <c r="AA89" s="61">
        <v>605.01704889711971</v>
      </c>
      <c r="AB89" s="61">
        <v>627.65648380469884</v>
      </c>
      <c r="AC89" s="61">
        <v>633.16993612403496</v>
      </c>
      <c r="AD89" s="61">
        <v>678.41491222900913</v>
      </c>
      <c r="AE89" s="61">
        <v>704.63149282652887</v>
      </c>
      <c r="AF89" s="61">
        <v>663.54937344384268</v>
      </c>
      <c r="AG89" s="61">
        <v>697.98202265216423</v>
      </c>
      <c r="AH89" s="61">
        <v>689.90243617100987</v>
      </c>
      <c r="AI89" s="61">
        <v>648.90367610770909</v>
      </c>
      <c r="AJ89" s="61">
        <v>699.31850297351934</v>
      </c>
      <c r="AK89" s="99"/>
      <c r="AL89" s="106">
        <v>7.7692312005706823E-2</v>
      </c>
      <c r="AN89" s="106">
        <v>7.1802086294160614E-2</v>
      </c>
    </row>
    <row r="90" spans="1:40" collapsed="1" x14ac:dyDescent="0.25">
      <c r="A90" s="64" t="s">
        <v>5</v>
      </c>
      <c r="B90" s="61">
        <v>5143.2209966235951</v>
      </c>
      <c r="C90" s="61">
        <v>5322.784380216016</v>
      </c>
      <c r="D90" s="61">
        <v>5750.6987650146766</v>
      </c>
      <c r="E90" s="61">
        <v>5725.0387959524587</v>
      </c>
      <c r="F90" s="61">
        <v>5973.8891872805561</v>
      </c>
      <c r="G90" s="61">
        <v>6264.1164021529803</v>
      </c>
      <c r="H90" s="61">
        <v>7306.2867560263248</v>
      </c>
      <c r="I90" s="61">
        <v>7679.9384200278218</v>
      </c>
      <c r="J90" s="61">
        <v>9019.9298187072891</v>
      </c>
      <c r="K90" s="61">
        <v>9739.6286797150005</v>
      </c>
      <c r="L90" s="61">
        <v>10779.064760547242</v>
      </c>
      <c r="M90" s="61">
        <v>11302.081525030781</v>
      </c>
      <c r="N90" s="61">
        <v>11495.627052395097</v>
      </c>
      <c r="O90" s="61">
        <v>11698.307223508677</v>
      </c>
      <c r="P90" s="61">
        <v>12416.765300888675</v>
      </c>
      <c r="Q90" s="61">
        <v>13120.952210434123</v>
      </c>
      <c r="R90" s="61">
        <v>13802.51376503583</v>
      </c>
      <c r="S90" s="61">
        <v>14392.500312867589</v>
      </c>
      <c r="T90" s="61">
        <v>13663.823655915116</v>
      </c>
      <c r="U90" s="61">
        <v>12444.777803134446</v>
      </c>
      <c r="V90" s="61">
        <v>11528.645537878843</v>
      </c>
      <c r="W90" s="61">
        <v>11217.050229020499</v>
      </c>
      <c r="X90" s="61">
        <v>10828.700283394615</v>
      </c>
      <c r="Y90" s="61">
        <v>11039.761392333747</v>
      </c>
      <c r="Z90" s="61">
        <v>11324.928102903665</v>
      </c>
      <c r="AA90" s="61">
        <v>11814.602144283541</v>
      </c>
      <c r="AB90" s="61">
        <v>12284.095609062018</v>
      </c>
      <c r="AC90" s="61">
        <v>12137.401733485294</v>
      </c>
      <c r="AD90" s="61">
        <v>12327.320444441602</v>
      </c>
      <c r="AE90" s="61">
        <v>12366.544320853704</v>
      </c>
      <c r="AF90" s="61">
        <v>10435.569506329559</v>
      </c>
      <c r="AG90" s="61">
        <v>11139.623125746706</v>
      </c>
      <c r="AH90" s="61">
        <v>11826.472918693165</v>
      </c>
      <c r="AI90" s="61">
        <v>11875.086864310566</v>
      </c>
      <c r="AJ90" s="61">
        <v>11719.794233579243</v>
      </c>
      <c r="AK90" s="99"/>
      <c r="AL90" s="106">
        <v>-1.3077178508734945E-2</v>
      </c>
      <c r="AN90" s="106">
        <v>-0.10678782716247093</v>
      </c>
    </row>
    <row r="91" spans="1:40" hidden="1" outlineLevel="1" x14ac:dyDescent="0.25">
      <c r="A91" s="62" t="s">
        <v>19</v>
      </c>
      <c r="B91" s="70">
        <v>48.360789529164116</v>
      </c>
      <c r="C91" s="70">
        <v>43.854805602201672</v>
      </c>
      <c r="D91" s="70">
        <v>43.470007059750657</v>
      </c>
      <c r="E91" s="70">
        <v>37.391689953547015</v>
      </c>
      <c r="F91" s="70">
        <v>38.862450313677265</v>
      </c>
      <c r="G91" s="70">
        <v>45.697116921004714</v>
      </c>
      <c r="H91" s="70">
        <v>48.896696852246144</v>
      </c>
      <c r="I91" s="70">
        <v>51.369424838248491</v>
      </c>
      <c r="J91" s="70">
        <v>56.789035084243615</v>
      </c>
      <c r="K91" s="70">
        <v>64.312968052370067</v>
      </c>
      <c r="L91" s="70">
        <v>69.586910031693463</v>
      </c>
      <c r="M91" s="70">
        <v>69.136077450279558</v>
      </c>
      <c r="N91" s="70">
        <v>68.520075762474903</v>
      </c>
      <c r="O91" s="70">
        <v>71.117410555166373</v>
      </c>
      <c r="P91" s="70">
        <v>67.874370020337707</v>
      </c>
      <c r="Q91" s="70">
        <v>80.141860471140859</v>
      </c>
      <c r="R91" s="70">
        <v>91.963649588431764</v>
      </c>
      <c r="S91" s="70">
        <v>84.9516900796458</v>
      </c>
      <c r="T91" s="70">
        <v>80.462120990400322</v>
      </c>
      <c r="U91" s="70">
        <v>65.565419123182323</v>
      </c>
      <c r="V91" s="70">
        <v>49.4705956741413</v>
      </c>
      <c r="W91" s="70">
        <v>24.632325692914172</v>
      </c>
      <c r="X91" s="70">
        <v>14.97827476980461</v>
      </c>
      <c r="Y91" s="70">
        <v>0.11962586679194409</v>
      </c>
      <c r="Z91" s="70">
        <v>0.11427470434542641</v>
      </c>
      <c r="AA91" s="70">
        <v>0.12154041828375384</v>
      </c>
      <c r="AB91" s="70">
        <v>0.13091725770766871</v>
      </c>
      <c r="AC91" s="70">
        <v>0.13597525857336379</v>
      </c>
      <c r="AD91" s="70">
        <v>0.13005755504959637</v>
      </c>
      <c r="AE91" s="70">
        <v>0.13986367249541232</v>
      </c>
      <c r="AF91" s="70">
        <v>0.10622248329829098</v>
      </c>
      <c r="AG91" s="70">
        <v>0.15447172145373145</v>
      </c>
      <c r="AH91" s="70">
        <v>0.16947133190377173</v>
      </c>
      <c r="AI91" s="70">
        <v>0.18236812635090516</v>
      </c>
      <c r="AJ91" s="70">
        <v>0.20387348157610674</v>
      </c>
      <c r="AK91" s="99"/>
      <c r="AL91" s="119">
        <v>0.11792277332400659</v>
      </c>
      <c r="AN91" s="119">
        <v>-0.99745609247929146</v>
      </c>
    </row>
    <row r="92" spans="1:40" hidden="1" outlineLevel="1" x14ac:dyDescent="0.25">
      <c r="A92" s="62" t="s">
        <v>20</v>
      </c>
      <c r="B92" s="70">
        <v>4788.7433641908538</v>
      </c>
      <c r="C92" s="70">
        <v>4979.2935853473437</v>
      </c>
      <c r="D92" s="70">
        <v>5412.7291687710722</v>
      </c>
      <c r="E92" s="70">
        <v>5403.0089437360757</v>
      </c>
      <c r="F92" s="70">
        <v>5653.2220813042895</v>
      </c>
      <c r="G92" s="70">
        <v>5878.2853323804729</v>
      </c>
      <c r="H92" s="70">
        <v>6873.3524343746994</v>
      </c>
      <c r="I92" s="70">
        <v>7275.8747027656409</v>
      </c>
      <c r="J92" s="70">
        <v>8632.1541275434756</v>
      </c>
      <c r="K92" s="70">
        <v>9309.7239828636866</v>
      </c>
      <c r="L92" s="70">
        <v>10359.152974213341</v>
      </c>
      <c r="M92" s="70">
        <v>10825.288179406867</v>
      </c>
      <c r="N92" s="70">
        <v>11028.088926118107</v>
      </c>
      <c r="O92" s="70">
        <v>11199.276327588706</v>
      </c>
      <c r="P92" s="70">
        <v>11850.432508851845</v>
      </c>
      <c r="Q92" s="70">
        <v>12547.179742818616</v>
      </c>
      <c r="R92" s="70">
        <v>13178.476619747258</v>
      </c>
      <c r="S92" s="70">
        <v>13838.002085793229</v>
      </c>
      <c r="T92" s="70">
        <v>13083.471460404946</v>
      </c>
      <c r="U92" s="70">
        <v>11898.859360413157</v>
      </c>
      <c r="V92" s="70">
        <v>10988.056849293103</v>
      </c>
      <c r="W92" s="70">
        <v>10742.047088540223</v>
      </c>
      <c r="X92" s="70">
        <v>10370.823938465943</v>
      </c>
      <c r="Y92" s="70">
        <v>10593.290585958775</v>
      </c>
      <c r="Z92" s="70">
        <v>10841.793191975079</v>
      </c>
      <c r="AA92" s="70">
        <v>11343.429004968184</v>
      </c>
      <c r="AB92" s="70">
        <v>11808.031846082626</v>
      </c>
      <c r="AC92" s="70">
        <v>11694.49419885353</v>
      </c>
      <c r="AD92" s="70">
        <v>11850.439044859624</v>
      </c>
      <c r="AE92" s="70">
        <v>11851.814476190053</v>
      </c>
      <c r="AF92" s="70">
        <v>9876.671682073269</v>
      </c>
      <c r="AG92" s="70">
        <v>10544.130799800794</v>
      </c>
      <c r="AH92" s="70">
        <v>11274.634126672499</v>
      </c>
      <c r="AI92" s="70">
        <v>11299.339174814582</v>
      </c>
      <c r="AJ92" s="70">
        <v>11154.766074538802</v>
      </c>
      <c r="AK92" s="99"/>
      <c r="AL92" s="119">
        <v>-1.279482791330163E-2</v>
      </c>
      <c r="AN92" s="119">
        <v>-0.11097423459457197</v>
      </c>
    </row>
    <row r="93" spans="1:40" hidden="1" outlineLevel="1" x14ac:dyDescent="0.25">
      <c r="A93" s="62" t="s">
        <v>8</v>
      </c>
      <c r="B93" s="70">
        <v>147.17404525824003</v>
      </c>
      <c r="C93" s="70">
        <v>142.93516146624</v>
      </c>
      <c r="D93" s="70">
        <v>128.18384587008001</v>
      </c>
      <c r="E93" s="70">
        <v>140.73094189440002</v>
      </c>
      <c r="F93" s="70">
        <v>132.59228501376001</v>
      </c>
      <c r="G93" s="70">
        <v>123.09718531967999</v>
      </c>
      <c r="H93" s="70">
        <v>143.44382752127999</v>
      </c>
      <c r="I93" s="70">
        <v>138.35716697088</v>
      </c>
      <c r="J93" s="70">
        <v>142.42649541120002</v>
      </c>
      <c r="K93" s="70">
        <v>137.00072415744</v>
      </c>
      <c r="L93" s="70">
        <v>136.08512525836801</v>
      </c>
      <c r="M93" s="70">
        <v>148.53048807168</v>
      </c>
      <c r="N93" s="70">
        <v>129.87939938687998</v>
      </c>
      <c r="O93" s="70">
        <v>143.44382752127999</v>
      </c>
      <c r="P93" s="70">
        <v>151.24337369855999</v>
      </c>
      <c r="Q93" s="70">
        <v>135.02802940591434</v>
      </c>
      <c r="R93" s="70">
        <v>135.02802940591434</v>
      </c>
      <c r="S93" s="70">
        <v>146.02613659225096</v>
      </c>
      <c r="T93" s="70">
        <v>154.7575356680731</v>
      </c>
      <c r="U93" s="70">
        <v>135.79539518085264</v>
      </c>
      <c r="V93" s="70">
        <v>134.75774483812967</v>
      </c>
      <c r="W93" s="70">
        <v>134.82492054084685</v>
      </c>
      <c r="X93" s="70">
        <v>130.43014604512317</v>
      </c>
      <c r="Y93" s="70">
        <v>129.89084927087453</v>
      </c>
      <c r="Z93" s="70">
        <v>119.15715362980119</v>
      </c>
      <c r="AA93" s="70">
        <v>121.43673282786671</v>
      </c>
      <c r="AB93" s="70">
        <v>123.67630042111966</v>
      </c>
      <c r="AC93" s="70">
        <v>127.66973671158881</v>
      </c>
      <c r="AD93" s="70">
        <v>129.00863697232074</v>
      </c>
      <c r="AE93" s="70">
        <v>135.00040592698258</v>
      </c>
      <c r="AF93" s="70">
        <v>107.55618406760449</v>
      </c>
      <c r="AG93" s="70">
        <v>116.31823034311482</v>
      </c>
      <c r="AH93" s="70">
        <v>130.04888829006131</v>
      </c>
      <c r="AI93" s="70">
        <v>136.90048390775132</v>
      </c>
      <c r="AJ93" s="70">
        <v>146.14914888924883</v>
      </c>
      <c r="AK93" s="99"/>
      <c r="AL93" s="119">
        <v>6.7557576989498519E-2</v>
      </c>
      <c r="AN93" s="119">
        <v>8.2361562501240076E-2</v>
      </c>
    </row>
    <row r="94" spans="1:40" hidden="1" outlineLevel="1" x14ac:dyDescent="0.25">
      <c r="A94" s="62" t="s">
        <v>21</v>
      </c>
      <c r="B94" s="70">
        <v>85.7187097500384</v>
      </c>
      <c r="C94" s="70">
        <v>82.554852280975211</v>
      </c>
      <c r="D94" s="70">
        <v>92.088504414640795</v>
      </c>
      <c r="E94" s="70">
        <v>92.088504414640795</v>
      </c>
      <c r="F94" s="70">
        <v>104.74393429089361</v>
      </c>
      <c r="G94" s="70">
        <v>92.046424688164791</v>
      </c>
      <c r="H94" s="70">
        <v>104.91225319679761</v>
      </c>
      <c r="I94" s="70">
        <v>108.07611066586078</v>
      </c>
      <c r="J94" s="70">
        <v>117.6939222524784</v>
      </c>
      <c r="K94" s="70">
        <v>130.47559130815918</v>
      </c>
      <c r="L94" s="70">
        <v>152.56194197616142</v>
      </c>
      <c r="M94" s="70">
        <v>152.5012903607213</v>
      </c>
      <c r="N94" s="70">
        <v>161.93221115247073</v>
      </c>
      <c r="O94" s="70">
        <v>174.52698941328336</v>
      </c>
      <c r="P94" s="70">
        <v>226.97826023522546</v>
      </c>
      <c r="Q94" s="70">
        <v>211.06387483092638</v>
      </c>
      <c r="R94" s="70">
        <v>249.97742158813534</v>
      </c>
      <c r="S94" s="70">
        <v>197.40859268813776</v>
      </c>
      <c r="T94" s="70">
        <v>204.61045789734627</v>
      </c>
      <c r="U94" s="70">
        <v>199.40026875476889</v>
      </c>
      <c r="V94" s="70">
        <v>199.99636947547253</v>
      </c>
      <c r="W94" s="70">
        <v>173.62376874531256</v>
      </c>
      <c r="X94" s="70">
        <v>183.48565770379801</v>
      </c>
      <c r="Y94" s="70">
        <v>179.47626489675855</v>
      </c>
      <c r="Z94" s="70">
        <v>224.67587290506694</v>
      </c>
      <c r="AA94" s="70">
        <v>221.59994578720966</v>
      </c>
      <c r="AB94" s="70">
        <v>266.29683759876133</v>
      </c>
      <c r="AC94" s="70">
        <v>235.13965761549042</v>
      </c>
      <c r="AD94" s="70">
        <v>260.07553164087784</v>
      </c>
      <c r="AE94" s="70">
        <v>276.99135330807951</v>
      </c>
      <c r="AF94" s="70">
        <v>338.74154628565952</v>
      </c>
      <c r="AG94" s="70">
        <v>362.23252940980211</v>
      </c>
      <c r="AH94" s="70">
        <v>305.61616181977513</v>
      </c>
      <c r="AI94" s="70">
        <v>323.93840906088064</v>
      </c>
      <c r="AJ94" s="70">
        <v>300.42602070981332</v>
      </c>
      <c r="AK94" s="99"/>
      <c r="AL94" s="119">
        <v>-7.2582897530525423E-2</v>
      </c>
      <c r="AN94" s="119">
        <v>0.42338910886797121</v>
      </c>
    </row>
    <row r="95" spans="1:40" hidden="1" outlineLevel="1" x14ac:dyDescent="0.25">
      <c r="A95" s="62" t="s">
        <v>22</v>
      </c>
      <c r="B95" s="70">
        <v>73.224087895298638</v>
      </c>
      <c r="C95" s="70">
        <v>74.145975519255643</v>
      </c>
      <c r="D95" s="70">
        <v>74.22723889913236</v>
      </c>
      <c r="E95" s="70">
        <v>51.818715953795675</v>
      </c>
      <c r="F95" s="70">
        <v>44.468436357935275</v>
      </c>
      <c r="G95" s="70">
        <v>124.99034284365784</v>
      </c>
      <c r="H95" s="70">
        <v>135.68154408130164</v>
      </c>
      <c r="I95" s="70">
        <v>106.26101478719231</v>
      </c>
      <c r="J95" s="70">
        <v>70.866238415891189</v>
      </c>
      <c r="K95" s="70">
        <v>98.115413333344506</v>
      </c>
      <c r="L95" s="70">
        <v>61.677809067678709</v>
      </c>
      <c r="M95" s="70">
        <v>106.6254897412327</v>
      </c>
      <c r="N95" s="70">
        <v>107.20643997516267</v>
      </c>
      <c r="O95" s="70">
        <v>109.94266843023924</v>
      </c>
      <c r="P95" s="70">
        <v>120.23678808270515</v>
      </c>
      <c r="Q95" s="70">
        <v>147.53870290752531</v>
      </c>
      <c r="R95" s="70">
        <v>147.06804470609086</v>
      </c>
      <c r="S95" s="70">
        <v>126.11180771432579</v>
      </c>
      <c r="T95" s="70">
        <v>140.52208095434904</v>
      </c>
      <c r="U95" s="70">
        <v>145.15735966248658</v>
      </c>
      <c r="V95" s="70">
        <v>156.36397859799499</v>
      </c>
      <c r="W95" s="70">
        <v>141.92212550120331</v>
      </c>
      <c r="X95" s="70">
        <v>128.98226640994883</v>
      </c>
      <c r="Y95" s="70">
        <v>136.98406634054578</v>
      </c>
      <c r="Z95" s="70">
        <v>139.18760968937252</v>
      </c>
      <c r="AA95" s="70">
        <v>128.01492028199672</v>
      </c>
      <c r="AB95" s="70">
        <v>85.95970770180358</v>
      </c>
      <c r="AC95" s="70">
        <v>79.962165046109874</v>
      </c>
      <c r="AD95" s="70">
        <v>87.667173413729344</v>
      </c>
      <c r="AE95" s="70">
        <v>102.59822175609263</v>
      </c>
      <c r="AF95" s="70">
        <v>112.49387141972801</v>
      </c>
      <c r="AG95" s="70">
        <v>116.7870944715423</v>
      </c>
      <c r="AH95" s="70">
        <v>116.00427057892782</v>
      </c>
      <c r="AI95" s="70">
        <v>114.72642840100093</v>
      </c>
      <c r="AJ95" s="70">
        <v>118.2491159598037</v>
      </c>
      <c r="AK95" s="99"/>
      <c r="AL95" s="119">
        <v>3.070510960639335E-2</v>
      </c>
      <c r="AN95" s="119">
        <v>-0.19852138029219227</v>
      </c>
    </row>
    <row r="96" spans="1:40" collapsed="1" x14ac:dyDescent="0.25">
      <c r="A96" s="64" t="s">
        <v>6</v>
      </c>
      <c r="B96" s="61">
        <v>3161.5597389768518</v>
      </c>
      <c r="C96" s="61">
        <v>2872.5539112848437</v>
      </c>
      <c r="D96" s="61">
        <v>2784.0648123635333</v>
      </c>
      <c r="E96" s="61">
        <v>2749.2930743742368</v>
      </c>
      <c r="F96" s="61">
        <v>2987.4581126647845</v>
      </c>
      <c r="G96" s="61">
        <v>2901.0088638527313</v>
      </c>
      <c r="H96" s="61">
        <v>2982.9360376300087</v>
      </c>
      <c r="I96" s="61">
        <v>3311.9963753960883</v>
      </c>
      <c r="J96" s="61">
        <v>3201.4966168304886</v>
      </c>
      <c r="K96" s="61">
        <v>3151.6402265399738</v>
      </c>
      <c r="L96" s="61">
        <v>3699.2791579653972</v>
      </c>
      <c r="M96" s="61">
        <v>3755.8997715189234</v>
      </c>
      <c r="N96" s="61">
        <v>3267.5795360240313</v>
      </c>
      <c r="O96" s="61">
        <v>2491.4215129201466</v>
      </c>
      <c r="P96" s="61">
        <v>2663.1852327314991</v>
      </c>
      <c r="Q96" s="61">
        <v>201.92311373926768</v>
      </c>
      <c r="R96" s="61">
        <v>160.62219783095543</v>
      </c>
      <c r="S96" s="61">
        <v>176.56550240931352</v>
      </c>
      <c r="T96" s="61">
        <v>164.68369792890215</v>
      </c>
      <c r="U96" s="61">
        <v>166.30266714123863</v>
      </c>
      <c r="V96" s="61">
        <v>158.73269522361085</v>
      </c>
      <c r="W96" s="61">
        <v>159.61691023529207</v>
      </c>
      <c r="X96" s="61">
        <v>161.32982506183987</v>
      </c>
      <c r="Y96" s="61">
        <v>167.65777207873407</v>
      </c>
      <c r="Z96" s="61">
        <v>164.12190895785011</v>
      </c>
      <c r="AA96" s="61">
        <v>171.18166977365027</v>
      </c>
      <c r="AB96" s="61">
        <v>175.04968394772717</v>
      </c>
      <c r="AC96" s="61">
        <v>191.23143603936327</v>
      </c>
      <c r="AD96" s="61">
        <v>193.28791306890906</v>
      </c>
      <c r="AE96" s="61">
        <v>201.89132998740786</v>
      </c>
      <c r="AF96" s="61">
        <v>195.46134981160972</v>
      </c>
      <c r="AG96" s="61">
        <v>210.2020941579535</v>
      </c>
      <c r="AH96" s="61">
        <v>220.16262030580751</v>
      </c>
      <c r="AI96" s="61">
        <v>213.1430127613844</v>
      </c>
      <c r="AJ96" s="61">
        <v>212.73201296471714</v>
      </c>
      <c r="AK96" s="99"/>
      <c r="AL96" s="106">
        <v>-1.9282818204665864E-3</v>
      </c>
      <c r="AN96" s="106">
        <v>5.352977688035461E-2</v>
      </c>
    </row>
    <row r="97" spans="1:40" hidden="1" outlineLevel="1" x14ac:dyDescent="0.25">
      <c r="A97" s="62" t="s">
        <v>23</v>
      </c>
      <c r="B97" s="70">
        <v>1116.7254085014333</v>
      </c>
      <c r="C97" s="70">
        <v>992.38939661731536</v>
      </c>
      <c r="D97" s="70">
        <v>932.96808506651939</v>
      </c>
      <c r="E97" s="70">
        <v>951.12593750870883</v>
      </c>
      <c r="F97" s="70">
        <v>1081.7022655246876</v>
      </c>
      <c r="G97" s="70">
        <v>1084.1810327260134</v>
      </c>
      <c r="H97" s="70">
        <v>1198.3870831754853</v>
      </c>
      <c r="I97" s="70">
        <v>1384.9248481927566</v>
      </c>
      <c r="J97" s="70">
        <v>1288.1260716317763</v>
      </c>
      <c r="K97" s="70">
        <v>1353.709634567598</v>
      </c>
      <c r="L97" s="70">
        <v>1908.7841314126661</v>
      </c>
      <c r="M97" s="70">
        <v>2061.4371933464076</v>
      </c>
      <c r="N97" s="70">
        <v>2063.3791229426015</v>
      </c>
      <c r="O97" s="70">
        <v>2342.3181160836975</v>
      </c>
      <c r="P97" s="70">
        <v>2507.0626593013171</v>
      </c>
      <c r="Q97" s="70">
        <v>-1.8884436408129659</v>
      </c>
      <c r="R97" s="70">
        <v>-1.9380486849968293E-2</v>
      </c>
      <c r="S97" s="70">
        <v>0</v>
      </c>
      <c r="T97" s="70">
        <v>-0.65223437260010542</v>
      </c>
      <c r="U97" s="70">
        <v>-2.9480599999942569E-2</v>
      </c>
      <c r="V97" s="70">
        <v>0</v>
      </c>
      <c r="W97" s="70">
        <v>0</v>
      </c>
      <c r="X97" s="70">
        <v>0</v>
      </c>
      <c r="Y97" s="70">
        <v>0</v>
      </c>
      <c r="Z97" s="70">
        <v>0</v>
      </c>
      <c r="AA97" s="70">
        <v>0</v>
      </c>
      <c r="AB97" s="70">
        <v>0</v>
      </c>
      <c r="AC97" s="70">
        <v>0</v>
      </c>
      <c r="AD97" s="70">
        <v>0</v>
      </c>
      <c r="AE97" s="70">
        <v>0.19617623483964053</v>
      </c>
      <c r="AF97" s="70">
        <v>0.27375387000006413</v>
      </c>
      <c r="AG97" s="70">
        <v>0</v>
      </c>
      <c r="AH97" s="70">
        <v>0</v>
      </c>
      <c r="AI97" s="70">
        <v>0</v>
      </c>
      <c r="AJ97" s="70">
        <v>0</v>
      </c>
      <c r="AK97" s="99"/>
      <c r="AL97" s="119" t="e">
        <v>#DIV/0!</v>
      </c>
      <c r="AN97" s="119">
        <v>-1</v>
      </c>
    </row>
    <row r="98" spans="1:40" hidden="1" outlineLevel="1" x14ac:dyDescent="0.25">
      <c r="A98" s="62" t="s">
        <v>38</v>
      </c>
      <c r="B98" s="70">
        <v>1875.3334978391945</v>
      </c>
      <c r="C98" s="70">
        <v>1724.8285009289525</v>
      </c>
      <c r="D98" s="70">
        <v>1698.0734679642192</v>
      </c>
      <c r="E98" s="70">
        <v>1640.6987861620685</v>
      </c>
      <c r="F98" s="70">
        <v>1751.1376166776076</v>
      </c>
      <c r="G98" s="70">
        <v>1667.9492827002227</v>
      </c>
      <c r="H98" s="70">
        <v>1617.3624518539398</v>
      </c>
      <c r="I98" s="70">
        <v>1767.6365536725266</v>
      </c>
      <c r="J98" s="70">
        <v>1753.3176564006599</v>
      </c>
      <c r="K98" s="70">
        <v>1637.3296338628056</v>
      </c>
      <c r="L98" s="70">
        <v>1576.807354251187</v>
      </c>
      <c r="M98" s="70">
        <v>1540.8133255458383</v>
      </c>
      <c r="N98" s="70">
        <v>1060.7430995915581</v>
      </c>
      <c r="O98" s="70">
        <v>0.29746643374315695</v>
      </c>
      <c r="P98" s="70" t="s">
        <v>9</v>
      </c>
      <c r="Q98" s="70" t="s">
        <v>9</v>
      </c>
      <c r="R98" s="70" t="s">
        <v>9</v>
      </c>
      <c r="S98" s="70" t="s">
        <v>9</v>
      </c>
      <c r="T98" s="70" t="s">
        <v>9</v>
      </c>
      <c r="U98" s="70" t="s">
        <v>9</v>
      </c>
      <c r="V98" s="70" t="s">
        <v>9</v>
      </c>
      <c r="W98" s="70" t="s">
        <v>9</v>
      </c>
      <c r="X98" s="70" t="s">
        <v>9</v>
      </c>
      <c r="Y98" s="70" t="s">
        <v>9</v>
      </c>
      <c r="Z98" s="70" t="s">
        <v>9</v>
      </c>
      <c r="AA98" s="70" t="s">
        <v>9</v>
      </c>
      <c r="AB98" s="70" t="s">
        <v>9</v>
      </c>
      <c r="AC98" s="70" t="s">
        <v>9</v>
      </c>
      <c r="AD98" s="70" t="s">
        <v>9</v>
      </c>
      <c r="AE98" s="70" t="s">
        <v>9</v>
      </c>
      <c r="AF98" s="70" t="s">
        <v>9</v>
      </c>
      <c r="AG98" s="70" t="s">
        <v>9</v>
      </c>
      <c r="AH98" s="70" t="s">
        <v>9</v>
      </c>
      <c r="AI98" s="70" t="s">
        <v>9</v>
      </c>
      <c r="AJ98" s="70" t="s">
        <v>9</v>
      </c>
      <c r="AK98" s="99"/>
      <c r="AL98" s="119"/>
      <c r="AN98" s="119"/>
    </row>
    <row r="99" spans="1:40" hidden="1" outlineLevel="1" x14ac:dyDescent="0.25">
      <c r="A99" s="62" t="s">
        <v>24</v>
      </c>
      <c r="B99" s="70">
        <v>26.080000000000002</v>
      </c>
      <c r="C99" s="70">
        <v>23.44</v>
      </c>
      <c r="D99" s="70">
        <v>20.56</v>
      </c>
      <c r="E99" s="70">
        <v>26.080000000000002</v>
      </c>
      <c r="F99" s="70">
        <v>21.28</v>
      </c>
      <c r="G99" s="70">
        <v>24.8</v>
      </c>
      <c r="H99" s="70">
        <v>27.28</v>
      </c>
      <c r="I99" s="70">
        <v>26.96</v>
      </c>
      <c r="J99" s="70">
        <v>28.64</v>
      </c>
      <c r="K99" s="70">
        <v>26.8</v>
      </c>
      <c r="L99" s="70">
        <v>28.8</v>
      </c>
      <c r="M99" s="70">
        <v>12</v>
      </c>
      <c r="N99" s="70" t="s">
        <v>9</v>
      </c>
      <c r="O99" s="70" t="s">
        <v>9</v>
      </c>
      <c r="P99" s="70" t="s">
        <v>9</v>
      </c>
      <c r="Q99" s="70" t="s">
        <v>9</v>
      </c>
      <c r="R99" s="70" t="s">
        <v>9</v>
      </c>
      <c r="S99" s="70" t="s">
        <v>9</v>
      </c>
      <c r="T99" s="70" t="s">
        <v>9</v>
      </c>
      <c r="U99" s="70" t="s">
        <v>9</v>
      </c>
      <c r="V99" s="70" t="s">
        <v>9</v>
      </c>
      <c r="W99" s="70" t="s">
        <v>9</v>
      </c>
      <c r="X99" s="70" t="s">
        <v>9</v>
      </c>
      <c r="Y99" s="70" t="s">
        <v>9</v>
      </c>
      <c r="Z99" s="70" t="s">
        <v>9</v>
      </c>
      <c r="AA99" s="70" t="s">
        <v>9</v>
      </c>
      <c r="AB99" s="70" t="s">
        <v>9</v>
      </c>
      <c r="AC99" s="70" t="s">
        <v>9</v>
      </c>
      <c r="AD99" s="70" t="s">
        <v>9</v>
      </c>
      <c r="AE99" s="70" t="s">
        <v>9</v>
      </c>
      <c r="AF99" s="70" t="s">
        <v>9</v>
      </c>
      <c r="AG99" s="70" t="s">
        <v>9</v>
      </c>
      <c r="AH99" s="70" t="s">
        <v>9</v>
      </c>
      <c r="AI99" s="70" t="s">
        <v>9</v>
      </c>
      <c r="AJ99" s="70" t="s">
        <v>9</v>
      </c>
      <c r="AK99" s="99"/>
      <c r="AL99" s="119"/>
      <c r="AN99" s="119"/>
    </row>
    <row r="100" spans="1:40" hidden="1" outlineLevel="1" x14ac:dyDescent="0.25">
      <c r="A100" s="62" t="s">
        <v>39</v>
      </c>
      <c r="B100" s="70">
        <v>115.549722636224</v>
      </c>
      <c r="C100" s="70">
        <v>103.86669873857545</v>
      </c>
      <c r="D100" s="70">
        <v>104.20498433279445</v>
      </c>
      <c r="E100" s="70">
        <v>102.97425570345909</v>
      </c>
      <c r="F100" s="70">
        <v>104.83032546248897</v>
      </c>
      <c r="G100" s="70">
        <v>95.448213426495158</v>
      </c>
      <c r="H100" s="70">
        <v>111.07900760058389</v>
      </c>
      <c r="I100" s="70">
        <v>103.3437885308051</v>
      </c>
      <c r="J100" s="70">
        <v>101.97324379805224</v>
      </c>
      <c r="K100" s="70">
        <v>104.05523810957051</v>
      </c>
      <c r="L100" s="70">
        <v>154.76114730154416</v>
      </c>
      <c r="M100" s="70">
        <v>111.06401262667765</v>
      </c>
      <c r="N100" s="70">
        <v>112.31557348987135</v>
      </c>
      <c r="O100" s="70">
        <v>117.1657254027059</v>
      </c>
      <c r="P100" s="70">
        <v>123.96323343018204</v>
      </c>
      <c r="Q100" s="70">
        <v>170.94784738008065</v>
      </c>
      <c r="R100" s="70">
        <v>126.99002331780541</v>
      </c>
      <c r="S100" s="70">
        <v>141.77789240931352</v>
      </c>
      <c r="T100" s="70">
        <v>129.67938730150226</v>
      </c>
      <c r="U100" s="70">
        <v>130.29161774123858</v>
      </c>
      <c r="V100" s="70">
        <v>122.52203522361086</v>
      </c>
      <c r="W100" s="70">
        <v>123.24645523529207</v>
      </c>
      <c r="X100" s="70">
        <v>124.80991006183989</v>
      </c>
      <c r="Y100" s="70">
        <v>130.97090707873406</v>
      </c>
      <c r="Z100" s="70">
        <v>127.19097895785011</v>
      </c>
      <c r="AA100" s="70">
        <v>133.91365977365027</v>
      </c>
      <c r="AB100" s="70">
        <v>137.36986394772717</v>
      </c>
      <c r="AC100" s="70">
        <v>152.98478103936327</v>
      </c>
      <c r="AD100" s="70">
        <v>154.45295806890906</v>
      </c>
      <c r="AE100" s="70">
        <v>162.27507875256822</v>
      </c>
      <c r="AF100" s="70">
        <v>155.19989094160965</v>
      </c>
      <c r="AG100" s="70">
        <v>169.8582291579535</v>
      </c>
      <c r="AH100" s="70">
        <v>178.94982030580752</v>
      </c>
      <c r="AI100" s="70">
        <v>171.1542927613844</v>
      </c>
      <c r="AJ100" s="70">
        <v>169.95862796471715</v>
      </c>
      <c r="AK100" s="99"/>
      <c r="AL100" s="119">
        <v>-6.9858884482330037E-3</v>
      </c>
      <c r="AN100" s="119">
        <v>-5.7866737167160147E-3</v>
      </c>
    </row>
    <row r="101" spans="1:40" hidden="1" outlineLevel="1" x14ac:dyDescent="0.25">
      <c r="A101" s="62" t="s">
        <v>25</v>
      </c>
      <c r="B101" s="70">
        <v>27.871110000000002</v>
      </c>
      <c r="C101" s="70">
        <v>28.029314999999997</v>
      </c>
      <c r="D101" s="70">
        <v>28.258274999999998</v>
      </c>
      <c r="E101" s="70">
        <v>28.414095</v>
      </c>
      <c r="F101" s="70">
        <v>28.507904999999997</v>
      </c>
      <c r="G101" s="70">
        <v>28.630334999999999</v>
      </c>
      <c r="H101" s="70">
        <v>28.827494999999999</v>
      </c>
      <c r="I101" s="70">
        <v>29.131184999999999</v>
      </c>
      <c r="J101" s="70">
        <v>29.439644999999995</v>
      </c>
      <c r="K101" s="70">
        <v>29.745719999999995</v>
      </c>
      <c r="L101" s="70">
        <v>30.126525000000001</v>
      </c>
      <c r="M101" s="70">
        <v>30.585239999999999</v>
      </c>
      <c r="N101" s="70">
        <v>31.141739999999999</v>
      </c>
      <c r="O101" s="70">
        <v>31.640204999999998</v>
      </c>
      <c r="P101" s="70">
        <v>32.15934</v>
      </c>
      <c r="Q101" s="70">
        <v>32.863709999999998</v>
      </c>
      <c r="R101" s="70">
        <v>33.651554999999995</v>
      </c>
      <c r="S101" s="70">
        <v>34.787610000000001</v>
      </c>
      <c r="T101" s="70">
        <v>35.656545000000001</v>
      </c>
      <c r="U101" s="70">
        <v>36.040529999999997</v>
      </c>
      <c r="V101" s="70">
        <v>36.210660000000004</v>
      </c>
      <c r="W101" s="70">
        <v>36.370454999999993</v>
      </c>
      <c r="X101" s="70">
        <v>36.519914999999997</v>
      </c>
      <c r="Y101" s="70">
        <v>36.686865000000004</v>
      </c>
      <c r="Z101" s="70">
        <v>36.930929999999996</v>
      </c>
      <c r="AA101" s="70">
        <v>37.268009999999997</v>
      </c>
      <c r="AB101" s="70">
        <v>37.679819999999999</v>
      </c>
      <c r="AC101" s="70">
        <v>38.246654999999997</v>
      </c>
      <c r="AD101" s="70">
        <v>38.834955000000001</v>
      </c>
      <c r="AE101" s="70">
        <v>39.420074999999997</v>
      </c>
      <c r="AF101" s="70">
        <v>39.987704999999998</v>
      </c>
      <c r="AG101" s="70">
        <v>40.343864999999994</v>
      </c>
      <c r="AH101" s="70">
        <v>41.212799999999994</v>
      </c>
      <c r="AI101" s="70">
        <v>41.988720000000001</v>
      </c>
      <c r="AJ101" s="70">
        <v>42.773384999999998</v>
      </c>
      <c r="AK101" s="99"/>
      <c r="AL101" s="119">
        <v>1.8687518933656392E-2</v>
      </c>
      <c r="AN101" s="119">
        <v>0.30153853597174513</v>
      </c>
    </row>
    <row r="102" spans="1:40" x14ac:dyDescent="0.25">
      <c r="A102" s="64" t="s">
        <v>13</v>
      </c>
      <c r="B102" s="61">
        <v>35.524187103957608</v>
      </c>
      <c r="C102" s="61">
        <v>49.661994466251372</v>
      </c>
      <c r="D102" s="61">
        <v>63.799610544922189</v>
      </c>
      <c r="E102" s="61">
        <v>96.561008915301926</v>
      </c>
      <c r="F102" s="61">
        <v>135.26066400240865</v>
      </c>
      <c r="G102" s="61">
        <v>205.45058843855239</v>
      </c>
      <c r="H102" s="61">
        <v>299.64319190246647</v>
      </c>
      <c r="I102" s="61">
        <v>405.87354525393033</v>
      </c>
      <c r="J102" s="61">
        <v>310.8520087031024</v>
      </c>
      <c r="K102" s="61">
        <v>488.16084411976908</v>
      </c>
      <c r="L102" s="61">
        <v>706.98944973303674</v>
      </c>
      <c r="M102" s="61">
        <v>725.27197897556391</v>
      </c>
      <c r="N102" s="61">
        <v>724.27530595860344</v>
      </c>
      <c r="O102" s="61">
        <v>915.6156444166744</v>
      </c>
      <c r="P102" s="61">
        <v>941.02099530254054</v>
      </c>
      <c r="Q102" s="61">
        <v>1123.7330455373408</v>
      </c>
      <c r="R102" s="61">
        <v>1105.9131506090259</v>
      </c>
      <c r="S102" s="61">
        <v>1106.3151200833506</v>
      </c>
      <c r="T102" s="61">
        <v>1133.5310193940597</v>
      </c>
      <c r="U102" s="61">
        <v>1101.9758335651327</v>
      </c>
      <c r="V102" s="61">
        <v>1066.0954511931914</v>
      </c>
      <c r="W102" s="61">
        <v>1070.8006655506517</v>
      </c>
      <c r="X102" s="61">
        <v>1043.5836093635819</v>
      </c>
      <c r="Y102" s="61">
        <v>1072.1872664719847</v>
      </c>
      <c r="Z102" s="61">
        <v>1134.3868508431085</v>
      </c>
      <c r="AA102" s="61">
        <v>1130.570456930458</v>
      </c>
      <c r="AB102" s="61">
        <v>1204.1038442689619</v>
      </c>
      <c r="AC102" s="61">
        <v>1136.8428191304254</v>
      </c>
      <c r="AD102" s="61">
        <v>831.7841168630689</v>
      </c>
      <c r="AE102" s="61">
        <v>808.24879274331226</v>
      </c>
      <c r="AF102" s="61">
        <v>647.88052822410555</v>
      </c>
      <c r="AG102" s="61">
        <v>691.36181811240863</v>
      </c>
      <c r="AH102" s="61">
        <v>658.57515718896491</v>
      </c>
      <c r="AI102" s="61">
        <v>607.40617062828051</v>
      </c>
      <c r="AJ102" s="61">
        <v>608.28646715137882</v>
      </c>
      <c r="AK102" s="99"/>
      <c r="AL102" s="106">
        <v>1.4492716170264783E-3</v>
      </c>
      <c r="AN102" s="106">
        <v>-0.45869130611842818</v>
      </c>
    </row>
    <row r="103" spans="1:40" collapsed="1" x14ac:dyDescent="0.25">
      <c r="A103" s="64" t="s">
        <v>2</v>
      </c>
      <c r="B103" s="61">
        <v>20570.757476329538</v>
      </c>
      <c r="C103" s="61">
        <v>20707.331875951964</v>
      </c>
      <c r="D103" s="61">
        <v>20839.314451449056</v>
      </c>
      <c r="E103" s="61">
        <v>21084.538922521748</v>
      </c>
      <c r="F103" s="61">
        <v>21226.007740586854</v>
      </c>
      <c r="G103" s="61">
        <v>21868.063350805816</v>
      </c>
      <c r="H103" s="61">
        <v>22075.632985514447</v>
      </c>
      <c r="I103" s="61">
        <v>22183.65424197273</v>
      </c>
      <c r="J103" s="61">
        <v>22612.916421447695</v>
      </c>
      <c r="K103" s="61">
        <v>22267.173438480491</v>
      </c>
      <c r="L103" s="61">
        <v>21335.406848545696</v>
      </c>
      <c r="M103" s="61">
        <v>21033.612115585514</v>
      </c>
      <c r="N103" s="61">
        <v>20707.053744596204</v>
      </c>
      <c r="O103" s="61">
        <v>20996.72305230072</v>
      </c>
      <c r="P103" s="61">
        <v>20652.017588623457</v>
      </c>
      <c r="Q103" s="61">
        <v>20183.65142864763</v>
      </c>
      <c r="R103" s="61">
        <v>19765.946445548103</v>
      </c>
      <c r="S103" s="61">
        <v>19628.11340477581</v>
      </c>
      <c r="T103" s="61">
        <v>19260.003266905002</v>
      </c>
      <c r="U103" s="61">
        <v>18844.171030386042</v>
      </c>
      <c r="V103" s="61">
        <v>18988.060760455603</v>
      </c>
      <c r="W103" s="61">
        <v>18557.044384062559</v>
      </c>
      <c r="X103" s="61">
        <v>18858.686893026108</v>
      </c>
      <c r="Y103" s="61">
        <v>19449.195801753307</v>
      </c>
      <c r="Z103" s="61">
        <v>19526.228910444726</v>
      </c>
      <c r="AA103" s="61">
        <v>19919.3495632878</v>
      </c>
      <c r="AB103" s="61">
        <v>20506.827894111553</v>
      </c>
      <c r="AC103" s="61">
        <v>21128.154165342665</v>
      </c>
      <c r="AD103" s="61">
        <v>21402.332937239902</v>
      </c>
      <c r="AE103" s="61">
        <v>21283.443633734092</v>
      </c>
      <c r="AF103" s="61">
        <v>21587.840665458418</v>
      </c>
      <c r="AG103" s="61">
        <v>21967.139869428724</v>
      </c>
      <c r="AH103" s="61">
        <v>21780.063717145229</v>
      </c>
      <c r="AI103" s="61">
        <v>20720.152425225919</v>
      </c>
      <c r="AJ103" s="61">
        <v>20445.459236291848</v>
      </c>
      <c r="AK103" s="99"/>
      <c r="AL103" s="106">
        <v>-1.3257295761957952E-2</v>
      </c>
      <c r="AN103" s="106">
        <v>1.2971280670881064E-2</v>
      </c>
    </row>
    <row r="104" spans="1:40" hidden="1" outlineLevel="1" x14ac:dyDescent="0.25">
      <c r="A104" s="62" t="s">
        <v>26</v>
      </c>
      <c r="B104" s="70">
        <v>12480.172254775534</v>
      </c>
      <c r="C104" s="70">
        <v>12637.185400482977</v>
      </c>
      <c r="D104" s="70">
        <v>12829.661388949207</v>
      </c>
      <c r="E104" s="70">
        <v>12832.961327585786</v>
      </c>
      <c r="F104" s="70">
        <v>12783.895165753058</v>
      </c>
      <c r="G104" s="70">
        <v>12826.69675958985</v>
      </c>
      <c r="H104" s="70">
        <v>13171.052879886071</v>
      </c>
      <c r="I104" s="70">
        <v>13456.31261039856</v>
      </c>
      <c r="J104" s="70">
        <v>13635.427259586366</v>
      </c>
      <c r="K104" s="70">
        <v>13255.947013862778</v>
      </c>
      <c r="L104" s="70">
        <v>12685.166488716532</v>
      </c>
      <c r="M104" s="70">
        <v>12595.141690442057</v>
      </c>
      <c r="N104" s="70">
        <v>12456.879348700151</v>
      </c>
      <c r="O104" s="70">
        <v>12439.716020069503</v>
      </c>
      <c r="P104" s="70">
        <v>12398.020226636896</v>
      </c>
      <c r="Q104" s="70">
        <v>12016.18723329971</v>
      </c>
      <c r="R104" s="70">
        <v>11834.227430297326</v>
      </c>
      <c r="S104" s="70">
        <v>11761.129885381855</v>
      </c>
      <c r="T104" s="70">
        <v>11612.331058102023</v>
      </c>
      <c r="U104" s="70">
        <v>11403.602820352538</v>
      </c>
      <c r="V104" s="70">
        <v>11205.417874590234</v>
      </c>
      <c r="W104" s="70">
        <v>11247.423461791974</v>
      </c>
      <c r="X104" s="70">
        <v>11565.560327349578</v>
      </c>
      <c r="Y104" s="70">
        <v>11596.485149457974</v>
      </c>
      <c r="Z104" s="70">
        <v>11901.192075200464</v>
      </c>
      <c r="AA104" s="70">
        <v>12226.016539933107</v>
      </c>
      <c r="AB104" s="70">
        <v>12628.465103097811</v>
      </c>
      <c r="AC104" s="70">
        <v>12977.795392757302</v>
      </c>
      <c r="AD104" s="70">
        <v>12916.599385858823</v>
      </c>
      <c r="AE104" s="70">
        <v>13091.203534766764</v>
      </c>
      <c r="AF104" s="70">
        <v>13260.189768763996</v>
      </c>
      <c r="AG104" s="70">
        <v>13328.86657163891</v>
      </c>
      <c r="AH104" s="70">
        <v>13357.41565359603</v>
      </c>
      <c r="AI104" s="70">
        <v>13061.550527880245</v>
      </c>
      <c r="AJ104" s="70">
        <v>12704.795459187226</v>
      </c>
      <c r="AK104" s="99"/>
      <c r="AL104" s="119">
        <v>-2.7313378142320495E-2</v>
      </c>
      <c r="AN104" s="119">
        <v>5.7306715725868415E-2</v>
      </c>
    </row>
    <row r="105" spans="1:40" hidden="1" outlineLevel="1" x14ac:dyDescent="0.25">
      <c r="A105" s="62" t="s">
        <v>27</v>
      </c>
      <c r="B105" s="70">
        <v>2434.5396705397993</v>
      </c>
      <c r="C105" s="70">
        <v>2457.1522893318233</v>
      </c>
      <c r="D105" s="70">
        <v>2503.7212587862164</v>
      </c>
      <c r="E105" s="70">
        <v>2504.3331311739939</v>
      </c>
      <c r="F105" s="70">
        <v>2489.8108906381758</v>
      </c>
      <c r="G105" s="70">
        <v>2496.3505553271834</v>
      </c>
      <c r="H105" s="70">
        <v>2584.186761543699</v>
      </c>
      <c r="I105" s="70">
        <v>2642.1948373214504</v>
      </c>
      <c r="J105" s="70">
        <v>2667.1063474069601</v>
      </c>
      <c r="K105" s="70">
        <v>2576.3342281400555</v>
      </c>
      <c r="L105" s="70">
        <v>2462.5505179252059</v>
      </c>
      <c r="M105" s="70">
        <v>2469.6527693329153</v>
      </c>
      <c r="N105" s="70">
        <v>2461.0939532910302</v>
      </c>
      <c r="O105" s="70">
        <v>2431.411445803863</v>
      </c>
      <c r="P105" s="70">
        <v>2417.2028108129025</v>
      </c>
      <c r="Q105" s="70">
        <v>2395.2251378620572</v>
      </c>
      <c r="R105" s="70">
        <v>2331.1593565920903</v>
      </c>
      <c r="S105" s="70">
        <v>2342.1828022019972</v>
      </c>
      <c r="T105" s="70">
        <v>2303.580805763992</v>
      </c>
      <c r="U105" s="70">
        <v>2290.887096724955</v>
      </c>
      <c r="V105" s="70">
        <v>2280.4566386808515</v>
      </c>
      <c r="W105" s="70">
        <v>2309.2298965270074</v>
      </c>
      <c r="X105" s="70">
        <v>2365.6397016980832</v>
      </c>
      <c r="Y105" s="70">
        <v>2363.9968573207198</v>
      </c>
      <c r="Z105" s="70">
        <v>2449.1177717850987</v>
      </c>
      <c r="AA105" s="70">
        <v>2499.110124773491</v>
      </c>
      <c r="AB105" s="70">
        <v>2546.6044722222368</v>
      </c>
      <c r="AC105" s="70">
        <v>2638.6744619391843</v>
      </c>
      <c r="AD105" s="70">
        <v>2567.1610958735414</v>
      </c>
      <c r="AE105" s="70">
        <v>2609.1281749742084</v>
      </c>
      <c r="AF105" s="70">
        <v>2593.6260133622627</v>
      </c>
      <c r="AG105" s="70">
        <v>2550.0817883963546</v>
      </c>
      <c r="AH105" s="70">
        <v>2510.218176027593</v>
      </c>
      <c r="AI105" s="70">
        <v>2452.296848826265</v>
      </c>
      <c r="AJ105" s="70">
        <v>2408.7027333506603</v>
      </c>
      <c r="AK105" s="99"/>
      <c r="AL105" s="119">
        <v>-1.7776850912837074E-2</v>
      </c>
      <c r="AN105" s="119">
        <v>5.6268595697158696E-3</v>
      </c>
    </row>
    <row r="106" spans="1:40" hidden="1" outlineLevel="1" x14ac:dyDescent="0.25">
      <c r="A106" s="62" t="s">
        <v>28</v>
      </c>
      <c r="B106" s="70">
        <v>4393.4617407018886</v>
      </c>
      <c r="C106" s="70">
        <v>4352.4584745101802</v>
      </c>
      <c r="D106" s="70">
        <v>4269.886103128405</v>
      </c>
      <c r="E106" s="70">
        <v>4412.1964155562473</v>
      </c>
      <c r="F106" s="70">
        <v>4597.0068126568913</v>
      </c>
      <c r="G106" s="70">
        <v>4807.9871863781273</v>
      </c>
      <c r="H106" s="70">
        <v>4810.9273831043793</v>
      </c>
      <c r="I106" s="70">
        <v>4628.9654144368078</v>
      </c>
      <c r="J106" s="70">
        <v>4953.7897457601257</v>
      </c>
      <c r="K106" s="70">
        <v>4962.7986368590946</v>
      </c>
      <c r="L106" s="70">
        <v>4715.9202223516349</v>
      </c>
      <c r="M106" s="70">
        <v>4474.0005790553123</v>
      </c>
      <c r="N106" s="70">
        <v>4421.2839542514439</v>
      </c>
      <c r="O106" s="70">
        <v>4600.4816507246196</v>
      </c>
      <c r="P106" s="70">
        <v>4488.0220504961571</v>
      </c>
      <c r="Q106" s="70">
        <v>4356.050634215303</v>
      </c>
      <c r="R106" s="70">
        <v>4246.7977021358756</v>
      </c>
      <c r="S106" s="70">
        <v>4117.4071101612008</v>
      </c>
      <c r="T106" s="70">
        <v>3981.8250802913531</v>
      </c>
      <c r="U106" s="70">
        <v>3868.0693167521295</v>
      </c>
      <c r="V106" s="70">
        <v>4154.1582741591155</v>
      </c>
      <c r="W106" s="70">
        <v>3791.9098304169825</v>
      </c>
      <c r="X106" s="70">
        <v>3901.1136308752807</v>
      </c>
      <c r="Y106" s="70">
        <v>4257.8556313829358</v>
      </c>
      <c r="Z106" s="70">
        <v>4127.2780827803954</v>
      </c>
      <c r="AA106" s="70">
        <v>4154.1128297056648</v>
      </c>
      <c r="AB106" s="70">
        <v>4221.4970517439706</v>
      </c>
      <c r="AC106" s="70">
        <v>4469.634447898703</v>
      </c>
      <c r="AD106" s="70">
        <v>4692.9389304253727</v>
      </c>
      <c r="AE106" s="70">
        <v>4460.3295440479396</v>
      </c>
      <c r="AF106" s="70">
        <v>4514.6187410972025</v>
      </c>
      <c r="AG106" s="70">
        <v>4683.8827492112096</v>
      </c>
      <c r="AH106" s="70">
        <v>4238.3096858517902</v>
      </c>
      <c r="AI106" s="70">
        <v>3822.8118544119493</v>
      </c>
      <c r="AJ106" s="70">
        <v>3901.8003425051743</v>
      </c>
      <c r="AK106" s="99"/>
      <c r="AL106" s="119">
        <v>2.0662405344919997E-2</v>
      </c>
      <c r="AN106" s="119">
        <v>-0.10428030568381058</v>
      </c>
    </row>
    <row r="107" spans="1:40" hidden="1" outlineLevel="1" x14ac:dyDescent="0.25">
      <c r="A107" s="62" t="s">
        <v>29</v>
      </c>
      <c r="B107" s="70">
        <v>355.036</v>
      </c>
      <c r="C107" s="70">
        <v>315.14515999999998</v>
      </c>
      <c r="D107" s="70">
        <v>255.60083999999998</v>
      </c>
      <c r="E107" s="70">
        <v>357.2998</v>
      </c>
      <c r="F107" s="70">
        <v>269.64124000000004</v>
      </c>
      <c r="G107" s="70">
        <v>494.59520000000003</v>
      </c>
      <c r="H107" s="70">
        <v>484.03343999999993</v>
      </c>
      <c r="I107" s="70">
        <v>423.48680000000002</v>
      </c>
      <c r="J107" s="70">
        <v>305.58044000000001</v>
      </c>
      <c r="K107" s="70">
        <v>383.22723999999999</v>
      </c>
      <c r="L107" s="70">
        <v>366.38315999999998</v>
      </c>
      <c r="M107" s="70">
        <v>385.28247999999996</v>
      </c>
      <c r="N107" s="70">
        <v>273.89956000000001</v>
      </c>
      <c r="O107" s="70">
        <v>386.76</v>
      </c>
      <c r="P107" s="70">
        <v>240.79571999999996</v>
      </c>
      <c r="Q107" s="70">
        <v>266.73371999999995</v>
      </c>
      <c r="R107" s="70">
        <v>254.85636</v>
      </c>
      <c r="S107" s="70">
        <v>376.76671999999996</v>
      </c>
      <c r="T107" s="70">
        <v>262.20744000000002</v>
      </c>
      <c r="U107" s="70">
        <v>307.32239999999996</v>
      </c>
      <c r="V107" s="70">
        <v>427.93387999999993</v>
      </c>
      <c r="W107" s="70">
        <v>360.67856</v>
      </c>
      <c r="X107" s="70">
        <v>229.39619999999999</v>
      </c>
      <c r="Y107" s="70">
        <v>515.69275999999991</v>
      </c>
      <c r="Z107" s="70">
        <v>391.07495680000005</v>
      </c>
      <c r="AA107" s="70">
        <v>401.14668</v>
      </c>
      <c r="AB107" s="70">
        <v>433.59667999999999</v>
      </c>
      <c r="AC107" s="70">
        <v>332.74647999999996</v>
      </c>
      <c r="AD107" s="70">
        <v>461.05708000000004</v>
      </c>
      <c r="AE107" s="70">
        <v>343.90247759999994</v>
      </c>
      <c r="AF107" s="70">
        <v>399.48303999999996</v>
      </c>
      <c r="AG107" s="70">
        <v>597.40603999999996</v>
      </c>
      <c r="AH107" s="70">
        <v>623.97631999999999</v>
      </c>
      <c r="AI107" s="70">
        <v>457.79579999999999</v>
      </c>
      <c r="AJ107" s="70">
        <v>453.53203719999999</v>
      </c>
      <c r="AK107" s="99"/>
      <c r="AL107" s="119">
        <v>-9.3136782818889884E-3</v>
      </c>
      <c r="AN107" s="119">
        <v>0.70031759464082788</v>
      </c>
    </row>
    <row r="108" spans="1:40" hidden="1" outlineLevel="1" x14ac:dyDescent="0.25">
      <c r="A108" s="62" t="s">
        <v>30</v>
      </c>
      <c r="B108" s="70">
        <v>96.677023188405784</v>
      </c>
      <c r="C108" s="70">
        <v>99.628382821946872</v>
      </c>
      <c r="D108" s="70">
        <v>118.08579710144927</v>
      </c>
      <c r="E108" s="70">
        <v>99.875217391304361</v>
      </c>
      <c r="F108" s="70">
        <v>98.719420289855051</v>
      </c>
      <c r="G108" s="70">
        <v>86.267101449275344</v>
      </c>
      <c r="H108" s="70">
        <v>87.18695652173912</v>
      </c>
      <c r="I108" s="70">
        <v>82.633913043478259</v>
      </c>
      <c r="J108" s="70">
        <v>95.371594202898564</v>
      </c>
      <c r="K108" s="70">
        <v>103.53391304347825</v>
      </c>
      <c r="L108" s="70">
        <v>91.8436231884058</v>
      </c>
      <c r="M108" s="70">
        <v>83.63666666666667</v>
      </c>
      <c r="N108" s="70">
        <v>80.805362318840594</v>
      </c>
      <c r="O108" s="70">
        <v>78.482608695652175</v>
      </c>
      <c r="P108" s="70">
        <v>66.857681159420295</v>
      </c>
      <c r="Q108" s="70">
        <v>60.814599999999999</v>
      </c>
      <c r="R108" s="70">
        <v>64.755533333333346</v>
      </c>
      <c r="S108" s="70">
        <v>50.899933333333344</v>
      </c>
      <c r="T108" s="70">
        <v>66.973133333333351</v>
      </c>
      <c r="U108" s="70">
        <v>89.020800000000008</v>
      </c>
      <c r="V108" s="70">
        <v>98.243200000000016</v>
      </c>
      <c r="W108" s="70">
        <v>70.265799999999999</v>
      </c>
      <c r="X108" s="70">
        <v>46.351066666666675</v>
      </c>
      <c r="Y108" s="70">
        <v>47.090266666666672</v>
      </c>
      <c r="Z108" s="70">
        <v>54.549733333333336</v>
      </c>
      <c r="AA108" s="70">
        <v>64.265666666666661</v>
      </c>
      <c r="AB108" s="70">
        <v>81.790133333333344</v>
      </c>
      <c r="AC108" s="70">
        <v>83.988666666666674</v>
      </c>
      <c r="AD108" s="70">
        <v>90.42880000000001</v>
      </c>
      <c r="AE108" s="70">
        <v>96.082066666666663</v>
      </c>
      <c r="AF108" s="70">
        <v>110.17820000000002</v>
      </c>
      <c r="AG108" s="70">
        <v>106.40373333333334</v>
      </c>
      <c r="AH108" s="70">
        <v>143.90640000000002</v>
      </c>
      <c r="AI108" s="70">
        <v>139.22972077294688</v>
      </c>
      <c r="AJ108" s="70">
        <v>172.10677801800878</v>
      </c>
      <c r="AK108" s="99"/>
      <c r="AL108" s="119">
        <v>0.23613533850776855</v>
      </c>
      <c r="AN108" s="119">
        <v>1.8300240076890877</v>
      </c>
    </row>
    <row r="109" spans="1:40" hidden="1" outlineLevel="1" x14ac:dyDescent="0.25">
      <c r="A109" s="62" t="s">
        <v>42</v>
      </c>
      <c r="B109" s="70">
        <v>723.07784151514841</v>
      </c>
      <c r="C109" s="70">
        <v>750.88852772726921</v>
      </c>
      <c r="D109" s="70">
        <v>761.3175350568149</v>
      </c>
      <c r="E109" s="70">
        <v>764.79387083332995</v>
      </c>
      <c r="F109" s="70">
        <v>869.08394412878408</v>
      </c>
      <c r="G109" s="70">
        <v>997.70836785984386</v>
      </c>
      <c r="H109" s="70">
        <v>803.03356437499644</v>
      </c>
      <c r="I109" s="70">
        <v>830.84425058711759</v>
      </c>
      <c r="J109" s="70">
        <v>823.89157903408716</v>
      </c>
      <c r="K109" s="70">
        <v>869.08394412878408</v>
      </c>
      <c r="L109" s="70">
        <v>900.37096611742027</v>
      </c>
      <c r="M109" s="70">
        <v>910.79997344696551</v>
      </c>
      <c r="N109" s="70">
        <v>914.27630922348078</v>
      </c>
      <c r="O109" s="70">
        <v>917.75264499999571</v>
      </c>
      <c r="P109" s="70">
        <v>879.51295145832944</v>
      </c>
      <c r="Q109" s="70">
        <v>943.78401985771598</v>
      </c>
      <c r="R109" s="70">
        <v>904.75785767385571</v>
      </c>
      <c r="S109" s="70">
        <v>859.0597220842551</v>
      </c>
      <c r="T109" s="70">
        <v>929.49684859773402</v>
      </c>
      <c r="U109" s="70">
        <v>788.40909980042272</v>
      </c>
      <c r="V109" s="70">
        <v>745.71686526643111</v>
      </c>
      <c r="W109" s="70">
        <v>714.47450090494692</v>
      </c>
      <c r="X109" s="70">
        <v>680.81517379975094</v>
      </c>
      <c r="Y109" s="70">
        <v>590.39470623732518</v>
      </c>
      <c r="Z109" s="70">
        <v>529.00222385419227</v>
      </c>
      <c r="AA109" s="70">
        <v>509.62622568842954</v>
      </c>
      <c r="AB109" s="70">
        <v>535.12228288219046</v>
      </c>
      <c r="AC109" s="70">
        <v>554.55875658682862</v>
      </c>
      <c r="AD109" s="70">
        <v>589.69157573857956</v>
      </c>
      <c r="AE109" s="70">
        <v>609.87730095474478</v>
      </c>
      <c r="AF109" s="70">
        <v>650.30503802564874</v>
      </c>
      <c r="AG109" s="70">
        <v>642.34371972280621</v>
      </c>
      <c r="AH109" s="70">
        <v>852.65982131787541</v>
      </c>
      <c r="AI109" s="70">
        <v>723.27981651305049</v>
      </c>
      <c r="AJ109" s="70">
        <v>739.39464045647514</v>
      </c>
      <c r="AK109" s="99"/>
      <c r="AL109" s="119">
        <v>2.2280206879150326E-2</v>
      </c>
      <c r="AN109" s="119">
        <v>-0.21656372125484216</v>
      </c>
    </row>
    <row r="110" spans="1:40" hidden="1" outlineLevel="1" x14ac:dyDescent="0.25">
      <c r="A110" s="62" t="s">
        <v>14</v>
      </c>
      <c r="B110" s="70">
        <v>87.792945608757037</v>
      </c>
      <c r="C110" s="70">
        <v>94.873641077770003</v>
      </c>
      <c r="D110" s="70">
        <v>101.04152842696728</v>
      </c>
      <c r="E110" s="70">
        <v>113.07915998108203</v>
      </c>
      <c r="F110" s="70">
        <v>117.85026712009162</v>
      </c>
      <c r="G110" s="70">
        <v>158.45818020153698</v>
      </c>
      <c r="H110" s="70">
        <v>135.2120000835651</v>
      </c>
      <c r="I110" s="70">
        <v>119.21641618531905</v>
      </c>
      <c r="J110" s="70">
        <v>131.74945545725768</v>
      </c>
      <c r="K110" s="70">
        <v>116.24846244630325</v>
      </c>
      <c r="L110" s="70">
        <v>113.17187024649508</v>
      </c>
      <c r="M110" s="70">
        <v>115.09795664159599</v>
      </c>
      <c r="N110" s="70">
        <v>98.815256811255836</v>
      </c>
      <c r="O110" s="70">
        <v>142.11868200708247</v>
      </c>
      <c r="P110" s="70">
        <v>161.60614805975348</v>
      </c>
      <c r="Q110" s="70">
        <v>144.85608341284475</v>
      </c>
      <c r="R110" s="70">
        <v>129.39220551562343</v>
      </c>
      <c r="S110" s="70">
        <v>120.66723161316608</v>
      </c>
      <c r="T110" s="70">
        <v>103.58890081656772</v>
      </c>
      <c r="U110" s="70">
        <v>96.859496755999345</v>
      </c>
      <c r="V110" s="70">
        <v>76.13402775896985</v>
      </c>
      <c r="W110" s="70">
        <v>63.062334421648423</v>
      </c>
      <c r="X110" s="70">
        <v>69.810792636750492</v>
      </c>
      <c r="Y110" s="70">
        <v>77.680430687682218</v>
      </c>
      <c r="Z110" s="70">
        <v>74.014066691240913</v>
      </c>
      <c r="AA110" s="70">
        <v>65.071496520437094</v>
      </c>
      <c r="AB110" s="70">
        <v>59.75217083200944</v>
      </c>
      <c r="AC110" s="70">
        <v>70.755959493978764</v>
      </c>
      <c r="AD110" s="70">
        <v>84.456069343585312</v>
      </c>
      <c r="AE110" s="70">
        <v>72.920534723770871</v>
      </c>
      <c r="AF110" s="70">
        <v>59.439864209311182</v>
      </c>
      <c r="AG110" s="70">
        <v>58.155267126107894</v>
      </c>
      <c r="AH110" s="70">
        <v>53.577660351936274</v>
      </c>
      <c r="AI110" s="70">
        <v>63.187856821462169</v>
      </c>
      <c r="AJ110" s="70">
        <v>65.12724557430721</v>
      </c>
      <c r="AK110" s="99"/>
      <c r="AL110" s="119">
        <v>3.0692428108850093E-2</v>
      </c>
      <c r="AN110" s="119">
        <v>-0.55040034191251497</v>
      </c>
    </row>
    <row r="111" spans="1:40" collapsed="1" x14ac:dyDescent="0.25">
      <c r="A111" s="64" t="s">
        <v>4</v>
      </c>
      <c r="B111" s="61">
        <v>1709.2379654880638</v>
      </c>
      <c r="C111" s="61">
        <v>1799.7259717319207</v>
      </c>
      <c r="D111" s="61">
        <v>1872.6110167758227</v>
      </c>
      <c r="E111" s="61">
        <v>1928.635396083811</v>
      </c>
      <c r="F111" s="61">
        <v>1978.8855789392078</v>
      </c>
      <c r="G111" s="61">
        <v>2019.7605435458233</v>
      </c>
      <c r="H111" s="61">
        <v>1884.4315270557624</v>
      </c>
      <c r="I111" s="61">
        <v>1576.982250910261</v>
      </c>
      <c r="J111" s="61">
        <v>1626.6006654526207</v>
      </c>
      <c r="K111" s="61">
        <v>1630.7580838813492</v>
      </c>
      <c r="L111" s="61">
        <v>1643.2779552875486</v>
      </c>
      <c r="M111" s="61">
        <v>1766.8598970748044</v>
      </c>
      <c r="N111" s="61">
        <v>1880.8930105084603</v>
      </c>
      <c r="O111" s="61">
        <v>1935.8113668287185</v>
      </c>
      <c r="P111" s="61">
        <v>1656.7174768324844</v>
      </c>
      <c r="Q111" s="61">
        <v>1454.2732283395637</v>
      </c>
      <c r="R111" s="61">
        <v>1489.0608120747911</v>
      </c>
      <c r="S111" s="61">
        <v>962.33999441077253</v>
      </c>
      <c r="T111" s="61">
        <v>800.17858585700117</v>
      </c>
      <c r="U111" s="61">
        <v>603.78478589667623</v>
      </c>
      <c r="V111" s="61">
        <v>594.31068292949431</v>
      </c>
      <c r="W111" s="61">
        <v>688.42779394361185</v>
      </c>
      <c r="X111" s="61">
        <v>594.26965456386324</v>
      </c>
      <c r="Y111" s="61">
        <v>764.64137999478999</v>
      </c>
      <c r="Z111" s="61">
        <v>949.68601610714018</v>
      </c>
      <c r="AA111" s="61">
        <v>1025.8248980477192</v>
      </c>
      <c r="AB111" s="61">
        <v>1019.2945208107094</v>
      </c>
      <c r="AC111" s="61">
        <v>988.0756943528088</v>
      </c>
      <c r="AD111" s="61">
        <v>943.37653365285883</v>
      </c>
      <c r="AE111" s="61">
        <v>908.39164361748965</v>
      </c>
      <c r="AF111" s="61">
        <v>888.9153915942502</v>
      </c>
      <c r="AG111" s="61">
        <v>834.58832434916496</v>
      </c>
      <c r="AH111" s="61">
        <v>880.17852983105195</v>
      </c>
      <c r="AI111" s="61">
        <v>853.04016410544273</v>
      </c>
      <c r="AJ111" s="61">
        <v>827.59806726181159</v>
      </c>
      <c r="AK111" s="99"/>
      <c r="AL111" s="106">
        <v>-2.9825203916759871E-2</v>
      </c>
      <c r="AN111" s="106">
        <v>-0.43091982226288184</v>
      </c>
    </row>
    <row r="112" spans="1:40" hidden="1" outlineLevel="1" x14ac:dyDescent="0.25">
      <c r="A112" s="62" t="s">
        <v>31</v>
      </c>
      <c r="B112" s="70">
        <v>1476.2440052032955</v>
      </c>
      <c r="C112" s="70">
        <v>1566.4053883747692</v>
      </c>
      <c r="D112" s="70">
        <v>1636.804891871742</v>
      </c>
      <c r="E112" s="70">
        <v>1691.858702032943</v>
      </c>
      <c r="F112" s="70">
        <v>1742.7939278700369</v>
      </c>
      <c r="G112" s="70">
        <v>1783.8901811031583</v>
      </c>
      <c r="H112" s="70">
        <v>1648.4623349545939</v>
      </c>
      <c r="I112" s="70">
        <v>1358.1527343397249</v>
      </c>
      <c r="J112" s="70">
        <v>1414.9422289801573</v>
      </c>
      <c r="K112" s="70">
        <v>1412.537929922556</v>
      </c>
      <c r="L112" s="70">
        <v>1420.2367306818162</v>
      </c>
      <c r="M112" s="70">
        <v>1528.0990541803956</v>
      </c>
      <c r="N112" s="70">
        <v>1610.0739135694294</v>
      </c>
      <c r="O112" s="70">
        <v>1631.9172338696078</v>
      </c>
      <c r="P112" s="70">
        <v>1340.4552857027031</v>
      </c>
      <c r="Q112" s="70">
        <v>1139.7880884758854</v>
      </c>
      <c r="R112" s="70">
        <v>1191.2278376327126</v>
      </c>
      <c r="S112" s="70">
        <v>708.99528198119174</v>
      </c>
      <c r="T112" s="70">
        <v>540.93260898724964</v>
      </c>
      <c r="U112" s="70">
        <v>342.15331319283058</v>
      </c>
      <c r="V112" s="70">
        <v>336.5209219157008</v>
      </c>
      <c r="W112" s="70">
        <v>449.98575791706236</v>
      </c>
      <c r="X112" s="70">
        <v>356.45668877291683</v>
      </c>
      <c r="Y112" s="70">
        <v>525.3000661606543</v>
      </c>
      <c r="Z112" s="70">
        <v>721.54404316658145</v>
      </c>
      <c r="AA112" s="70">
        <v>792.34928466402675</v>
      </c>
      <c r="AB112" s="70">
        <v>803.00803713759967</v>
      </c>
      <c r="AC112" s="70">
        <v>755.84955540806993</v>
      </c>
      <c r="AD112" s="70">
        <v>713.81602356686335</v>
      </c>
      <c r="AE112" s="70">
        <v>664.48948116698216</v>
      </c>
      <c r="AF112" s="70">
        <v>643.63993385548952</v>
      </c>
      <c r="AG112" s="70">
        <v>589.42534621307084</v>
      </c>
      <c r="AH112" s="70">
        <v>634.02948442666207</v>
      </c>
      <c r="AI112" s="70">
        <v>593.87082029161502</v>
      </c>
      <c r="AJ112" s="70">
        <v>585.61538143807229</v>
      </c>
      <c r="AK112" s="99"/>
      <c r="AL112" s="119">
        <v>-1.3901068332485115E-2</v>
      </c>
      <c r="AN112" s="119">
        <v>-0.4862067893505081</v>
      </c>
    </row>
    <row r="113" spans="1:40" hidden="1" outlineLevel="1" x14ac:dyDescent="0.25">
      <c r="A113" s="62" t="s">
        <v>32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>
        <v>3.9041147999999999</v>
      </c>
      <c r="N113" s="70">
        <v>5.9726827999999994</v>
      </c>
      <c r="O113" s="70">
        <v>8.3072848000000015</v>
      </c>
      <c r="P113" s="70">
        <v>34.960379600000003</v>
      </c>
      <c r="Q113" s="70">
        <v>47.649235599999997</v>
      </c>
      <c r="R113" s="70">
        <v>38.1917708</v>
      </c>
      <c r="S113" s="70">
        <v>37.751190399999999</v>
      </c>
      <c r="T113" s="70">
        <v>49.80138920000001</v>
      </c>
      <c r="U113" s="70">
        <v>49.124275600000004</v>
      </c>
      <c r="V113" s="70">
        <v>50.026312400000002</v>
      </c>
      <c r="W113" s="70">
        <v>49.850344800000009</v>
      </c>
      <c r="X113" s="70">
        <v>45.3094988</v>
      </c>
      <c r="Y113" s="70">
        <v>45.739387999999998</v>
      </c>
      <c r="Z113" s="70">
        <v>42.4878316</v>
      </c>
      <c r="AA113" s="70">
        <v>41.596695200000006</v>
      </c>
      <c r="AB113" s="70">
        <v>40.990482400000005</v>
      </c>
      <c r="AC113" s="70">
        <v>46.863633920362403</v>
      </c>
      <c r="AD113" s="70">
        <v>45.793105543440078</v>
      </c>
      <c r="AE113" s="70">
        <v>49.31299925731733</v>
      </c>
      <c r="AF113" s="70">
        <v>48.144307363679999</v>
      </c>
      <c r="AG113" s="70">
        <v>43.259350754436866</v>
      </c>
      <c r="AH113" s="70">
        <v>38.968717775753049</v>
      </c>
      <c r="AI113" s="70">
        <v>50.162345013201239</v>
      </c>
      <c r="AJ113" s="70">
        <v>50.586544705737566</v>
      </c>
      <c r="AK113" s="99"/>
      <c r="AL113" s="119">
        <v>8.4565363207140722E-3</v>
      </c>
      <c r="AN113" s="119">
        <v>6.1644411893515647E-2</v>
      </c>
    </row>
    <row r="114" spans="1:40" hidden="1" outlineLevel="1" x14ac:dyDescent="0.25">
      <c r="A114" s="62" t="s">
        <v>33</v>
      </c>
      <c r="B114" s="70">
        <v>97.740765061882584</v>
      </c>
      <c r="C114" s="70">
        <v>97.88913255185517</v>
      </c>
      <c r="D114" s="70">
        <v>98.674091582228982</v>
      </c>
      <c r="E114" s="70">
        <v>99.486071387791299</v>
      </c>
      <c r="F114" s="70">
        <v>100.14640441176329</v>
      </c>
      <c r="G114" s="70">
        <v>100.61466015448265</v>
      </c>
      <c r="H114" s="70">
        <v>100.63183666576825</v>
      </c>
      <c r="I114" s="70">
        <v>84.748430635606638</v>
      </c>
      <c r="J114" s="70">
        <v>66.715771321119618</v>
      </c>
      <c r="K114" s="70">
        <v>74.599152005657388</v>
      </c>
      <c r="L114" s="70">
        <v>79.602870990238046</v>
      </c>
      <c r="M114" s="70">
        <v>88.811286706276093</v>
      </c>
      <c r="N114" s="70">
        <v>115.03357663120156</v>
      </c>
      <c r="O114" s="70">
        <v>162.09788443672096</v>
      </c>
      <c r="P114" s="70">
        <v>149.46809786056204</v>
      </c>
      <c r="Q114" s="70">
        <v>132.57234476718932</v>
      </c>
      <c r="R114" s="70">
        <v>130.19005777336207</v>
      </c>
      <c r="S114" s="70">
        <v>83.934111990741073</v>
      </c>
      <c r="T114" s="70">
        <v>69.02380495828794</v>
      </c>
      <c r="U114" s="70">
        <v>70.514412189651139</v>
      </c>
      <c r="V114" s="70">
        <v>62.072527439734159</v>
      </c>
      <c r="W114" s="70">
        <v>45.013958102736098</v>
      </c>
      <c r="X114" s="70">
        <v>48.286182233922162</v>
      </c>
      <c r="Y114" s="70">
        <v>45.127691648505646</v>
      </c>
      <c r="Z114" s="70">
        <v>41.651772593635819</v>
      </c>
      <c r="AA114" s="70">
        <v>42.393890563800774</v>
      </c>
      <c r="AB114" s="70">
        <v>25.030907769237675</v>
      </c>
      <c r="AC114" s="70">
        <v>27.449305898653076</v>
      </c>
      <c r="AD114" s="70">
        <v>23.899295638180405</v>
      </c>
      <c r="AE114" s="70">
        <v>32.524203919874395</v>
      </c>
      <c r="AF114" s="70">
        <v>31.188413817965916</v>
      </c>
      <c r="AG114" s="70">
        <v>34.611180998377201</v>
      </c>
      <c r="AH114" s="70">
        <v>36.358605251132751</v>
      </c>
      <c r="AI114" s="70">
        <v>35.031490509845796</v>
      </c>
      <c r="AJ114" s="70">
        <v>14.692707798990863</v>
      </c>
      <c r="AK114" s="99"/>
      <c r="AL114" s="119">
        <v>-0.58058570774025742</v>
      </c>
      <c r="AN114" s="119">
        <v>-0.88917215106368697</v>
      </c>
    </row>
    <row r="115" spans="1:40" hidden="1" outlineLevel="1" x14ac:dyDescent="0.25">
      <c r="A115" s="62" t="s">
        <v>40</v>
      </c>
      <c r="B115" s="70">
        <v>135.25319522288586</v>
      </c>
      <c r="C115" s="70">
        <v>135.43145080529615</v>
      </c>
      <c r="D115" s="70">
        <v>137.13203332185168</v>
      </c>
      <c r="E115" s="70">
        <v>137.29062266307653</v>
      </c>
      <c r="F115" s="70">
        <v>135.94524665740758</v>
      </c>
      <c r="G115" s="70">
        <v>135.25570228818248</v>
      </c>
      <c r="H115" s="70">
        <v>135.33735543540018</v>
      </c>
      <c r="I115" s="70">
        <v>134.08108593492943</v>
      </c>
      <c r="J115" s="70">
        <v>144.94266515134387</v>
      </c>
      <c r="K115" s="70">
        <v>143.62100195313579</v>
      </c>
      <c r="L115" s="70">
        <v>143.43835361549452</v>
      </c>
      <c r="M115" s="70">
        <v>146.04544138813282</v>
      </c>
      <c r="N115" s="70">
        <v>149.81283750782927</v>
      </c>
      <c r="O115" s="70">
        <v>133.48896372238977</v>
      </c>
      <c r="P115" s="70">
        <v>131.83371366921926</v>
      </c>
      <c r="Q115" s="70">
        <v>134.26355949648877</v>
      </c>
      <c r="R115" s="70">
        <v>129.45114586871648</v>
      </c>
      <c r="S115" s="70">
        <v>131.6594100388397</v>
      </c>
      <c r="T115" s="70">
        <v>140.4207827114636</v>
      </c>
      <c r="U115" s="70">
        <v>141.99278491419452</v>
      </c>
      <c r="V115" s="70">
        <v>145.69092117405938</v>
      </c>
      <c r="W115" s="70">
        <v>143.57773312381335</v>
      </c>
      <c r="X115" s="70">
        <v>144.21728475702423</v>
      </c>
      <c r="Y115" s="70">
        <v>148.47423418563005</v>
      </c>
      <c r="Z115" s="70">
        <v>144.00236874692294</v>
      </c>
      <c r="AA115" s="70">
        <v>149.4850276198917</v>
      </c>
      <c r="AB115" s="70">
        <v>150.26509350387198</v>
      </c>
      <c r="AC115" s="70">
        <v>157.91319912572345</v>
      </c>
      <c r="AD115" s="70">
        <v>159.86810890437488</v>
      </c>
      <c r="AE115" s="70">
        <v>162.06495927331579</v>
      </c>
      <c r="AF115" s="70">
        <v>165.94273655711476</v>
      </c>
      <c r="AG115" s="70">
        <v>167.29244638328001</v>
      </c>
      <c r="AH115" s="70">
        <v>170.82172237750405</v>
      </c>
      <c r="AI115" s="70">
        <v>173.97550829078068</v>
      </c>
      <c r="AJ115" s="70">
        <v>176.70343331901091</v>
      </c>
      <c r="AK115" s="99"/>
      <c r="AL115" s="119">
        <v>1.5679937107416341E-2</v>
      </c>
      <c r="AN115" s="119">
        <v>0.31609376350276208</v>
      </c>
    </row>
    <row r="116" spans="1:40" x14ac:dyDescent="0.25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101"/>
      <c r="AL116" s="118"/>
      <c r="AN116" s="118"/>
    </row>
    <row r="117" spans="1:40" x14ac:dyDescent="0.25">
      <c r="A117" s="67" t="s">
        <v>45</v>
      </c>
      <c r="B117" s="68">
        <v>55750.794370683841</v>
      </c>
      <c r="C117" s="68">
        <v>56716.880647918013</v>
      </c>
      <c r="D117" s="68">
        <v>56704.482328201761</v>
      </c>
      <c r="E117" s="68">
        <v>57152.925843236248</v>
      </c>
      <c r="F117" s="68">
        <v>58487.006090543786</v>
      </c>
      <c r="G117" s="68">
        <v>59879.288850557547</v>
      </c>
      <c r="H117" s="68">
        <v>61920.191058797333</v>
      </c>
      <c r="I117" s="68">
        <v>63239.934446871302</v>
      </c>
      <c r="J117" s="68">
        <v>65700.083639106844</v>
      </c>
      <c r="K117" s="68">
        <v>66885.14673504667</v>
      </c>
      <c r="L117" s="68">
        <v>68998.651387164675</v>
      </c>
      <c r="M117" s="68">
        <v>70981.579482178568</v>
      </c>
      <c r="N117" s="68">
        <v>69056.259704119831</v>
      </c>
      <c r="O117" s="68">
        <v>69468.71546302874</v>
      </c>
      <c r="P117" s="68">
        <v>68767.733683259794</v>
      </c>
      <c r="Q117" s="68">
        <v>47753.370665931056</v>
      </c>
      <c r="R117" s="68">
        <v>47563.639628425233</v>
      </c>
      <c r="S117" s="68">
        <v>47381.885314602368</v>
      </c>
      <c r="T117" s="68">
        <v>47484.608719884287</v>
      </c>
      <c r="U117" s="68">
        <v>44891.977696497765</v>
      </c>
      <c r="V117" s="68">
        <v>44380.748646332977</v>
      </c>
      <c r="W117" s="68">
        <v>42010.184355032623</v>
      </c>
      <c r="X117" s="68">
        <v>41439.560831351817</v>
      </c>
      <c r="Y117" s="68">
        <v>42236.070615205565</v>
      </c>
      <c r="Z117" s="68">
        <v>42035.552567089348</v>
      </c>
      <c r="AA117" s="68">
        <v>43515.684434363648</v>
      </c>
      <c r="AB117" s="68">
        <v>44922.234824880667</v>
      </c>
      <c r="AC117" s="68">
        <v>45023.300232726971</v>
      </c>
      <c r="AD117" s="68">
        <v>46061.317966033006</v>
      </c>
      <c r="AE117" s="68">
        <v>45616.276773614009</v>
      </c>
      <c r="AF117" s="68">
        <v>44331.332810148306</v>
      </c>
      <c r="AG117" s="68">
        <v>44900.193998126248</v>
      </c>
      <c r="AH117" s="68">
        <v>44302.820191746847</v>
      </c>
      <c r="AI117" s="68">
        <v>42780.974176940217</v>
      </c>
      <c r="AJ117" s="68">
        <v>42609.109014734058</v>
      </c>
      <c r="AK117" s="102"/>
      <c r="AL117" s="125">
        <v>-4.0173269896878021E-3</v>
      </c>
      <c r="AM117" s="53">
        <v>-2.083330255317508E-2</v>
      </c>
      <c r="AN117" s="106">
        <v>-0.10772562396034371</v>
      </c>
    </row>
    <row r="118" spans="1:40" x14ac:dyDescent="0.25"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10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E19B-13C8-4148-BDE9-8B15488BC21F}">
  <sheetPr>
    <tabColor theme="1" tint="4.9989318521683403E-2"/>
  </sheetPr>
  <dimension ref="A1:AO70"/>
  <sheetViews>
    <sheetView zoomScale="75" zoomScaleNormal="75" workbookViewId="0">
      <pane ySplit="1" topLeftCell="A2" activePane="bottomLeft" state="frozen"/>
      <selection activeCell="Q15" sqref="Q15"/>
      <selection pane="bottomLeft"/>
    </sheetView>
  </sheetViews>
  <sheetFormatPr defaultColWidth="9.140625" defaultRowHeight="15" outlineLevelRow="1" x14ac:dyDescent="0.25"/>
  <cols>
    <col min="1" max="1" width="47.140625" style="3" customWidth="1"/>
    <col min="2" max="3" width="9.85546875" style="3" bestFit="1" customWidth="1"/>
    <col min="4" max="4" width="11" style="3" customWidth="1"/>
    <col min="5" max="5" width="10.5703125" style="3" bestFit="1" customWidth="1"/>
    <col min="6" max="6" width="10.5703125" style="3" customWidth="1"/>
    <col min="7" max="13" width="9.85546875" style="3" bestFit="1" customWidth="1"/>
    <col min="14" max="14" width="10.85546875" style="3" bestFit="1" customWidth="1"/>
    <col min="15" max="15" width="9.85546875" style="21" customWidth="1"/>
    <col min="16" max="16" width="11" style="3" bestFit="1" customWidth="1"/>
    <col min="17" max="17" width="9.85546875" style="21" customWidth="1"/>
    <col min="18" max="18" width="10.5703125" style="21" bestFit="1" customWidth="1"/>
    <col min="19" max="19" width="8.7109375" style="3" bestFit="1" customWidth="1"/>
    <col min="20" max="20" width="5.7109375" style="166" customWidth="1"/>
    <col min="21" max="21" width="5.7109375" style="3" customWidth="1"/>
    <col min="22" max="22" width="14.28515625" style="3" bestFit="1" customWidth="1"/>
    <col min="23" max="23" width="7.85546875" style="21" customWidth="1"/>
    <col min="24" max="24" width="7.5703125" style="21" customWidth="1"/>
    <col min="25" max="25" width="14.140625" style="3" customWidth="1"/>
    <col min="26" max="26" width="9.140625" style="3"/>
    <col min="27" max="27" width="32.28515625" style="3" customWidth="1"/>
    <col min="28" max="28" width="4.28515625" style="3" customWidth="1"/>
    <col min="29" max="30" width="7.42578125" style="3" customWidth="1"/>
    <col min="31" max="32" width="7.140625" style="3" customWidth="1"/>
    <col min="33" max="33" width="7.5703125" style="3" bestFit="1" customWidth="1"/>
    <col min="34" max="34" width="5.85546875" style="3" bestFit="1" customWidth="1"/>
    <col min="35" max="35" width="13.7109375" style="3" bestFit="1" customWidth="1"/>
    <col min="36" max="36" width="9.42578125" style="3" bestFit="1" customWidth="1"/>
    <col min="37" max="39" width="9.140625" style="3"/>
    <col min="40" max="40" width="11" style="3" bestFit="1" customWidth="1"/>
    <col min="41" max="16384" width="9.140625" style="3"/>
  </cols>
  <sheetData>
    <row r="1" spans="1:41" s="163" customFormat="1" ht="45" x14ac:dyDescent="0.25">
      <c r="A1" s="158"/>
      <c r="B1" s="169">
        <v>2018</v>
      </c>
      <c r="C1" s="159">
        <v>2019</v>
      </c>
      <c r="D1" s="169">
        <v>2020</v>
      </c>
      <c r="E1" s="159">
        <v>2021</v>
      </c>
      <c r="F1" s="159">
        <v>2022</v>
      </c>
      <c r="G1" s="159">
        <v>2023</v>
      </c>
      <c r="H1" s="159">
        <v>2024</v>
      </c>
      <c r="I1" s="152">
        <v>2025</v>
      </c>
      <c r="J1" s="160">
        <v>2026</v>
      </c>
      <c r="K1" s="160">
        <v>2027</v>
      </c>
      <c r="L1" s="160">
        <v>2028</v>
      </c>
      <c r="M1" s="160">
        <v>2029</v>
      </c>
      <c r="N1" s="152">
        <v>2030</v>
      </c>
      <c r="O1" s="161"/>
      <c r="P1" s="162" t="s">
        <v>76</v>
      </c>
      <c r="Q1" s="161"/>
      <c r="R1" s="162" t="s">
        <v>67</v>
      </c>
      <c r="S1" s="162" t="s">
        <v>67</v>
      </c>
      <c r="V1" s="162" t="s">
        <v>62</v>
      </c>
      <c r="W1" s="164"/>
      <c r="X1" s="164"/>
      <c r="Y1" s="162" t="s">
        <v>64</v>
      </c>
      <c r="AA1" s="7"/>
      <c r="AB1" s="7"/>
      <c r="AC1" s="7"/>
      <c r="AD1" s="7"/>
      <c r="AE1" s="7"/>
      <c r="AF1" s="7"/>
      <c r="AG1" s="7"/>
      <c r="AH1" s="7"/>
      <c r="AI1" s="32"/>
      <c r="AJ1" s="32"/>
      <c r="AK1" s="3"/>
      <c r="AM1" s="232"/>
      <c r="AN1" s="241"/>
    </row>
    <row r="2" spans="1:41" x14ac:dyDescent="0.25">
      <c r="A2" s="136"/>
      <c r="B2" s="146"/>
      <c r="C2" s="130"/>
      <c r="D2" s="146"/>
      <c r="E2" s="246" t="s">
        <v>65</v>
      </c>
      <c r="F2" s="247"/>
      <c r="G2" s="247"/>
      <c r="H2" s="247"/>
      <c r="I2" s="247"/>
      <c r="J2" s="248" t="s">
        <v>66</v>
      </c>
      <c r="K2" s="248"/>
      <c r="L2" s="248"/>
      <c r="M2" s="248"/>
      <c r="N2" s="248"/>
      <c r="O2" s="165"/>
      <c r="P2" s="142"/>
      <c r="Q2" s="116"/>
      <c r="R2" s="142"/>
      <c r="S2" s="142"/>
      <c r="T2" s="3"/>
      <c r="V2" s="142"/>
      <c r="W2" s="40"/>
      <c r="X2" s="40"/>
      <c r="Y2" s="142"/>
      <c r="AA2" s="167"/>
      <c r="AB2" s="167"/>
      <c r="AC2" s="5"/>
      <c r="AD2" s="5"/>
      <c r="AE2" s="5"/>
      <c r="AF2" s="5"/>
      <c r="AG2" s="5"/>
      <c r="AH2" s="5"/>
      <c r="AI2" s="5"/>
      <c r="AJ2" s="6"/>
      <c r="AM2" s="6"/>
      <c r="AN2" s="6"/>
      <c r="AO2" s="6"/>
    </row>
    <row r="3" spans="1:41" x14ac:dyDescent="0.25">
      <c r="A3" s="137" t="s">
        <v>61</v>
      </c>
      <c r="B3" s="147"/>
      <c r="C3" s="136"/>
      <c r="D3" s="147"/>
      <c r="E3" s="136"/>
      <c r="F3" s="131"/>
      <c r="G3" s="131"/>
      <c r="H3" s="131"/>
      <c r="I3" s="153"/>
      <c r="J3" s="131"/>
      <c r="K3" s="131"/>
      <c r="L3" s="131"/>
      <c r="M3" s="131"/>
      <c r="N3" s="153"/>
      <c r="O3" s="165"/>
      <c r="P3" s="136"/>
      <c r="Q3" s="116"/>
      <c r="R3" s="130" t="s">
        <v>63</v>
      </c>
      <c r="S3" s="136"/>
      <c r="V3" s="130" t="s">
        <v>63</v>
      </c>
      <c r="W3" s="19"/>
      <c r="X3" s="19"/>
      <c r="Y3" s="130" t="s">
        <v>63</v>
      </c>
      <c r="AA3" s="167"/>
      <c r="AB3" s="167"/>
      <c r="AC3" s="5"/>
      <c r="AD3" s="5"/>
      <c r="AE3" s="5"/>
      <c r="AF3" s="5"/>
      <c r="AG3" s="5"/>
      <c r="AH3" s="5"/>
      <c r="AI3" s="5"/>
      <c r="AJ3" s="6"/>
      <c r="AM3" s="6"/>
      <c r="AN3" s="6"/>
    </row>
    <row r="4" spans="1:41" x14ac:dyDescent="0.25">
      <c r="A4" s="170" t="s">
        <v>59</v>
      </c>
      <c r="B4" s="171">
        <f>SUM(B5:B7)</f>
        <v>10226.528075107846</v>
      </c>
      <c r="C4" s="172">
        <f t="shared" ref="C4:F4" si="0">SUM(C5:C7)</f>
        <v>9024.8605634407322</v>
      </c>
      <c r="D4" s="171">
        <f t="shared" si="0"/>
        <v>8353.2397627718547</v>
      </c>
      <c r="E4" s="172">
        <f t="shared" si="0"/>
        <v>9882.3466237578541</v>
      </c>
      <c r="F4" s="172">
        <f t="shared" si="0"/>
        <v>9684.3253827393091</v>
      </c>
      <c r="G4" s="172">
        <f t="shared" ref="G4:H4" si="1">SUM(G5:G7)</f>
        <v>7562.2169348002089</v>
      </c>
      <c r="H4" s="172">
        <f t="shared" si="1"/>
        <v>6948.5862935061677</v>
      </c>
      <c r="I4" s="171"/>
      <c r="J4" s="172"/>
      <c r="K4" s="172"/>
      <c r="L4" s="172"/>
      <c r="M4" s="172"/>
      <c r="N4" s="171"/>
      <c r="O4" s="173"/>
      <c r="P4" s="174">
        <f t="shared" ref="P4:P47" si="2">(H4-B4)/B4</f>
        <v>-0.32053320125140422</v>
      </c>
      <c r="Q4" s="175"/>
      <c r="R4" s="176">
        <f t="shared" ref="R4:R47" si="3">SUM(E4:H4)/1000</f>
        <v>34.077475234803543</v>
      </c>
      <c r="S4" s="174">
        <f>R4/V4</f>
        <v>0.85193688087008856</v>
      </c>
      <c r="T4" s="3"/>
      <c r="V4" s="172">
        <v>40</v>
      </c>
      <c r="W4" s="175"/>
      <c r="X4" s="175"/>
      <c r="Y4" s="172">
        <v>20</v>
      </c>
      <c r="AA4" s="167"/>
      <c r="AB4" s="167"/>
      <c r="AC4" s="5"/>
      <c r="AD4" s="5"/>
      <c r="AE4" s="5"/>
      <c r="AF4" s="5"/>
      <c r="AG4" s="5"/>
      <c r="AH4" s="5"/>
      <c r="AI4" s="5"/>
      <c r="AJ4" s="6"/>
      <c r="AM4" s="6"/>
      <c r="AN4" s="6"/>
    </row>
    <row r="5" spans="1:41" hidden="1" outlineLevel="1" x14ac:dyDescent="0.25">
      <c r="A5" s="128" t="s">
        <v>36</v>
      </c>
      <c r="B5" s="148">
        <f>'NEW Summary 1990-2024 GHG'!AD3</f>
        <v>10001.335249531379</v>
      </c>
      <c r="C5" s="50">
        <f>'NEW Summary 1990-2024 GHG'!AE3</f>
        <v>8815.938416644618</v>
      </c>
      <c r="D5" s="148">
        <f>'NEW Summary 1990-2024 GHG'!AF3</f>
        <v>8158.9159743701866</v>
      </c>
      <c r="E5" s="50">
        <f>'NEW Summary 1990-2024 GHG'!AG3</f>
        <v>9710.4902998885955</v>
      </c>
      <c r="F5" s="50">
        <f>'NEW Summary 1990-2024 GHG'!AH3</f>
        <v>9527.6714416281411</v>
      </c>
      <c r="G5" s="50">
        <f>'NEW Summary 1990-2024 GHG'!AI3</f>
        <v>7439.31150130265</v>
      </c>
      <c r="H5" s="50">
        <f>'NEW Summary 1990-2024 GHG'!AJ3</f>
        <v>6847.0621292748046</v>
      </c>
      <c r="I5" s="148"/>
      <c r="J5" s="50"/>
      <c r="K5" s="50"/>
      <c r="L5" s="50"/>
      <c r="M5" s="50"/>
      <c r="N5" s="148"/>
      <c r="O5" s="30"/>
      <c r="P5" s="52">
        <f t="shared" si="2"/>
        <v>-0.31538520023157612</v>
      </c>
      <c r="Q5" s="113"/>
      <c r="R5" s="155">
        <f t="shared" si="3"/>
        <v>33.524535372094192</v>
      </c>
      <c r="S5" s="52"/>
      <c r="V5" s="138"/>
      <c r="W5" s="127"/>
      <c r="X5" s="127"/>
      <c r="Y5" s="138"/>
      <c r="AA5" s="167"/>
      <c r="AB5" s="167"/>
      <c r="AC5" s="5"/>
      <c r="AD5" s="5"/>
      <c r="AE5" s="5"/>
      <c r="AF5" s="5"/>
      <c r="AG5" s="5"/>
      <c r="AH5" s="5"/>
      <c r="AI5" s="5"/>
      <c r="AJ5" s="6"/>
      <c r="AM5" s="6"/>
      <c r="AN5" s="6"/>
    </row>
    <row r="6" spans="1:41" hidden="1" outlineLevel="1" x14ac:dyDescent="0.25">
      <c r="A6" s="128" t="s">
        <v>16</v>
      </c>
      <c r="B6" s="148">
        <f>'NEW Summary 1990-2024 GHG'!AD5</f>
        <v>118.48682296406294</v>
      </c>
      <c r="C6" s="50">
        <f>'NEW Summary 1990-2024 GHG'!AE5</f>
        <v>107.21842843666239</v>
      </c>
      <c r="D6" s="148">
        <f>'NEW Summary 1990-2024 GHG'!AF5</f>
        <v>91.832968093679767</v>
      </c>
      <c r="E6" s="50">
        <f>'NEW Summary 1990-2024 GHG'!AG5</f>
        <v>80.784642263704484</v>
      </c>
      <c r="F6" s="50">
        <f>'NEW Summary 1990-2024 GHG'!AH5</f>
        <v>66.926023584907526</v>
      </c>
      <c r="G6" s="50">
        <f>'NEW Summary 1990-2024 GHG'!AI5</f>
        <v>33.63842278990456</v>
      </c>
      <c r="H6" s="50">
        <f>'NEW Summary 1990-2024 GHG'!AJ5</f>
        <v>4.4549412655719065</v>
      </c>
      <c r="I6" s="148"/>
      <c r="J6" s="50"/>
      <c r="K6" s="50"/>
      <c r="L6" s="50"/>
      <c r="M6" s="50"/>
      <c r="N6" s="148"/>
      <c r="O6" s="30"/>
      <c r="P6" s="52">
        <f t="shared" si="2"/>
        <v>-0.9624013780256131</v>
      </c>
      <c r="Q6" s="113"/>
      <c r="R6" s="155">
        <f t="shared" si="3"/>
        <v>0.18580402990408845</v>
      </c>
      <c r="S6" s="52"/>
      <c r="V6" s="138"/>
      <c r="W6" s="127"/>
      <c r="X6" s="127"/>
      <c r="Y6" s="138"/>
      <c r="AA6" s="167"/>
      <c r="AB6" s="167"/>
      <c r="AC6" s="5"/>
      <c r="AD6" s="5"/>
      <c r="AE6" s="5"/>
      <c r="AF6" s="5"/>
      <c r="AG6" s="5"/>
      <c r="AH6" s="5"/>
      <c r="AI6" s="5"/>
      <c r="AJ6" s="6"/>
      <c r="AK6" s="21"/>
      <c r="AM6" s="6"/>
      <c r="AN6" s="6"/>
    </row>
    <row r="7" spans="1:41" hidden="1" outlineLevel="1" x14ac:dyDescent="0.25">
      <c r="A7" s="128" t="s">
        <v>41</v>
      </c>
      <c r="B7" s="148">
        <f>'NEW Summary 1990-2024 GHG'!AD6</f>
        <v>106.70600261240361</v>
      </c>
      <c r="C7" s="50">
        <f>'NEW Summary 1990-2024 GHG'!AE6</f>
        <v>101.70371835945051</v>
      </c>
      <c r="D7" s="148">
        <f>'NEW Summary 1990-2024 GHG'!AF6</f>
        <v>102.49082030798876</v>
      </c>
      <c r="E7" s="50">
        <f>'NEW Summary 1990-2024 GHG'!AG6</f>
        <v>91.071681605553067</v>
      </c>
      <c r="F7" s="50">
        <f>'NEW Summary 1990-2024 GHG'!AH6</f>
        <v>89.727917526261237</v>
      </c>
      <c r="G7" s="50">
        <f>'NEW Summary 1990-2024 GHG'!AI6</f>
        <v>89.267010707654762</v>
      </c>
      <c r="H7" s="50">
        <f>'NEW Summary 1990-2024 GHG'!AJ6</f>
        <v>97.069222965791496</v>
      </c>
      <c r="I7" s="148"/>
      <c r="J7" s="50"/>
      <c r="K7" s="50"/>
      <c r="L7" s="50"/>
      <c r="M7" s="50"/>
      <c r="N7" s="148"/>
      <c r="O7" s="30"/>
      <c r="P7" s="52">
        <f t="shared" si="2"/>
        <v>-9.0311504607819726E-2</v>
      </c>
      <c r="Q7" s="113"/>
      <c r="R7" s="155">
        <f t="shared" si="3"/>
        <v>0.36713583280526058</v>
      </c>
      <c r="S7" s="52"/>
      <c r="V7" s="138"/>
      <c r="W7" s="127"/>
      <c r="X7" s="127"/>
      <c r="Y7" s="138"/>
      <c r="AA7" s="167"/>
      <c r="AB7" s="167"/>
      <c r="AC7" s="5"/>
      <c r="AD7" s="5"/>
      <c r="AE7" s="5"/>
      <c r="AF7" s="5"/>
      <c r="AG7" s="5"/>
      <c r="AH7" s="5"/>
      <c r="AI7" s="5"/>
      <c r="AJ7" s="6"/>
      <c r="AK7" s="21"/>
      <c r="AM7" s="6"/>
      <c r="AN7" s="6"/>
    </row>
    <row r="8" spans="1:41" collapsed="1" x14ac:dyDescent="0.25">
      <c r="A8" s="177" t="s">
        <v>5</v>
      </c>
      <c r="B8" s="178">
        <f>SUM(B9:B13)</f>
        <v>12396.296074131824</v>
      </c>
      <c r="C8" s="179">
        <f t="shared" ref="C8:F8" si="4">SUM(C9:C13)</f>
        <v>12423.797859730013</v>
      </c>
      <c r="D8" s="178">
        <f t="shared" si="4"/>
        <v>10484.278463864932</v>
      </c>
      <c r="E8" s="179">
        <f t="shared" si="4"/>
        <v>11194.29520637038</v>
      </c>
      <c r="F8" s="179">
        <f t="shared" si="4"/>
        <v>11884.953384646595</v>
      </c>
      <c r="G8" s="179">
        <f t="shared" ref="G8:H8" si="5">SUM(G9:G13)</f>
        <v>11932.664674559541</v>
      </c>
      <c r="H8" s="179">
        <f t="shared" si="5"/>
        <v>11782.611359599929</v>
      </c>
      <c r="I8" s="178"/>
      <c r="J8" s="179"/>
      <c r="K8" s="179"/>
      <c r="L8" s="179"/>
      <c r="M8" s="179"/>
      <c r="N8" s="178"/>
      <c r="O8" s="180"/>
      <c r="P8" s="181">
        <f t="shared" si="2"/>
        <v>-4.95054902578934E-2</v>
      </c>
      <c r="Q8" s="182"/>
      <c r="R8" s="183">
        <f t="shared" si="3"/>
        <v>46.794524625176443</v>
      </c>
      <c r="S8" s="181">
        <f>R8/V8</f>
        <v>0.86656527083660084</v>
      </c>
      <c r="T8" s="3"/>
      <c r="V8" s="184">
        <v>54</v>
      </c>
      <c r="W8" s="175"/>
      <c r="X8" s="175"/>
      <c r="Y8" s="184">
        <v>37</v>
      </c>
      <c r="AA8" s="167"/>
      <c r="AB8" s="167"/>
      <c r="AC8" s="5"/>
      <c r="AD8" s="5"/>
      <c r="AE8" s="5"/>
      <c r="AF8" s="5"/>
      <c r="AG8" s="5"/>
      <c r="AH8" s="5"/>
      <c r="AI8" s="5"/>
      <c r="AJ8" s="6"/>
      <c r="AK8" s="21"/>
      <c r="AM8" s="6"/>
      <c r="AN8" s="6"/>
    </row>
    <row r="9" spans="1:41" s="21" customFormat="1" hidden="1" outlineLevel="1" x14ac:dyDescent="0.25">
      <c r="A9" s="128" t="s">
        <v>19</v>
      </c>
      <c r="B9" s="148">
        <f>'NEW Summary 1990-2024 GHG'!AD12</f>
        <v>16.67822360034442</v>
      </c>
      <c r="C9" s="50">
        <f>'NEW Summary 1990-2024 GHG'!AE12</f>
        <v>17.903994474182213</v>
      </c>
      <c r="D9" s="148">
        <f>'NEW Summary 1990-2024 GHG'!AF12</f>
        <v>13.594785430850811</v>
      </c>
      <c r="E9" s="50">
        <f>'NEW Summary 1990-2024 GHG'!AG12</f>
        <v>19.692297421431022</v>
      </c>
      <c r="F9" s="50">
        <f>'NEW Summary 1990-2024 GHG'!AH12</f>
        <v>21.673740819461031</v>
      </c>
      <c r="G9" s="50">
        <f>'NEW Summary 1990-2024 GHG'!AI12</f>
        <v>23.216369448539961</v>
      </c>
      <c r="H9" s="50">
        <f>'NEW Summary 1990-2024 GHG'!AJ12</f>
        <v>26.033568178584662</v>
      </c>
      <c r="I9" s="148"/>
      <c r="J9" s="50"/>
      <c r="K9" s="50"/>
      <c r="L9" s="50"/>
      <c r="M9" s="50"/>
      <c r="N9" s="148"/>
      <c r="O9" s="30"/>
      <c r="P9" s="52">
        <f t="shared" si="2"/>
        <v>0.5609317156562792</v>
      </c>
      <c r="Q9" s="113"/>
      <c r="R9" s="155">
        <f t="shared" si="3"/>
        <v>9.0615975868016674E-2</v>
      </c>
      <c r="S9" s="52"/>
      <c r="V9" s="138"/>
      <c r="W9" s="127"/>
      <c r="X9" s="127"/>
      <c r="Y9" s="138"/>
      <c r="AA9" s="167"/>
      <c r="AB9" s="167"/>
      <c r="AC9" s="5"/>
      <c r="AD9" s="5"/>
      <c r="AE9" s="5"/>
      <c r="AF9" s="5"/>
      <c r="AG9" s="5"/>
      <c r="AH9" s="5"/>
      <c r="AI9" s="5"/>
      <c r="AJ9" s="6"/>
      <c r="AM9" s="6"/>
      <c r="AN9" s="6"/>
    </row>
    <row r="10" spans="1:41" s="21" customFormat="1" hidden="1" outlineLevel="1" x14ac:dyDescent="0.25">
      <c r="A10" s="128" t="s">
        <v>20</v>
      </c>
      <c r="B10" s="148">
        <f>'NEW Summary 1990-2024 GHG'!AD13</f>
        <v>11850.439044859624</v>
      </c>
      <c r="C10" s="50">
        <f>'NEW Summary 1990-2024 GHG'!AE13</f>
        <v>11851.814476190053</v>
      </c>
      <c r="D10" s="148">
        <f>'NEW Summary 1990-2024 GHG'!AF13</f>
        <v>9876.671682073269</v>
      </c>
      <c r="E10" s="50">
        <f>'NEW Summary 1990-2024 GHG'!AG13</f>
        <v>10544.130799800794</v>
      </c>
      <c r="F10" s="50">
        <f>'NEW Summary 1990-2024 GHG'!AH13</f>
        <v>11274.634126672499</v>
      </c>
      <c r="G10" s="50">
        <f>'NEW Summary 1990-2024 GHG'!AI13</f>
        <v>11299.339174814582</v>
      </c>
      <c r="H10" s="50">
        <f>'NEW Summary 1990-2024 GHG'!AJ13</f>
        <v>11154.766074538802</v>
      </c>
      <c r="I10" s="148"/>
      <c r="J10" s="50"/>
      <c r="K10" s="50"/>
      <c r="L10" s="50"/>
      <c r="M10" s="50"/>
      <c r="N10" s="148"/>
      <c r="O10" s="30"/>
      <c r="P10" s="52">
        <f t="shared" si="2"/>
        <v>-5.8704404764023048E-2</v>
      </c>
      <c r="Q10" s="113"/>
      <c r="R10" s="155">
        <f t="shared" si="3"/>
        <v>44.272870175826682</v>
      </c>
      <c r="S10" s="52"/>
      <c r="V10" s="138"/>
      <c r="W10" s="127"/>
      <c r="X10" s="127"/>
      <c r="Y10" s="138"/>
      <c r="AC10" s="25"/>
      <c r="AD10" s="25"/>
      <c r="AE10" s="25"/>
      <c r="AF10" s="25"/>
      <c r="AG10" s="25"/>
      <c r="AH10" s="25"/>
      <c r="AI10" s="25"/>
      <c r="AJ10" s="29"/>
      <c r="AM10" s="6"/>
      <c r="AN10" s="6"/>
    </row>
    <row r="11" spans="1:41" s="21" customFormat="1" hidden="1" outlineLevel="1" x14ac:dyDescent="0.25">
      <c r="A11" s="128" t="s">
        <v>8</v>
      </c>
      <c r="B11" s="148">
        <f>'NEW Summary 1990-2024 GHG'!AD14</f>
        <v>129.00863697232074</v>
      </c>
      <c r="C11" s="50">
        <f>'NEW Summary 1990-2024 GHG'!AE14</f>
        <v>135.00040592698258</v>
      </c>
      <c r="D11" s="148">
        <f>'NEW Summary 1990-2024 GHG'!AF14</f>
        <v>107.55618406760449</v>
      </c>
      <c r="E11" s="50">
        <f>'NEW Summary 1990-2024 GHG'!AG14</f>
        <v>116.31823034311482</v>
      </c>
      <c r="F11" s="50">
        <f>'NEW Summary 1990-2024 GHG'!AH14</f>
        <v>130.04888829006131</v>
      </c>
      <c r="G11" s="50">
        <f>'NEW Summary 1990-2024 GHG'!AI14</f>
        <v>136.90048390775132</v>
      </c>
      <c r="H11" s="50">
        <f>'NEW Summary 1990-2024 GHG'!AJ14</f>
        <v>146.14914888924883</v>
      </c>
      <c r="I11" s="148"/>
      <c r="J11" s="50"/>
      <c r="K11" s="50"/>
      <c r="L11" s="50"/>
      <c r="M11" s="50"/>
      <c r="N11" s="148"/>
      <c r="O11" s="30"/>
      <c r="P11" s="52">
        <f t="shared" si="2"/>
        <v>0.13286328977032483</v>
      </c>
      <c r="Q11" s="113"/>
      <c r="R11" s="155">
        <f t="shared" si="3"/>
        <v>0.5294167514301763</v>
      </c>
      <c r="S11" s="52"/>
      <c r="V11" s="138"/>
      <c r="W11" s="127"/>
      <c r="X11" s="127"/>
      <c r="Y11" s="138"/>
      <c r="AA11" s="17"/>
      <c r="AB11" s="17"/>
      <c r="AC11" s="126"/>
      <c r="AD11" s="126"/>
      <c r="AE11" s="126"/>
      <c r="AF11" s="126"/>
      <c r="AG11" s="126"/>
      <c r="AH11" s="126"/>
      <c r="AI11" s="126"/>
      <c r="AJ11" s="13"/>
      <c r="AK11" s="3"/>
      <c r="AM11" s="13"/>
      <c r="AN11" s="13"/>
    </row>
    <row r="12" spans="1:41" s="21" customFormat="1" hidden="1" outlineLevel="1" x14ac:dyDescent="0.25">
      <c r="A12" s="128" t="s">
        <v>21</v>
      </c>
      <c r="B12" s="148">
        <f>'NEW Summary 1990-2024 GHG'!AD15</f>
        <v>260.07553164087784</v>
      </c>
      <c r="C12" s="50">
        <f>'NEW Summary 1990-2024 GHG'!AE15</f>
        <v>276.99135330807951</v>
      </c>
      <c r="D12" s="148">
        <f>'NEW Summary 1990-2024 GHG'!AF15</f>
        <v>338.74154628565952</v>
      </c>
      <c r="E12" s="50">
        <f>'NEW Summary 1990-2024 GHG'!AG15</f>
        <v>362.23252940980211</v>
      </c>
      <c r="F12" s="50">
        <f>'NEW Summary 1990-2024 GHG'!AH15</f>
        <v>305.61616181977513</v>
      </c>
      <c r="G12" s="50">
        <f>'NEW Summary 1990-2024 GHG'!AI15</f>
        <v>323.93840906088064</v>
      </c>
      <c r="H12" s="50">
        <f>'NEW Summary 1990-2024 GHG'!AJ15</f>
        <v>300.42602070981332</v>
      </c>
      <c r="I12" s="148"/>
      <c r="J12" s="50"/>
      <c r="K12" s="50"/>
      <c r="L12" s="50"/>
      <c r="M12" s="50"/>
      <c r="N12" s="148"/>
      <c r="O12" s="30"/>
      <c r="P12" s="52">
        <f t="shared" si="2"/>
        <v>0.15514911692905028</v>
      </c>
      <c r="Q12" s="113"/>
      <c r="R12" s="155">
        <f t="shared" si="3"/>
        <v>1.2922131210002712</v>
      </c>
      <c r="S12" s="52"/>
      <c r="V12" s="138"/>
      <c r="W12" s="127"/>
      <c r="X12" s="127"/>
      <c r="Y12" s="138"/>
      <c r="AC12" s="25"/>
      <c r="AD12" s="25"/>
      <c r="AE12" s="25"/>
      <c r="AF12" s="25"/>
      <c r="AG12" s="25"/>
      <c r="AH12" s="25"/>
      <c r="AI12" s="25"/>
      <c r="AJ12" s="25"/>
    </row>
    <row r="13" spans="1:41" s="21" customFormat="1" hidden="1" outlineLevel="1" x14ac:dyDescent="0.25">
      <c r="A13" s="128" t="s">
        <v>22</v>
      </c>
      <c r="B13" s="148">
        <f>'NEW Summary 1990-2024 GHG'!AD16</f>
        <v>140.09463705865718</v>
      </c>
      <c r="C13" s="50">
        <f>'NEW Summary 1990-2024 GHG'!AE16</f>
        <v>142.08762983071591</v>
      </c>
      <c r="D13" s="148">
        <f>'NEW Summary 1990-2024 GHG'!AF16</f>
        <v>147.71426600754916</v>
      </c>
      <c r="E13" s="50">
        <f>'NEW Summary 1990-2024 GHG'!AG16</f>
        <v>151.92134939523669</v>
      </c>
      <c r="F13" s="50">
        <f>'NEW Summary 1990-2024 GHG'!AH16</f>
        <v>152.98046704479904</v>
      </c>
      <c r="G13" s="50">
        <f>'NEW Summary 1990-2024 GHG'!AI16</f>
        <v>149.2702373277869</v>
      </c>
      <c r="H13" s="50">
        <f>'NEW Summary 1990-2024 GHG'!AJ16</f>
        <v>155.23654728347861</v>
      </c>
      <c r="I13" s="148"/>
      <c r="J13" s="50"/>
      <c r="K13" s="50"/>
      <c r="L13" s="50"/>
      <c r="M13" s="50"/>
      <c r="N13" s="148"/>
      <c r="O13" s="30"/>
      <c r="P13" s="52">
        <f t="shared" si="2"/>
        <v>0.10808343947157349</v>
      </c>
      <c r="Q13" s="113"/>
      <c r="R13" s="155">
        <f t="shared" si="3"/>
        <v>0.60940860105130124</v>
      </c>
      <c r="S13" s="52"/>
      <c r="V13" s="138"/>
      <c r="W13" s="127"/>
      <c r="X13" s="127"/>
      <c r="Y13" s="138"/>
    </row>
    <row r="14" spans="1:41" collapsed="1" x14ac:dyDescent="0.25">
      <c r="A14" s="185" t="s">
        <v>60</v>
      </c>
      <c r="B14" s="186">
        <f>'NEW Summary 1990-2024 GHG'!AD7</f>
        <v>6823.9838970931423</v>
      </c>
      <c r="C14" s="187">
        <f>'NEW Summary 1990-2024 GHG'!AE7</f>
        <v>6546.8267573795983</v>
      </c>
      <c r="D14" s="186">
        <f>'NEW Summary 1990-2024 GHG'!AF7</f>
        <v>7192.7192432934107</v>
      </c>
      <c r="E14" s="187">
        <f>'NEW Summary 1990-2024 GHG'!AG7</f>
        <v>6709.7132140439053</v>
      </c>
      <c r="F14" s="187">
        <f>'NEW Summary 1990-2024 GHG'!AH7</f>
        <v>5621.7886175350823</v>
      </c>
      <c r="G14" s="187">
        <f>'NEW Summary 1990-2024 GHG'!AI7</f>
        <v>5230.3450750440861</v>
      </c>
      <c r="H14" s="187">
        <f>'NEW Summary 1990-2024 GHG'!AJ7</f>
        <v>5483.7120734862792</v>
      </c>
      <c r="I14" s="186"/>
      <c r="J14" s="187"/>
      <c r="K14" s="187"/>
      <c r="L14" s="187"/>
      <c r="M14" s="187"/>
      <c r="N14" s="186"/>
      <c r="O14" s="188"/>
      <c r="P14" s="189">
        <f t="shared" si="2"/>
        <v>-0.19640606481761888</v>
      </c>
      <c r="Q14" s="190"/>
      <c r="R14" s="191">
        <f t="shared" si="3"/>
        <v>23.045558980109355</v>
      </c>
      <c r="S14" s="189">
        <f>R14/V14</f>
        <v>0.79467444758997774</v>
      </c>
      <c r="T14" s="3"/>
      <c r="V14" s="192">
        <v>29</v>
      </c>
      <c r="W14" s="175"/>
      <c r="X14" s="175"/>
      <c r="Y14" s="192">
        <v>23</v>
      </c>
    </row>
    <row r="15" spans="1:41" x14ac:dyDescent="0.25">
      <c r="A15" s="193" t="s">
        <v>68</v>
      </c>
      <c r="B15" s="194">
        <f>SUM(B16:B17)</f>
        <v>1531.9059243443235</v>
      </c>
      <c r="C15" s="195">
        <f t="shared" ref="C15:F15" si="6">SUM(C16:C17)</f>
        <v>1510.0444583694441</v>
      </c>
      <c r="D15" s="194">
        <f t="shared" si="6"/>
        <v>1326.6725446438813</v>
      </c>
      <c r="E15" s="195">
        <f t="shared" si="6"/>
        <v>1416.7504130917591</v>
      </c>
      <c r="F15" s="195">
        <f t="shared" si="6"/>
        <v>1380.6431354206165</v>
      </c>
      <c r="G15" s="195">
        <f t="shared" ref="G15:H15" si="7">SUM(G16:G17)</f>
        <v>1336.8036345215278</v>
      </c>
      <c r="H15" s="195">
        <f t="shared" si="7"/>
        <v>1444.3932060239927</v>
      </c>
      <c r="I15" s="194"/>
      <c r="J15" s="195"/>
      <c r="K15" s="195"/>
      <c r="L15" s="195"/>
      <c r="M15" s="195"/>
      <c r="N15" s="194"/>
      <c r="O15" s="188"/>
      <c r="P15" s="196">
        <f t="shared" si="2"/>
        <v>-5.7126692265902321E-2</v>
      </c>
      <c r="Q15" s="190"/>
      <c r="R15" s="197">
        <f t="shared" si="3"/>
        <v>5.5785903890578954</v>
      </c>
      <c r="S15" s="196">
        <f>R15/V15</f>
        <v>0.79694148415112787</v>
      </c>
      <c r="T15" s="3"/>
      <c r="V15" s="198">
        <v>7</v>
      </c>
      <c r="W15" s="175"/>
      <c r="X15" s="175"/>
      <c r="Y15" s="198">
        <v>5</v>
      </c>
    </row>
    <row r="16" spans="1:41" hidden="1" outlineLevel="1" x14ac:dyDescent="0.25">
      <c r="A16" s="128" t="s">
        <v>11</v>
      </c>
      <c r="B16" s="148">
        <f>'NEW Summary 1990-2024 GHG'!AD9</f>
        <v>853.49101211531433</v>
      </c>
      <c r="C16" s="50">
        <f>'NEW Summary 1990-2024 GHG'!AE9</f>
        <v>805.41296554291523</v>
      </c>
      <c r="D16" s="148">
        <f>'NEW Summary 1990-2024 GHG'!AF9</f>
        <v>663.12317120003877</v>
      </c>
      <c r="E16" s="50">
        <f>'NEW Summary 1990-2024 GHG'!AG9</f>
        <v>718.7683904395949</v>
      </c>
      <c r="F16" s="50">
        <f>'NEW Summary 1990-2024 GHG'!AH9</f>
        <v>690.74069924960668</v>
      </c>
      <c r="G16" s="50">
        <f>'NEW Summary 1990-2024 GHG'!AI9</f>
        <v>687.89995841381881</v>
      </c>
      <c r="H16" s="50">
        <f>'NEW Summary 1990-2024 GHG'!AJ9</f>
        <v>745.0747030504732</v>
      </c>
      <c r="I16" s="148"/>
      <c r="J16" s="50"/>
      <c r="K16" s="50"/>
      <c r="L16" s="50"/>
      <c r="M16" s="50"/>
      <c r="N16" s="148"/>
      <c r="O16" s="30"/>
      <c r="P16" s="52">
        <f t="shared" si="2"/>
        <v>-0.12702689017912366</v>
      </c>
      <c r="Q16" s="113"/>
      <c r="R16" s="155">
        <f t="shared" si="3"/>
        <v>2.8424837511534933</v>
      </c>
      <c r="S16" s="52"/>
      <c r="V16" s="138"/>
      <c r="W16" s="127"/>
      <c r="X16" s="127"/>
      <c r="Y16" s="138"/>
    </row>
    <row r="17" spans="1:25" hidden="1" outlineLevel="1" x14ac:dyDescent="0.25">
      <c r="A17" s="128" t="s">
        <v>18</v>
      </c>
      <c r="B17" s="148">
        <f>'NEW Summary 1990-2024 GHG'!AD10</f>
        <v>678.41491222900913</v>
      </c>
      <c r="C17" s="50">
        <f>'NEW Summary 1990-2024 GHG'!AE10</f>
        <v>704.63149282652887</v>
      </c>
      <c r="D17" s="148">
        <f>'NEW Summary 1990-2024 GHG'!AF10</f>
        <v>663.54937344384268</v>
      </c>
      <c r="E17" s="50">
        <f>'NEW Summary 1990-2024 GHG'!AG10</f>
        <v>697.98202265216423</v>
      </c>
      <c r="F17" s="50">
        <f>'NEW Summary 1990-2024 GHG'!AH10</f>
        <v>689.90243617100987</v>
      </c>
      <c r="G17" s="50">
        <f>'NEW Summary 1990-2024 GHG'!AI10</f>
        <v>648.90367610770909</v>
      </c>
      <c r="H17" s="50">
        <f>'NEW Summary 1990-2024 GHG'!AJ10</f>
        <v>699.31850297351934</v>
      </c>
      <c r="I17" s="148"/>
      <c r="J17" s="50"/>
      <c r="K17" s="50"/>
      <c r="L17" s="50"/>
      <c r="M17" s="50"/>
      <c r="N17" s="148"/>
      <c r="O17" s="30"/>
      <c r="P17" s="52">
        <f t="shared" si="2"/>
        <v>3.0812398677719351E-2</v>
      </c>
      <c r="Q17" s="113"/>
      <c r="R17" s="155">
        <f t="shared" si="3"/>
        <v>2.7361066379044021</v>
      </c>
      <c r="S17" s="52"/>
      <c r="V17" s="138"/>
      <c r="W17" s="127"/>
      <c r="X17" s="127"/>
      <c r="Y17" s="138"/>
    </row>
    <row r="18" spans="1:25" collapsed="1" x14ac:dyDescent="0.25">
      <c r="A18" s="199" t="s">
        <v>10</v>
      </c>
      <c r="B18" s="200">
        <f>SUM(B19:B20)</f>
        <v>7118.3130651508372</v>
      </c>
      <c r="C18" s="201">
        <f t="shared" ref="C18:F18" si="8">SUM(C19:C20)</f>
        <v>7015.9497085534695</v>
      </c>
      <c r="D18" s="200">
        <f t="shared" si="8"/>
        <v>6858.31865971759</v>
      </c>
      <c r="E18" s="201">
        <f t="shared" si="8"/>
        <v>7246.4305837127722</v>
      </c>
      <c r="F18" s="201">
        <f t="shared" si="8"/>
        <v>6811.6340576869097</v>
      </c>
      <c r="G18" s="201">
        <f t="shared" ref="G18:H18" si="9">SUM(G19:G20)</f>
        <v>6462.5173255351292</v>
      </c>
      <c r="H18" s="201">
        <f t="shared" si="9"/>
        <v>6180.2700610427009</v>
      </c>
      <c r="I18" s="200"/>
      <c r="J18" s="201"/>
      <c r="K18" s="201"/>
      <c r="L18" s="201"/>
      <c r="M18" s="201"/>
      <c r="N18" s="200"/>
      <c r="O18" s="188"/>
      <c r="P18" s="202">
        <f t="shared" si="2"/>
        <v>-0.1317788351710068</v>
      </c>
      <c r="Q18" s="190"/>
      <c r="R18" s="203">
        <f t="shared" si="3"/>
        <v>26.700852027977515</v>
      </c>
      <c r="S18" s="202">
        <f>R18/V18</f>
        <v>0.89002840093258384</v>
      </c>
      <c r="T18" s="3"/>
      <c r="V18" s="204">
        <v>30</v>
      </c>
      <c r="W18" s="175"/>
      <c r="X18" s="175"/>
      <c r="Y18" s="204">
        <v>24</v>
      </c>
    </row>
    <row r="19" spans="1:25" hidden="1" outlineLevel="1" x14ac:dyDescent="0.25">
      <c r="A19" s="128" t="s">
        <v>17</v>
      </c>
      <c r="B19" s="148">
        <f>'NEW Summary 1990-2024 GHG'!AD8</f>
        <v>4830.4761723200036</v>
      </c>
      <c r="C19" s="50">
        <f>'NEW Summary 1990-2024 GHG'!AE8</f>
        <v>4756.3893319215395</v>
      </c>
      <c r="D19" s="148">
        <f>'NEW Summary 1990-2024 GHG'!AF8</f>
        <v>4755.6937496742958</v>
      </c>
      <c r="E19" s="50">
        <f>'NEW Summary 1990-2024 GHG'!AG8</f>
        <v>4779.2879687929089</v>
      </c>
      <c r="F19" s="50">
        <f>'NEW Summary 1990-2024 GHG'!AH8</f>
        <v>4523.0966688144526</v>
      </c>
      <c r="G19" s="50">
        <f>'NEW Summary 1990-2024 GHG'!AI8</f>
        <v>4315.4866912593925</v>
      </c>
      <c r="H19" s="50">
        <f>'NEW Summary 1990-2024 GHG'!AJ8</f>
        <v>4313.2159048485473</v>
      </c>
      <c r="I19" s="148"/>
      <c r="J19" s="50"/>
      <c r="K19" s="50"/>
      <c r="L19" s="50"/>
      <c r="M19" s="50"/>
      <c r="N19" s="148"/>
      <c r="O19" s="30"/>
      <c r="P19" s="52">
        <f t="shared" si="2"/>
        <v>-0.10708266618423751</v>
      </c>
      <c r="Q19" s="113"/>
      <c r="R19" s="155">
        <f t="shared" si="3"/>
        <v>17.931087233715303</v>
      </c>
      <c r="S19" s="52"/>
      <c r="V19" s="138"/>
      <c r="W19" s="127"/>
      <c r="X19" s="127"/>
      <c r="Y19" s="138"/>
    </row>
    <row r="20" spans="1:25" hidden="1" outlineLevel="1" x14ac:dyDescent="0.25">
      <c r="A20" s="132" t="s">
        <v>6</v>
      </c>
      <c r="B20" s="149">
        <f>SUM(B21:B23)</f>
        <v>2287.8368928308337</v>
      </c>
      <c r="C20" s="133">
        <f t="shared" ref="C20:F20" si="10">SUM(C21:C23)</f>
        <v>2259.5603766319305</v>
      </c>
      <c r="D20" s="149">
        <f t="shared" si="10"/>
        <v>2102.6249100432938</v>
      </c>
      <c r="E20" s="133">
        <f t="shared" si="10"/>
        <v>2467.1426149198637</v>
      </c>
      <c r="F20" s="133">
        <f t="shared" si="10"/>
        <v>2288.5373888724566</v>
      </c>
      <c r="G20" s="133">
        <f t="shared" ref="G20:H20" si="11">SUM(G21:G23)</f>
        <v>2147.0306342757372</v>
      </c>
      <c r="H20" s="133">
        <f t="shared" si="11"/>
        <v>1867.0541561941538</v>
      </c>
      <c r="I20" s="149"/>
      <c r="J20" s="133"/>
      <c r="K20" s="133"/>
      <c r="L20" s="133"/>
      <c r="M20" s="133"/>
      <c r="N20" s="149"/>
      <c r="O20" s="30"/>
      <c r="P20" s="143">
        <f t="shared" si="2"/>
        <v>-0.18392165016450462</v>
      </c>
      <c r="Q20" s="113"/>
      <c r="R20" s="156">
        <f t="shared" si="3"/>
        <v>8.7697647942622119</v>
      </c>
      <c r="S20" s="143"/>
      <c r="V20" s="139"/>
      <c r="W20" s="127"/>
      <c r="X20" s="127"/>
      <c r="Y20" s="139"/>
    </row>
    <row r="21" spans="1:25" hidden="1" outlineLevel="1" x14ac:dyDescent="0.25">
      <c r="A21" s="129" t="s">
        <v>23</v>
      </c>
      <c r="B21" s="148">
        <f>'NEW Summary 1990-2024 GHG'!AD18</f>
        <v>2094.5489797619248</v>
      </c>
      <c r="C21" s="50">
        <f>'NEW Summary 1990-2024 GHG'!AE18</f>
        <v>2057.8652228793621</v>
      </c>
      <c r="D21" s="148">
        <f>'NEW Summary 1990-2024 GHG'!AF18</f>
        <v>1907.4373141016843</v>
      </c>
      <c r="E21" s="50">
        <f>'NEW Summary 1990-2024 GHG'!AG18</f>
        <v>2256.9405207619102</v>
      </c>
      <c r="F21" s="50">
        <f>'NEW Summary 1990-2024 GHG'!AH18</f>
        <v>2068.3747685666494</v>
      </c>
      <c r="G21" s="50">
        <f>'NEW Summary 1990-2024 GHG'!AI18</f>
        <v>1933.8876215143528</v>
      </c>
      <c r="H21" s="50">
        <f>'NEW Summary 1990-2024 GHG'!AJ18</f>
        <v>1654.3221432294367</v>
      </c>
      <c r="I21" s="148"/>
      <c r="J21" s="50"/>
      <c r="K21" s="50"/>
      <c r="L21" s="50"/>
      <c r="M21" s="50"/>
      <c r="N21" s="148"/>
      <c r="O21" s="30"/>
      <c r="P21" s="52">
        <f t="shared" si="2"/>
        <v>-0.21017738939794384</v>
      </c>
      <c r="Q21" s="113"/>
      <c r="R21" s="155">
        <f t="shared" si="3"/>
        <v>7.9135250540723492</v>
      </c>
      <c r="S21" s="52"/>
      <c r="V21" s="140"/>
      <c r="W21" s="154"/>
      <c r="X21" s="154"/>
      <c r="Y21" s="140"/>
    </row>
    <row r="22" spans="1:25" hidden="1" outlineLevel="1" x14ac:dyDescent="0.25">
      <c r="A22" s="129" t="s">
        <v>39</v>
      </c>
      <c r="B22" s="148">
        <f>'NEW Summary 1990-2024 GHG'!AD21</f>
        <v>154.45295806890906</v>
      </c>
      <c r="C22" s="50">
        <f>'NEW Summary 1990-2024 GHG'!AE21</f>
        <v>162.27507875256822</v>
      </c>
      <c r="D22" s="148">
        <f>'NEW Summary 1990-2024 GHG'!AF21</f>
        <v>155.19989094160965</v>
      </c>
      <c r="E22" s="50">
        <f>'NEW Summary 1990-2024 GHG'!AG21</f>
        <v>169.8582291579535</v>
      </c>
      <c r="F22" s="50">
        <f>'NEW Summary 1990-2024 GHG'!AH21</f>
        <v>178.94982030580752</v>
      </c>
      <c r="G22" s="50">
        <f>'NEW Summary 1990-2024 GHG'!AI21</f>
        <v>171.1542927613844</v>
      </c>
      <c r="H22" s="50">
        <f>'NEW Summary 1990-2024 GHG'!AJ21</f>
        <v>169.95862796471715</v>
      </c>
      <c r="I22" s="148"/>
      <c r="J22" s="50"/>
      <c r="K22" s="50"/>
      <c r="L22" s="50"/>
      <c r="M22" s="50"/>
      <c r="N22" s="148"/>
      <c r="O22" s="30"/>
      <c r="P22" s="52">
        <f t="shared" si="2"/>
        <v>0.10039088981960614</v>
      </c>
      <c r="Q22" s="113"/>
      <c r="R22" s="155">
        <f t="shared" si="3"/>
        <v>0.68992097018986265</v>
      </c>
      <c r="S22" s="52"/>
      <c r="V22" s="140"/>
      <c r="W22" s="154"/>
      <c r="X22" s="154"/>
      <c r="Y22" s="140"/>
    </row>
    <row r="23" spans="1:25" hidden="1" outlineLevel="1" x14ac:dyDescent="0.25">
      <c r="A23" s="129" t="s">
        <v>25</v>
      </c>
      <c r="B23" s="148">
        <f>'NEW Summary 1990-2024 GHG'!AD22</f>
        <v>38.834955000000001</v>
      </c>
      <c r="C23" s="50">
        <f>'NEW Summary 1990-2024 GHG'!AE22</f>
        <v>39.420074999999997</v>
      </c>
      <c r="D23" s="148">
        <f>'NEW Summary 1990-2024 GHG'!AF22</f>
        <v>39.987704999999998</v>
      </c>
      <c r="E23" s="50">
        <f>'NEW Summary 1990-2024 GHG'!AG22</f>
        <v>40.343864999999994</v>
      </c>
      <c r="F23" s="50">
        <f>'NEW Summary 1990-2024 GHG'!AH22</f>
        <v>41.212799999999994</v>
      </c>
      <c r="G23" s="50">
        <f>'NEW Summary 1990-2024 GHG'!AI22</f>
        <v>41.988720000000001</v>
      </c>
      <c r="H23" s="50">
        <f>'NEW Summary 1990-2024 GHG'!AJ22</f>
        <v>42.773384999999998</v>
      </c>
      <c r="I23" s="148"/>
      <c r="J23" s="50"/>
      <c r="K23" s="50"/>
      <c r="L23" s="50"/>
      <c r="M23" s="50"/>
      <c r="N23" s="148"/>
      <c r="O23" s="30"/>
      <c r="P23" s="52">
        <f t="shared" si="2"/>
        <v>0.10141456324592102</v>
      </c>
      <c r="Q23" s="113"/>
      <c r="R23" s="155">
        <f t="shared" si="3"/>
        <v>0.16631876999999998</v>
      </c>
      <c r="S23" s="52"/>
      <c r="V23" s="140"/>
      <c r="W23" s="154"/>
      <c r="X23" s="154"/>
      <c r="Y23" s="140"/>
    </row>
    <row r="24" spans="1:25" collapsed="1" x14ac:dyDescent="0.25">
      <c r="A24" s="205" t="s">
        <v>2</v>
      </c>
      <c r="B24" s="206">
        <f>SUM(B25:B31)</f>
        <v>21402.332937239902</v>
      </c>
      <c r="C24" s="207">
        <f t="shared" ref="C24:F24" si="12">SUM(C25:C31)</f>
        <v>21283.443633734092</v>
      </c>
      <c r="D24" s="206">
        <f t="shared" si="12"/>
        <v>21587.840665458418</v>
      </c>
      <c r="E24" s="207">
        <f t="shared" si="12"/>
        <v>21967.139869428724</v>
      </c>
      <c r="F24" s="207">
        <f t="shared" si="12"/>
        <v>21780.063717145229</v>
      </c>
      <c r="G24" s="207">
        <f t="shared" ref="G24:H24" si="13">SUM(G25:G31)</f>
        <v>20720.152425225919</v>
      </c>
      <c r="H24" s="207">
        <f t="shared" si="13"/>
        <v>20445.459236291848</v>
      </c>
      <c r="I24" s="206"/>
      <c r="J24" s="207"/>
      <c r="K24" s="207"/>
      <c r="L24" s="207"/>
      <c r="M24" s="207"/>
      <c r="N24" s="206"/>
      <c r="O24" s="188"/>
      <c r="P24" s="208">
        <f t="shared" si="2"/>
        <v>-4.4708850374115081E-2</v>
      </c>
      <c r="Q24" s="190"/>
      <c r="R24" s="209">
        <f t="shared" si="3"/>
        <v>84.912815248091718</v>
      </c>
      <c r="S24" s="208">
        <f>R24/V24</f>
        <v>0.80106429479331809</v>
      </c>
      <c r="T24" s="3"/>
      <c r="V24" s="210">
        <v>106</v>
      </c>
      <c r="W24" s="175"/>
      <c r="X24" s="175"/>
      <c r="Y24" s="210">
        <v>96</v>
      </c>
    </row>
    <row r="25" spans="1:25" hidden="1" outlineLevel="1" x14ac:dyDescent="0.25">
      <c r="A25" s="128" t="s">
        <v>26</v>
      </c>
      <c r="B25" s="148">
        <f>'NEW Summary 1990-2024 GHG'!AD25</f>
        <v>12916.599385858823</v>
      </c>
      <c r="C25" s="50">
        <f>'NEW Summary 1990-2024 GHG'!AE25</f>
        <v>13091.203534766764</v>
      </c>
      <c r="D25" s="148">
        <f>'NEW Summary 1990-2024 GHG'!AF25</f>
        <v>13260.189768763996</v>
      </c>
      <c r="E25" s="50">
        <f>'NEW Summary 1990-2024 GHG'!AG25</f>
        <v>13328.86657163891</v>
      </c>
      <c r="F25" s="50">
        <f>'NEW Summary 1990-2024 GHG'!AH25</f>
        <v>13357.41565359603</v>
      </c>
      <c r="G25" s="50">
        <f>'NEW Summary 1990-2024 GHG'!AI25</f>
        <v>13061.550527880245</v>
      </c>
      <c r="H25" s="50">
        <f>'NEW Summary 1990-2024 GHG'!AJ25</f>
        <v>12704.795459187226</v>
      </c>
      <c r="I25" s="148"/>
      <c r="J25" s="50"/>
      <c r="K25" s="50"/>
      <c r="L25" s="50"/>
      <c r="M25" s="50"/>
      <c r="N25" s="148"/>
      <c r="O25" s="30"/>
      <c r="P25" s="52">
        <f t="shared" si="2"/>
        <v>-1.6397808768729111E-2</v>
      </c>
      <c r="Q25" s="113"/>
      <c r="R25" s="155">
        <f t="shared" si="3"/>
        <v>52.452628212302415</v>
      </c>
      <c r="S25" s="52"/>
      <c r="V25" s="138"/>
      <c r="W25" s="127"/>
      <c r="X25" s="127"/>
      <c r="Y25" s="138"/>
    </row>
    <row r="26" spans="1:25" hidden="1" outlineLevel="1" x14ac:dyDescent="0.25">
      <c r="A26" s="128" t="s">
        <v>27</v>
      </c>
      <c r="B26" s="148">
        <f>'NEW Summary 1990-2024 GHG'!AD26</f>
        <v>2567.1610958735414</v>
      </c>
      <c r="C26" s="50">
        <f>'NEW Summary 1990-2024 GHG'!AE26</f>
        <v>2609.1281749742084</v>
      </c>
      <c r="D26" s="148">
        <f>'NEW Summary 1990-2024 GHG'!AF26</f>
        <v>2593.6260133622627</v>
      </c>
      <c r="E26" s="50">
        <f>'NEW Summary 1990-2024 GHG'!AG26</f>
        <v>2550.0817883963546</v>
      </c>
      <c r="F26" s="50">
        <f>'NEW Summary 1990-2024 GHG'!AH26</f>
        <v>2510.218176027593</v>
      </c>
      <c r="G26" s="50">
        <f>'NEW Summary 1990-2024 GHG'!AI26</f>
        <v>2452.296848826265</v>
      </c>
      <c r="H26" s="50">
        <f>'NEW Summary 1990-2024 GHG'!AJ26</f>
        <v>2408.7027333506603</v>
      </c>
      <c r="I26" s="148"/>
      <c r="J26" s="50"/>
      <c r="K26" s="50"/>
      <c r="L26" s="50"/>
      <c r="M26" s="50"/>
      <c r="N26" s="148"/>
      <c r="O26" s="30"/>
      <c r="P26" s="52">
        <f t="shared" si="2"/>
        <v>-6.1725133953450487E-2</v>
      </c>
      <c r="Q26" s="113"/>
      <c r="R26" s="155">
        <f t="shared" si="3"/>
        <v>9.9212995466008724</v>
      </c>
      <c r="S26" s="52"/>
      <c r="V26" s="138"/>
      <c r="W26" s="127"/>
      <c r="X26" s="127"/>
      <c r="Y26" s="138"/>
    </row>
    <row r="27" spans="1:25" hidden="1" outlineLevel="1" x14ac:dyDescent="0.25">
      <c r="A27" s="128" t="s">
        <v>28</v>
      </c>
      <c r="B27" s="148">
        <f>'NEW Summary 1990-2024 GHG'!AD27</f>
        <v>4692.9389304253727</v>
      </c>
      <c r="C27" s="50">
        <f>'NEW Summary 1990-2024 GHG'!AE27</f>
        <v>4460.3295440479396</v>
      </c>
      <c r="D27" s="148">
        <f>'NEW Summary 1990-2024 GHG'!AF27</f>
        <v>4514.6187410972025</v>
      </c>
      <c r="E27" s="50">
        <f>'NEW Summary 1990-2024 GHG'!AG27</f>
        <v>4683.8827492112096</v>
      </c>
      <c r="F27" s="50">
        <f>'NEW Summary 1990-2024 GHG'!AH27</f>
        <v>4238.3096858517902</v>
      </c>
      <c r="G27" s="50">
        <f>'NEW Summary 1990-2024 GHG'!AI27</f>
        <v>3822.8118544119493</v>
      </c>
      <c r="H27" s="50">
        <f>'NEW Summary 1990-2024 GHG'!AJ27</f>
        <v>3901.8003425051743</v>
      </c>
      <c r="I27" s="148"/>
      <c r="J27" s="50"/>
      <c r="K27" s="50"/>
      <c r="L27" s="50"/>
      <c r="M27" s="50"/>
      <c r="N27" s="148"/>
      <c r="O27" s="30"/>
      <c r="P27" s="52">
        <f t="shared" si="2"/>
        <v>-0.16858062711855679</v>
      </c>
      <c r="Q27" s="113"/>
      <c r="R27" s="155">
        <f t="shared" si="3"/>
        <v>16.646804631980125</v>
      </c>
      <c r="S27" s="52"/>
      <c r="V27" s="138"/>
      <c r="W27" s="127"/>
      <c r="X27" s="127"/>
      <c r="Y27" s="138"/>
    </row>
    <row r="28" spans="1:25" hidden="1" outlineLevel="1" x14ac:dyDescent="0.25">
      <c r="A28" s="128" t="s">
        <v>29</v>
      </c>
      <c r="B28" s="148">
        <f>'NEW Summary 1990-2024 GHG'!AD28</f>
        <v>461.05708000000004</v>
      </c>
      <c r="C28" s="50">
        <f>'NEW Summary 1990-2024 GHG'!AE28</f>
        <v>343.90247759999994</v>
      </c>
      <c r="D28" s="148">
        <f>'NEW Summary 1990-2024 GHG'!AF28</f>
        <v>399.48303999999996</v>
      </c>
      <c r="E28" s="50">
        <f>'NEW Summary 1990-2024 GHG'!AG28</f>
        <v>597.40603999999996</v>
      </c>
      <c r="F28" s="50">
        <f>'NEW Summary 1990-2024 GHG'!AH28</f>
        <v>623.97631999999999</v>
      </c>
      <c r="G28" s="50">
        <f>'NEW Summary 1990-2024 GHG'!AI28</f>
        <v>457.79579999999999</v>
      </c>
      <c r="H28" s="50">
        <f>'NEW Summary 1990-2024 GHG'!AJ28</f>
        <v>453.53203719999999</v>
      </c>
      <c r="I28" s="148"/>
      <c r="J28" s="50"/>
      <c r="K28" s="50"/>
      <c r="L28" s="50"/>
      <c r="M28" s="50"/>
      <c r="N28" s="148"/>
      <c r="O28" s="30"/>
      <c r="P28" s="52">
        <f t="shared" si="2"/>
        <v>-1.6321282388722998E-2</v>
      </c>
      <c r="Q28" s="113"/>
      <c r="R28" s="155">
        <f t="shared" si="3"/>
        <v>2.1327101972000002</v>
      </c>
      <c r="S28" s="52"/>
      <c r="V28" s="138"/>
      <c r="W28" s="127"/>
      <c r="X28" s="127"/>
      <c r="Y28" s="138"/>
    </row>
    <row r="29" spans="1:25" hidden="1" outlineLevel="1" x14ac:dyDescent="0.25">
      <c r="A29" s="128" t="s">
        <v>30</v>
      </c>
      <c r="B29" s="148">
        <f>'NEW Summary 1990-2024 GHG'!AD29</f>
        <v>90.42880000000001</v>
      </c>
      <c r="C29" s="50">
        <f>'NEW Summary 1990-2024 GHG'!AE29</f>
        <v>96.082066666666663</v>
      </c>
      <c r="D29" s="148">
        <f>'NEW Summary 1990-2024 GHG'!AF29</f>
        <v>110.17820000000002</v>
      </c>
      <c r="E29" s="50">
        <f>'NEW Summary 1990-2024 GHG'!AG29</f>
        <v>106.40373333333334</v>
      </c>
      <c r="F29" s="50">
        <f>'NEW Summary 1990-2024 GHG'!AH29</f>
        <v>143.90640000000002</v>
      </c>
      <c r="G29" s="50">
        <f>'NEW Summary 1990-2024 GHG'!AI29</f>
        <v>139.22972077294688</v>
      </c>
      <c r="H29" s="50">
        <f>'NEW Summary 1990-2024 GHG'!AJ29</f>
        <v>172.10677801800878</v>
      </c>
      <c r="I29" s="148"/>
      <c r="J29" s="50"/>
      <c r="K29" s="50"/>
      <c r="L29" s="50"/>
      <c r="M29" s="50"/>
      <c r="N29" s="148"/>
      <c r="O29" s="30"/>
      <c r="P29" s="52">
        <f t="shared" si="2"/>
        <v>0.90322970135630198</v>
      </c>
      <c r="Q29" s="113"/>
      <c r="R29" s="155">
        <f t="shared" si="3"/>
        <v>0.561646632124289</v>
      </c>
      <c r="S29" s="52"/>
      <c r="V29" s="138"/>
      <c r="W29" s="127"/>
      <c r="X29" s="127"/>
      <c r="Y29" s="138"/>
    </row>
    <row r="30" spans="1:25" hidden="1" outlineLevel="1" x14ac:dyDescent="0.25">
      <c r="A30" s="128" t="s">
        <v>42</v>
      </c>
      <c r="B30" s="148">
        <f>'NEW Summary 1990-2024 GHG'!AD30</f>
        <v>589.69157573857956</v>
      </c>
      <c r="C30" s="50">
        <f>'NEW Summary 1990-2024 GHG'!AE30</f>
        <v>609.87730095474478</v>
      </c>
      <c r="D30" s="148">
        <f>'NEW Summary 1990-2024 GHG'!AF30</f>
        <v>650.30503802564874</v>
      </c>
      <c r="E30" s="50">
        <f>'NEW Summary 1990-2024 GHG'!AG30</f>
        <v>642.34371972280621</v>
      </c>
      <c r="F30" s="50">
        <f>'NEW Summary 1990-2024 GHG'!AH30</f>
        <v>852.65982131787541</v>
      </c>
      <c r="G30" s="50">
        <f>'NEW Summary 1990-2024 GHG'!AI30</f>
        <v>723.27981651305049</v>
      </c>
      <c r="H30" s="50">
        <f>'NEW Summary 1990-2024 GHG'!AJ30</f>
        <v>739.39464045647514</v>
      </c>
      <c r="I30" s="148"/>
      <c r="J30" s="50"/>
      <c r="K30" s="50"/>
      <c r="L30" s="50"/>
      <c r="M30" s="50"/>
      <c r="N30" s="148"/>
      <c r="O30" s="30"/>
      <c r="P30" s="52">
        <f t="shared" si="2"/>
        <v>0.25386671758095714</v>
      </c>
      <c r="Q30" s="113"/>
      <c r="R30" s="155">
        <f t="shared" si="3"/>
        <v>2.9576779980102073</v>
      </c>
      <c r="S30" s="52"/>
      <c r="V30" s="138"/>
      <c r="W30" s="127"/>
      <c r="X30" s="127"/>
      <c r="Y30" s="138"/>
    </row>
    <row r="31" spans="1:25" hidden="1" outlineLevel="1" x14ac:dyDescent="0.25">
      <c r="A31" s="128" t="s">
        <v>14</v>
      </c>
      <c r="B31" s="148">
        <f>'NEW Summary 1990-2024 GHG'!AD31</f>
        <v>84.456069343585312</v>
      </c>
      <c r="C31" s="50">
        <f>'NEW Summary 1990-2024 GHG'!AE31</f>
        <v>72.920534723770871</v>
      </c>
      <c r="D31" s="148">
        <f>'NEW Summary 1990-2024 GHG'!AF31</f>
        <v>59.439864209311182</v>
      </c>
      <c r="E31" s="50">
        <f>'NEW Summary 1990-2024 GHG'!AG31</f>
        <v>58.155267126107894</v>
      </c>
      <c r="F31" s="50">
        <f>'NEW Summary 1990-2024 GHG'!AH31</f>
        <v>53.577660351936274</v>
      </c>
      <c r="G31" s="50">
        <f>'NEW Summary 1990-2024 GHG'!AI31</f>
        <v>63.187856821462169</v>
      </c>
      <c r="H31" s="50">
        <f>'NEW Summary 1990-2024 GHG'!AJ31</f>
        <v>65.12724557430721</v>
      </c>
      <c r="I31" s="148"/>
      <c r="J31" s="50"/>
      <c r="K31" s="50"/>
      <c r="L31" s="50"/>
      <c r="M31" s="50"/>
      <c r="N31" s="148"/>
      <c r="O31" s="30"/>
      <c r="P31" s="52">
        <f t="shared" si="2"/>
        <v>-0.22886245973210431</v>
      </c>
      <c r="Q31" s="113"/>
      <c r="R31" s="155">
        <f t="shared" si="3"/>
        <v>0.24004802987381355</v>
      </c>
      <c r="S31" s="52"/>
      <c r="V31" s="138"/>
      <c r="W31" s="127"/>
      <c r="X31" s="127"/>
      <c r="Y31" s="138"/>
    </row>
    <row r="32" spans="1:25" collapsed="1" x14ac:dyDescent="0.25">
      <c r="A32" s="211" t="s">
        <v>3</v>
      </c>
      <c r="B32" s="212">
        <f>SUM(B33:B35)</f>
        <v>2097.3507479725395</v>
      </c>
      <c r="C32" s="213">
        <f t="shared" ref="C32:F32" si="14">SUM(C33:C35)</f>
        <v>1991.1825187368677</v>
      </c>
      <c r="D32" s="212">
        <f t="shared" si="14"/>
        <v>1837.8318928689132</v>
      </c>
      <c r="E32" s="213">
        <f t="shared" si="14"/>
        <v>1820.3160733952648</v>
      </c>
      <c r="F32" s="213">
        <f t="shared" si="14"/>
        <v>1847.0317100477221</v>
      </c>
      <c r="G32" s="213">
        <f t="shared" ref="G32:H32" si="15">SUM(G33:G35)</f>
        <v>1747.6007488448317</v>
      </c>
      <c r="H32" s="213">
        <f t="shared" si="15"/>
        <v>1645.9046485224992</v>
      </c>
      <c r="I32" s="212"/>
      <c r="J32" s="213"/>
      <c r="K32" s="213"/>
      <c r="L32" s="213"/>
      <c r="M32" s="213"/>
      <c r="N32" s="212"/>
      <c r="O32" s="188"/>
      <c r="P32" s="214">
        <f t="shared" si="2"/>
        <v>-0.21524587620189078</v>
      </c>
      <c r="Q32" s="190"/>
      <c r="R32" s="215">
        <f t="shared" si="3"/>
        <v>7.0608531808103177</v>
      </c>
      <c r="S32" s="214">
        <f>R32/V32</f>
        <v>0.78453924231225747</v>
      </c>
      <c r="T32" s="3"/>
      <c r="V32" s="216">
        <v>9</v>
      </c>
      <c r="W32" s="175"/>
      <c r="X32" s="175"/>
      <c r="Y32" s="216">
        <v>8</v>
      </c>
    </row>
    <row r="33" spans="1:25" hidden="1" outlineLevel="1" x14ac:dyDescent="0.25">
      <c r="A33" s="128" t="s">
        <v>37</v>
      </c>
      <c r="B33" s="148">
        <f>'NEW Summary 1990-2024 GHG'!AD4</f>
        <v>322.19009745661162</v>
      </c>
      <c r="C33" s="50">
        <f>'NEW Summary 1990-2024 GHG'!AE4</f>
        <v>274.54208237606588</v>
      </c>
      <c r="D33" s="148">
        <f>'NEW Summary 1990-2024 GHG'!AF4</f>
        <v>301.03597305055752</v>
      </c>
      <c r="E33" s="50">
        <f>'NEW Summary 1990-2024 GHG'!AG4</f>
        <v>294.36593093369117</v>
      </c>
      <c r="F33" s="50">
        <f>'NEW Summary 1990-2024 GHG'!AH4</f>
        <v>308.27802302770522</v>
      </c>
      <c r="G33" s="50">
        <f>'NEW Summary 1990-2024 GHG'!AI4</f>
        <v>287.15441411110845</v>
      </c>
      <c r="H33" s="50">
        <f>'NEW Summary 1990-2024 GHG'!AJ4</f>
        <v>209.96634122823636</v>
      </c>
      <c r="I33" s="148"/>
      <c r="J33" s="50"/>
      <c r="K33" s="50"/>
      <c r="L33" s="50"/>
      <c r="M33" s="50"/>
      <c r="N33" s="148"/>
      <c r="O33" s="30"/>
      <c r="P33" s="52">
        <f t="shared" si="2"/>
        <v>-0.34831534896409438</v>
      </c>
      <c r="Q33" s="113"/>
      <c r="R33" s="155">
        <f t="shared" si="3"/>
        <v>1.0997647093007412</v>
      </c>
      <c r="S33" s="52"/>
      <c r="V33" s="138"/>
      <c r="W33" s="127"/>
      <c r="X33" s="127"/>
      <c r="Y33" s="138"/>
    </row>
    <row r="34" spans="1:25" hidden="1" outlineLevel="1" x14ac:dyDescent="0.25">
      <c r="A34" s="128" t="s">
        <v>13</v>
      </c>
      <c r="B34" s="148">
        <f>'NEW Summary 1990-2024 GHG'!AD23</f>
        <v>831.7841168630689</v>
      </c>
      <c r="C34" s="50">
        <f>'NEW Summary 1990-2024 GHG'!AE23</f>
        <v>808.24879274331226</v>
      </c>
      <c r="D34" s="148">
        <f>'NEW Summary 1990-2024 GHG'!AF23</f>
        <v>647.88052822410555</v>
      </c>
      <c r="E34" s="50">
        <f>'NEW Summary 1990-2024 GHG'!AG23</f>
        <v>691.36181811240863</v>
      </c>
      <c r="F34" s="50">
        <f>'NEW Summary 1990-2024 GHG'!AH23</f>
        <v>658.57515718896491</v>
      </c>
      <c r="G34" s="50">
        <f>'NEW Summary 1990-2024 GHG'!AI23</f>
        <v>607.40617062828051</v>
      </c>
      <c r="H34" s="50">
        <f>'NEW Summary 1990-2024 GHG'!AJ23</f>
        <v>608.34024003245122</v>
      </c>
      <c r="I34" s="148"/>
      <c r="J34" s="50"/>
      <c r="K34" s="50"/>
      <c r="L34" s="50"/>
      <c r="M34" s="50"/>
      <c r="N34" s="148"/>
      <c r="O34" s="30"/>
      <c r="P34" s="52">
        <f t="shared" si="2"/>
        <v>-0.26863205524204758</v>
      </c>
      <c r="Q34" s="113"/>
      <c r="R34" s="155">
        <f t="shared" si="3"/>
        <v>2.5656833859621053</v>
      </c>
      <c r="S34" s="52"/>
      <c r="V34" s="138"/>
      <c r="W34" s="127"/>
      <c r="X34" s="127"/>
      <c r="Y34" s="138"/>
    </row>
    <row r="35" spans="1:25" hidden="1" outlineLevel="1" x14ac:dyDescent="0.25">
      <c r="A35" s="134" t="s">
        <v>4</v>
      </c>
      <c r="B35" s="150">
        <f>SUM(B36:B39)</f>
        <v>943.37653365285883</v>
      </c>
      <c r="C35" s="135">
        <f t="shared" ref="C35:F35" si="16">SUM(C36:C39)</f>
        <v>908.39164361748965</v>
      </c>
      <c r="D35" s="150">
        <f t="shared" si="16"/>
        <v>888.9153915942502</v>
      </c>
      <c r="E35" s="135">
        <f t="shared" si="16"/>
        <v>834.58832434916496</v>
      </c>
      <c r="F35" s="135">
        <f t="shared" si="16"/>
        <v>880.17852983105195</v>
      </c>
      <c r="G35" s="135">
        <f t="shared" ref="G35:H35" si="17">SUM(G36:G39)</f>
        <v>853.04016410544273</v>
      </c>
      <c r="H35" s="135">
        <f t="shared" si="17"/>
        <v>827.59806726181159</v>
      </c>
      <c r="I35" s="150"/>
      <c r="J35" s="135"/>
      <c r="K35" s="135"/>
      <c r="L35" s="135"/>
      <c r="M35" s="135"/>
      <c r="N35" s="150"/>
      <c r="O35" s="30"/>
      <c r="P35" s="144">
        <f t="shared" si="2"/>
        <v>-0.12272773623352717</v>
      </c>
      <c r="Q35" s="113"/>
      <c r="R35" s="157">
        <f t="shared" si="3"/>
        <v>3.3954050855474711</v>
      </c>
      <c r="S35" s="144"/>
      <c r="V35" s="141"/>
      <c r="W35" s="127"/>
      <c r="X35" s="127"/>
      <c r="Y35" s="141"/>
    </row>
    <row r="36" spans="1:25" hidden="1" outlineLevel="1" x14ac:dyDescent="0.25">
      <c r="A36" s="129" t="s">
        <v>31</v>
      </c>
      <c r="B36" s="148">
        <f>'NEW Summary 1990-2024 GHG'!AD33</f>
        <v>713.81602356686335</v>
      </c>
      <c r="C36" s="50">
        <f>'NEW Summary 1990-2024 GHG'!AE33</f>
        <v>664.48948116698216</v>
      </c>
      <c r="D36" s="148">
        <f>'NEW Summary 1990-2024 GHG'!AF33</f>
        <v>643.63993385548952</v>
      </c>
      <c r="E36" s="50">
        <f>'NEW Summary 1990-2024 GHG'!AG33</f>
        <v>589.42534621307084</v>
      </c>
      <c r="F36" s="50">
        <f>'NEW Summary 1990-2024 GHG'!AH33</f>
        <v>634.02948442666207</v>
      </c>
      <c r="G36" s="50">
        <f>'NEW Summary 1990-2024 GHG'!AI33</f>
        <v>593.87082029161502</v>
      </c>
      <c r="H36" s="50">
        <f>'NEW Summary 1990-2024 GHG'!AJ33</f>
        <v>585.61538143807229</v>
      </c>
      <c r="I36" s="148"/>
      <c r="J36" s="50"/>
      <c r="K36" s="50"/>
      <c r="L36" s="50"/>
      <c r="M36" s="50"/>
      <c r="N36" s="148"/>
      <c r="O36" s="30"/>
      <c r="P36" s="52">
        <f t="shared" si="2"/>
        <v>-0.17959899735534932</v>
      </c>
      <c r="Q36" s="113"/>
      <c r="R36" s="155">
        <f t="shared" si="3"/>
        <v>2.4029410323694202</v>
      </c>
      <c r="S36" s="52"/>
      <c r="V36" s="140"/>
      <c r="W36" s="154"/>
      <c r="X36" s="154"/>
      <c r="Y36" s="140"/>
    </row>
    <row r="37" spans="1:25" hidden="1" outlineLevel="1" x14ac:dyDescent="0.25">
      <c r="A37" s="129" t="s">
        <v>32</v>
      </c>
      <c r="B37" s="148">
        <f>'NEW Summary 1990-2024 GHG'!AD34</f>
        <v>45.793105543440078</v>
      </c>
      <c r="C37" s="50">
        <f>'NEW Summary 1990-2024 GHG'!AE34</f>
        <v>49.31299925731733</v>
      </c>
      <c r="D37" s="148">
        <f>'NEW Summary 1990-2024 GHG'!AF34</f>
        <v>48.144307363679999</v>
      </c>
      <c r="E37" s="50">
        <f>'NEW Summary 1990-2024 GHG'!AG34</f>
        <v>43.259350754436866</v>
      </c>
      <c r="F37" s="50">
        <f>'NEW Summary 1990-2024 GHG'!AH34</f>
        <v>38.968717775753049</v>
      </c>
      <c r="G37" s="50">
        <f>'NEW Summary 1990-2024 GHG'!AI34</f>
        <v>50.162345013201239</v>
      </c>
      <c r="H37" s="50">
        <f>'NEW Summary 1990-2024 GHG'!AJ34</f>
        <v>50.586544705737566</v>
      </c>
      <c r="I37" s="148"/>
      <c r="J37" s="50"/>
      <c r="K37" s="50"/>
      <c r="L37" s="50"/>
      <c r="M37" s="50"/>
      <c r="N37" s="148"/>
      <c r="O37" s="30"/>
      <c r="P37" s="52">
        <f t="shared" si="2"/>
        <v>0.10467600101395952</v>
      </c>
      <c r="Q37" s="113"/>
      <c r="R37" s="155">
        <f t="shared" si="3"/>
        <v>0.18297695824912874</v>
      </c>
      <c r="S37" s="52"/>
      <c r="V37" s="140"/>
      <c r="W37" s="154"/>
      <c r="X37" s="154"/>
      <c r="Y37" s="140"/>
    </row>
    <row r="38" spans="1:25" hidden="1" outlineLevel="1" x14ac:dyDescent="0.25">
      <c r="A38" s="129" t="s">
        <v>33</v>
      </c>
      <c r="B38" s="148">
        <f>'NEW Summary 1990-2024 GHG'!AD35</f>
        <v>23.899295638180405</v>
      </c>
      <c r="C38" s="50">
        <f>'NEW Summary 1990-2024 GHG'!AE35</f>
        <v>32.524203919874395</v>
      </c>
      <c r="D38" s="148">
        <f>'NEW Summary 1990-2024 GHG'!AF35</f>
        <v>31.188413817965916</v>
      </c>
      <c r="E38" s="50">
        <f>'NEW Summary 1990-2024 GHG'!AG35</f>
        <v>34.611180998377201</v>
      </c>
      <c r="F38" s="50">
        <f>'NEW Summary 1990-2024 GHG'!AH35</f>
        <v>36.358605251132751</v>
      </c>
      <c r="G38" s="50">
        <f>'NEW Summary 1990-2024 GHG'!AI35</f>
        <v>35.031490509845796</v>
      </c>
      <c r="H38" s="50">
        <f>'NEW Summary 1990-2024 GHG'!AJ35</f>
        <v>14.692707798990863</v>
      </c>
      <c r="I38" s="148"/>
      <c r="J38" s="50"/>
      <c r="K38" s="50"/>
      <c r="L38" s="50"/>
      <c r="M38" s="50"/>
      <c r="N38" s="148"/>
      <c r="O38" s="30"/>
      <c r="P38" s="52">
        <f t="shared" si="2"/>
        <v>-0.38522423332349276</v>
      </c>
      <c r="Q38" s="113"/>
      <c r="R38" s="155">
        <f t="shared" si="3"/>
        <v>0.12069398455834661</v>
      </c>
      <c r="S38" s="52"/>
      <c r="V38" s="140"/>
      <c r="W38" s="154"/>
      <c r="X38" s="154"/>
      <c r="Y38" s="140"/>
    </row>
    <row r="39" spans="1:25" hidden="1" outlineLevel="1" x14ac:dyDescent="0.25">
      <c r="A39" s="129" t="s">
        <v>40</v>
      </c>
      <c r="B39" s="148">
        <f>'NEW Summary 1990-2024 GHG'!AD36</f>
        <v>159.86810890437488</v>
      </c>
      <c r="C39" s="50">
        <f>'NEW Summary 1990-2024 GHG'!AE36</f>
        <v>162.06495927331579</v>
      </c>
      <c r="D39" s="148">
        <f>'NEW Summary 1990-2024 GHG'!AF36</f>
        <v>165.94273655711476</v>
      </c>
      <c r="E39" s="50">
        <f>'NEW Summary 1990-2024 GHG'!AG36</f>
        <v>167.29244638328001</v>
      </c>
      <c r="F39" s="50">
        <f>'NEW Summary 1990-2024 GHG'!AH36</f>
        <v>170.82172237750405</v>
      </c>
      <c r="G39" s="50">
        <f>'NEW Summary 1990-2024 GHG'!AI36</f>
        <v>173.97550829078068</v>
      </c>
      <c r="H39" s="50">
        <f>'NEW Summary 1990-2024 GHG'!AJ36</f>
        <v>176.70343331901091</v>
      </c>
      <c r="I39" s="148"/>
      <c r="J39" s="50"/>
      <c r="K39" s="50"/>
      <c r="L39" s="50"/>
      <c r="M39" s="50"/>
      <c r="N39" s="148"/>
      <c r="O39" s="30"/>
      <c r="P39" s="52">
        <f t="shared" si="2"/>
        <v>0.10530758467097452</v>
      </c>
      <c r="Q39" s="113"/>
      <c r="R39" s="155">
        <f t="shared" si="3"/>
        <v>0.68879311037057578</v>
      </c>
      <c r="S39" s="52"/>
      <c r="V39" s="140"/>
      <c r="W39" s="154"/>
      <c r="X39" s="154"/>
      <c r="Y39" s="140"/>
    </row>
    <row r="40" spans="1:25" collapsed="1" x14ac:dyDescent="0.25">
      <c r="A40" s="217" t="s">
        <v>58</v>
      </c>
      <c r="B40" s="218">
        <f>SUM(B41:B47)</f>
        <v>2998.4546591145845</v>
      </c>
      <c r="C40" s="219">
        <f t="shared" ref="C40:H40" si="18">SUM(C41:C47)</f>
        <v>2904.7835162397682</v>
      </c>
      <c r="D40" s="218">
        <f t="shared" si="18"/>
        <v>3218.406846600913</v>
      </c>
      <c r="E40" s="219">
        <f t="shared" si="18"/>
        <v>2871.937247671563</v>
      </c>
      <c r="F40" s="219">
        <f t="shared" si="18"/>
        <v>2468.9714694209038</v>
      </c>
      <c r="G40" s="219">
        <f t="shared" si="18"/>
        <v>2964.9625408213451</v>
      </c>
      <c r="H40" s="219">
        <f t="shared" si="18"/>
        <v>2514.111231470763</v>
      </c>
      <c r="I40" s="218"/>
      <c r="J40" s="219"/>
      <c r="K40" s="219"/>
      <c r="L40" s="219"/>
      <c r="M40" s="219"/>
      <c r="N40" s="218"/>
      <c r="O40" s="188"/>
      <c r="P40" s="220">
        <f t="shared" si="2"/>
        <v>-0.16153101604239151</v>
      </c>
      <c r="Q40" s="190"/>
      <c r="R40" s="221">
        <f t="shared" si="3"/>
        <v>10.819982489384575</v>
      </c>
      <c r="S40" s="220"/>
      <c r="T40" s="3"/>
      <c r="V40" s="222"/>
      <c r="W40" s="175"/>
      <c r="X40" s="175"/>
      <c r="Y40" s="222"/>
    </row>
    <row r="41" spans="1:25" hidden="1" outlineLevel="1" x14ac:dyDescent="0.25">
      <c r="A41" s="43" t="s">
        <v>49</v>
      </c>
      <c r="B41" s="148">
        <f>'NEW Summary 1990-2024 GHG'!AD38</f>
        <v>-3478.8929613057335</v>
      </c>
      <c r="C41" s="50">
        <f>'NEW Summary 1990-2024 GHG'!AE38</f>
        <v>-3324.854790299878</v>
      </c>
      <c r="D41" s="148">
        <f>'NEW Summary 1990-2024 GHG'!AF38</f>
        <v>-3195.4406086243653</v>
      </c>
      <c r="E41" s="50">
        <f>'NEW Summary 1990-2024 GHG'!AG38</f>
        <v>-2507.8337831789549</v>
      </c>
      <c r="F41" s="50">
        <f>'NEW Summary 1990-2024 GHG'!AH38</f>
        <v>-2699.7702230566888</v>
      </c>
      <c r="G41" s="50">
        <f>'NEW Summary 1990-2024 GHG'!AI38</f>
        <v>-2549.5504817211208</v>
      </c>
      <c r="H41" s="50">
        <f>'NEW Summary 1990-2024 GHG'!AJ38</f>
        <v>-2572.3151657100407</v>
      </c>
      <c r="I41" s="148"/>
      <c r="J41" s="50"/>
      <c r="K41" s="50"/>
      <c r="L41" s="50"/>
      <c r="M41" s="50"/>
      <c r="N41" s="148"/>
      <c r="O41" s="30"/>
      <c r="P41" s="52">
        <f t="shared" si="2"/>
        <v>-0.26059375947440094</v>
      </c>
      <c r="Q41" s="113"/>
      <c r="R41" s="155">
        <f t="shared" si="3"/>
        <v>-10.329469653666806</v>
      </c>
      <c r="S41" s="52"/>
      <c r="V41" s="145"/>
      <c r="W41" s="37"/>
      <c r="X41" s="37"/>
      <c r="Y41" s="145"/>
    </row>
    <row r="42" spans="1:25" hidden="1" outlineLevel="1" x14ac:dyDescent="0.25">
      <c r="A42" s="43" t="s">
        <v>50</v>
      </c>
      <c r="B42" s="148">
        <f>'NEW Summary 1990-2024 GHG'!AD39</f>
        <v>-154.80272279818155</v>
      </c>
      <c r="C42" s="50">
        <f>'NEW Summary 1990-2024 GHG'!AE39</f>
        <v>-142.37256623955349</v>
      </c>
      <c r="D42" s="148">
        <f>'NEW Summary 1990-2024 GHG'!AF39</f>
        <v>-125.2122639319619</v>
      </c>
      <c r="E42" s="50">
        <f>'NEW Summary 1990-2024 GHG'!AG39</f>
        <v>-101.28707364813468</v>
      </c>
      <c r="F42" s="50">
        <f>'NEW Summary 1990-2024 GHG'!AH39</f>
        <v>-83.396529128579516</v>
      </c>
      <c r="G42" s="50">
        <f>'NEW Summary 1990-2024 GHG'!AI39</f>
        <v>81.783952463675618</v>
      </c>
      <c r="H42" s="50">
        <f>'NEW Summary 1990-2024 GHG'!AJ39</f>
        <v>10.585224325985052</v>
      </c>
      <c r="I42" s="148"/>
      <c r="J42" s="50"/>
      <c r="K42" s="50"/>
      <c r="L42" s="50"/>
      <c r="M42" s="50"/>
      <c r="N42" s="148"/>
      <c r="O42" s="30"/>
      <c r="P42" s="52">
        <f t="shared" si="2"/>
        <v>-1.0683787993818763</v>
      </c>
      <c r="Q42" s="113"/>
      <c r="R42" s="155">
        <f t="shared" si="3"/>
        <v>-9.2314425987053528E-2</v>
      </c>
      <c r="S42" s="52"/>
      <c r="V42" s="145"/>
      <c r="W42" s="37"/>
      <c r="X42" s="37"/>
      <c r="Y42" s="145"/>
    </row>
    <row r="43" spans="1:25" hidden="1" outlineLevel="1" x14ac:dyDescent="0.25">
      <c r="A43" s="43" t="s">
        <v>51</v>
      </c>
      <c r="B43" s="148">
        <f>'NEW Summary 1990-2024 GHG'!AD40</f>
        <v>2499.0071711105388</v>
      </c>
      <c r="C43" s="50">
        <f>'NEW Summary 1990-2024 GHG'!AE40</f>
        <v>2572.8792077113171</v>
      </c>
      <c r="D43" s="148">
        <f>'NEW Summary 1990-2024 GHG'!AF40</f>
        <v>2576.8332138012724</v>
      </c>
      <c r="E43" s="50">
        <f>'NEW Summary 1990-2024 GHG'!AG40</f>
        <v>2406.8589166718052</v>
      </c>
      <c r="F43" s="50">
        <f>'NEW Summary 1990-2024 GHG'!AH40</f>
        <v>2424.6029993550565</v>
      </c>
      <c r="G43" s="50">
        <f>'NEW Summary 1990-2024 GHG'!AI40</f>
        <v>2432.2693888202416</v>
      </c>
      <c r="H43" s="50">
        <f>'NEW Summary 1990-2024 GHG'!AJ40</f>
        <v>2373.271098558776</v>
      </c>
      <c r="I43" s="148"/>
      <c r="J43" s="50"/>
      <c r="K43" s="50"/>
      <c r="L43" s="50"/>
      <c r="M43" s="50"/>
      <c r="N43" s="148"/>
      <c r="O43" s="30"/>
      <c r="P43" s="52">
        <f t="shared" si="2"/>
        <v>-5.0314410460809818E-2</v>
      </c>
      <c r="Q43" s="113"/>
      <c r="R43" s="155">
        <f t="shared" si="3"/>
        <v>9.6370024034058783</v>
      </c>
      <c r="S43" s="52"/>
      <c r="V43" s="145"/>
      <c r="W43" s="37"/>
      <c r="X43" s="37"/>
      <c r="Y43" s="145"/>
    </row>
    <row r="44" spans="1:25" hidden="1" outlineLevel="1" x14ac:dyDescent="0.25">
      <c r="A44" s="43" t="s">
        <v>52</v>
      </c>
      <c r="B44" s="148">
        <f>'NEW Summary 1990-2024 GHG'!AD41</f>
        <v>4581.1549933458218</v>
      </c>
      <c r="C44" s="50">
        <f>'NEW Summary 1990-2024 GHG'!AE41</f>
        <v>4541.4694612884605</v>
      </c>
      <c r="D44" s="148">
        <f>'NEW Summary 1990-2024 GHG'!AF41</f>
        <v>4675.0340026808608</v>
      </c>
      <c r="E44" s="50">
        <f>'NEW Summary 1990-2024 GHG'!AG41</f>
        <v>3936.4353495251717</v>
      </c>
      <c r="F44" s="50">
        <f>'NEW Summary 1990-2024 GHG'!AH41</f>
        <v>3575.9753368555139</v>
      </c>
      <c r="G44" s="50">
        <f>'NEW Summary 1990-2024 GHG'!AI41</f>
        <v>3793.1609122070013</v>
      </c>
      <c r="H44" s="50">
        <f>'NEW Summary 1990-2024 GHG'!AJ41</f>
        <v>3372.9154773079931</v>
      </c>
      <c r="I44" s="148"/>
      <c r="J44" s="50"/>
      <c r="K44" s="50"/>
      <c r="L44" s="50"/>
      <c r="M44" s="50"/>
      <c r="N44" s="148"/>
      <c r="O44" s="30"/>
      <c r="P44" s="52">
        <f t="shared" si="2"/>
        <v>-0.26374124381139907</v>
      </c>
      <c r="Q44" s="113"/>
      <c r="R44" s="155">
        <f t="shared" si="3"/>
        <v>14.67848707589568</v>
      </c>
      <c r="S44" s="52"/>
      <c r="V44" s="145"/>
      <c r="W44" s="37"/>
      <c r="X44" s="37"/>
      <c r="Y44" s="145"/>
    </row>
    <row r="45" spans="1:25" hidden="1" outlineLevel="1" x14ac:dyDescent="0.25">
      <c r="A45" s="43" t="s">
        <v>53</v>
      </c>
      <c r="B45" s="148">
        <f>'NEW Summary 1990-2024 GHG'!AD42</f>
        <v>361.51661937328663</v>
      </c>
      <c r="C45" s="50">
        <f>'NEW Summary 1990-2024 GHG'!AE42</f>
        <v>114.5905828970092</v>
      </c>
      <c r="D45" s="148">
        <f>'NEW Summary 1990-2024 GHG'!AF42</f>
        <v>101.60259305097492</v>
      </c>
      <c r="E45" s="50">
        <f>'NEW Summary 1990-2024 GHG'!AG42</f>
        <v>102.45510135569974</v>
      </c>
      <c r="F45" s="50">
        <f>'NEW Summary 1990-2024 GHG'!AH42</f>
        <v>183.02058690938597</v>
      </c>
      <c r="G45" s="50">
        <f>'NEW Summary 1990-2024 GHG'!AI42</f>
        <v>135.68778001168036</v>
      </c>
      <c r="H45" s="50">
        <f>'NEW Summary 1990-2024 GHG'!AJ42</f>
        <v>110.39093602215392</v>
      </c>
      <c r="I45" s="148"/>
      <c r="J45" s="50"/>
      <c r="K45" s="50"/>
      <c r="L45" s="50"/>
      <c r="M45" s="50"/>
      <c r="N45" s="148"/>
      <c r="O45" s="30"/>
      <c r="P45" s="52">
        <f t="shared" si="2"/>
        <v>-0.69464492057509264</v>
      </c>
      <c r="Q45" s="113"/>
      <c r="R45" s="155">
        <f t="shared" si="3"/>
        <v>0.53155440429891998</v>
      </c>
      <c r="S45" s="52"/>
      <c r="V45" s="145"/>
      <c r="W45" s="37"/>
      <c r="X45" s="37"/>
      <c r="Y45" s="145"/>
    </row>
    <row r="46" spans="1:25" hidden="1" outlineLevel="1" x14ac:dyDescent="0.25">
      <c r="A46" s="43" t="s">
        <v>54</v>
      </c>
      <c r="B46" s="148">
        <f>'NEW Summary 1990-2024 GHG'!AD43</f>
        <v>13.640466995858166</v>
      </c>
      <c r="C46" s="50">
        <f>'NEW Summary 1990-2024 GHG'!AE43</f>
        <v>13.313882637286712</v>
      </c>
      <c r="D46" s="148">
        <f>'NEW Summary 1990-2024 GHG'!AF43</f>
        <v>12.541344175786652</v>
      </c>
      <c r="E46" s="50">
        <f>'NEW Summary 1990-2024 GHG'!AG43</f>
        <v>11.768805714286593</v>
      </c>
      <c r="F46" s="50">
        <f>'NEW Summary 1990-2024 GHG'!AH43</f>
        <v>11.768805714286593</v>
      </c>
      <c r="G46" s="50">
        <f>'NEW Summary 1990-2024 GHG'!AI43</f>
        <v>7.8458704761910623</v>
      </c>
      <c r="H46" s="50">
        <f>'NEW Summary 1990-2024 GHG'!AJ43</f>
        <v>5.8844028571432974</v>
      </c>
      <c r="I46" s="148"/>
      <c r="J46" s="50"/>
      <c r="K46" s="50"/>
      <c r="L46" s="50"/>
      <c r="M46" s="50"/>
      <c r="N46" s="148"/>
      <c r="O46" s="30"/>
      <c r="P46" s="52">
        <f t="shared" si="2"/>
        <v>-0.56860693560344699</v>
      </c>
      <c r="Q46" s="113"/>
      <c r="R46" s="155">
        <f t="shared" si="3"/>
        <v>3.7267884761907545E-2</v>
      </c>
      <c r="S46" s="52"/>
      <c r="V46" s="145"/>
      <c r="W46" s="37"/>
      <c r="X46" s="37"/>
      <c r="Y46" s="145"/>
    </row>
    <row r="47" spans="1:25" hidden="1" outlineLevel="1" x14ac:dyDescent="0.25">
      <c r="A47" s="43" t="s">
        <v>55</v>
      </c>
      <c r="B47" s="148">
        <f>'NEW Summary 1990-2024 GHG'!AD44</f>
        <v>-823.16890760700608</v>
      </c>
      <c r="C47" s="50">
        <f>'NEW Summary 1990-2024 GHG'!AE44</f>
        <v>-870.24226175487354</v>
      </c>
      <c r="D47" s="148">
        <f>'NEW Summary 1990-2024 GHG'!AF44</f>
        <v>-826.9514345516543</v>
      </c>
      <c r="E47" s="50">
        <f>'NEW Summary 1990-2024 GHG'!AG44</f>
        <v>-976.46006876831063</v>
      </c>
      <c r="F47" s="50">
        <f>'NEW Summary 1990-2024 GHG'!AH44</f>
        <v>-943.2295072280707</v>
      </c>
      <c r="G47" s="50">
        <f>'NEW Summary 1990-2024 GHG'!AI44</f>
        <v>-936.23488143632403</v>
      </c>
      <c r="H47" s="50">
        <f>'NEW Summary 1990-2024 GHG'!AJ44</f>
        <v>-786.62074189124758</v>
      </c>
      <c r="I47" s="148"/>
      <c r="J47" s="50"/>
      <c r="K47" s="50"/>
      <c r="L47" s="50"/>
      <c r="M47" s="50"/>
      <c r="N47" s="148"/>
      <c r="O47" s="30"/>
      <c r="P47" s="52">
        <f t="shared" si="2"/>
        <v>-4.439935155229062E-2</v>
      </c>
      <c r="Q47" s="113"/>
      <c r="R47" s="155">
        <f t="shared" si="3"/>
        <v>-3.642545199323953</v>
      </c>
      <c r="S47" s="52"/>
      <c r="V47" s="145"/>
      <c r="W47" s="37"/>
      <c r="X47" s="37"/>
      <c r="Y47" s="145"/>
    </row>
    <row r="48" spans="1:25" collapsed="1" x14ac:dyDescent="0.25">
      <c r="B48" s="151"/>
      <c r="D48" s="151"/>
      <c r="I48" s="151"/>
      <c r="N48" s="151"/>
      <c r="O48" s="23"/>
      <c r="P48" s="6"/>
      <c r="R48" s="16"/>
      <c r="S48" s="6"/>
      <c r="V48" s="33"/>
      <c r="W48" s="37"/>
      <c r="X48" s="37"/>
      <c r="Y48" s="33"/>
    </row>
    <row r="49" spans="1:31" x14ac:dyDescent="0.25">
      <c r="B49" s="151"/>
      <c r="D49" s="151"/>
      <c r="I49" s="151"/>
      <c r="N49" s="151"/>
      <c r="O49" s="23"/>
      <c r="P49" s="6"/>
      <c r="R49" s="16"/>
      <c r="S49" s="6"/>
      <c r="V49" s="33"/>
      <c r="W49" s="37"/>
      <c r="X49" s="37"/>
      <c r="Y49" s="33"/>
    </row>
    <row r="50" spans="1:31" x14ac:dyDescent="0.25">
      <c r="A50" s="46" t="s">
        <v>12</v>
      </c>
      <c r="B50" s="223">
        <f>SUM(B4,B8,B14,B15,B18,B24,B32)</f>
        <v>61596.710721040414</v>
      </c>
      <c r="C50" s="224">
        <f t="shared" ref="C50:H50" si="19">SUM(C4,C8,C14,C15,C18,C24,C32)</f>
        <v>59796.105499944213</v>
      </c>
      <c r="D50" s="223">
        <f t="shared" si="19"/>
        <v>57640.901232618991</v>
      </c>
      <c r="E50" s="224">
        <f t="shared" si="19"/>
        <v>60236.991983800661</v>
      </c>
      <c r="F50" s="224">
        <f t="shared" si="19"/>
        <v>59010.44000522147</v>
      </c>
      <c r="G50" s="224">
        <f t="shared" si="19"/>
        <v>54992.300818531243</v>
      </c>
      <c r="H50" s="224">
        <f t="shared" si="19"/>
        <v>53930.936878473418</v>
      </c>
      <c r="I50" s="223"/>
      <c r="J50" s="224"/>
      <c r="K50" s="224"/>
      <c r="L50" s="224"/>
      <c r="M50" s="224"/>
      <c r="N50" s="223"/>
      <c r="O50" s="225"/>
      <c r="P50" s="111">
        <f>(H50-B50)/B50</f>
        <v>-0.12445102592058531</v>
      </c>
      <c r="Q50" s="115"/>
      <c r="R50" s="226">
        <f>SUM(E50:H50)/1000</f>
        <v>228.17066968602677</v>
      </c>
      <c r="S50" s="111"/>
      <c r="T50" s="3"/>
      <c r="V50" s="224"/>
      <c r="W50" s="115"/>
      <c r="X50" s="115"/>
      <c r="Y50" s="224"/>
    </row>
    <row r="51" spans="1:31" x14ac:dyDescent="0.25">
      <c r="A51" s="46" t="s">
        <v>57</v>
      </c>
      <c r="B51" s="223">
        <f>SUM(B4,B8,B14,B15,B18,B24,B32,B40)</f>
        <v>64595.165380154998</v>
      </c>
      <c r="C51" s="224">
        <f t="shared" ref="C51:H51" si="20">SUM(C4,C8,C14,C15,C18,C24,C32,C40)</f>
        <v>62700.889016183981</v>
      </c>
      <c r="D51" s="223">
        <f t="shared" si="20"/>
        <v>60859.308079219903</v>
      </c>
      <c r="E51" s="224">
        <f t="shared" si="20"/>
        <v>63108.929231472226</v>
      </c>
      <c r="F51" s="224">
        <f t="shared" si="20"/>
        <v>61479.411474642373</v>
      </c>
      <c r="G51" s="224">
        <f t="shared" si="20"/>
        <v>57957.26335935259</v>
      </c>
      <c r="H51" s="224">
        <f t="shared" si="20"/>
        <v>56445.048109944182</v>
      </c>
      <c r="I51" s="223"/>
      <c r="J51" s="224"/>
      <c r="K51" s="224"/>
      <c r="L51" s="224"/>
      <c r="M51" s="224"/>
      <c r="N51" s="223"/>
      <c r="O51" s="225"/>
      <c r="P51" s="111">
        <f>(H51-B51)/B51</f>
        <v>-0.12617224868526622</v>
      </c>
      <c r="Q51" s="115"/>
      <c r="R51" s="226">
        <f>SUM(E51:H51)/1000</f>
        <v>238.99065217541138</v>
      </c>
      <c r="S51" s="111">
        <f>R51/V51</f>
        <v>0.81013780398444535</v>
      </c>
      <c r="T51" s="3"/>
      <c r="V51" s="224">
        <v>295</v>
      </c>
      <c r="W51" s="115"/>
      <c r="X51" s="115"/>
      <c r="Y51" s="224">
        <v>200</v>
      </c>
    </row>
    <row r="53" spans="1:31" x14ac:dyDescent="0.25">
      <c r="K53" s="5"/>
      <c r="L53" s="26"/>
      <c r="N53" s="240"/>
      <c r="P53" s="8"/>
      <c r="AA53" s="3" t="s">
        <v>77</v>
      </c>
      <c r="AD53" s="8">
        <f>R51</f>
        <v>238.99065217541138</v>
      </c>
      <c r="AE53" s="4"/>
    </row>
    <row r="54" spans="1:31" ht="30" x14ac:dyDescent="0.25">
      <c r="A54" s="18" t="s">
        <v>7</v>
      </c>
      <c r="B54" s="168" t="s">
        <v>71</v>
      </c>
      <c r="C54" s="18" t="s">
        <v>72</v>
      </c>
      <c r="D54" s="168" t="s">
        <v>73</v>
      </c>
      <c r="E54" s="18" t="s">
        <v>74</v>
      </c>
      <c r="F54" s="18" t="s">
        <v>75</v>
      </c>
      <c r="G54" s="36"/>
      <c r="H54" s="7"/>
      <c r="I54" s="7"/>
      <c r="J54" s="7"/>
      <c r="K54" s="7"/>
      <c r="L54" s="20"/>
      <c r="M54" s="36"/>
      <c r="N54" s="36"/>
      <c r="AA54" s="3" t="s">
        <v>70</v>
      </c>
      <c r="AD54" s="8">
        <f>V51-R51</f>
        <v>56.009347824588616</v>
      </c>
    </row>
    <row r="55" spans="1:31" x14ac:dyDescent="0.25">
      <c r="A55" s="3" t="s">
        <v>3</v>
      </c>
      <c r="B55" s="234">
        <v>7.0607994079292453</v>
      </c>
      <c r="C55" s="234">
        <v>9</v>
      </c>
      <c r="D55" s="6">
        <v>0.78453326754769392</v>
      </c>
      <c r="E55" s="26">
        <v>1.9392005920707547</v>
      </c>
      <c r="F55" s="6">
        <v>-0.17823590263911526</v>
      </c>
      <c r="G55" s="228"/>
      <c r="H55" s="5"/>
      <c r="I55" s="5"/>
      <c r="J55" s="5"/>
      <c r="K55" s="5"/>
      <c r="L55" s="26"/>
      <c r="M55" s="228"/>
      <c r="N55" s="227"/>
      <c r="P55" s="14"/>
      <c r="AD55" s="8"/>
    </row>
    <row r="56" spans="1:31" x14ac:dyDescent="0.25">
      <c r="A56" s="3" t="s">
        <v>59</v>
      </c>
      <c r="B56" s="234">
        <v>34.077475234803543</v>
      </c>
      <c r="C56" s="234">
        <v>40</v>
      </c>
      <c r="D56" s="6">
        <v>0.85193688087008856</v>
      </c>
      <c r="E56" s="26">
        <v>5.9225247651964565</v>
      </c>
      <c r="F56" s="6">
        <v>0.14766478891808849</v>
      </c>
      <c r="G56" s="228"/>
      <c r="H56" s="5"/>
      <c r="I56" s="5"/>
      <c r="J56" s="5"/>
      <c r="K56" s="5"/>
      <c r="L56" s="26"/>
      <c r="M56" s="228"/>
      <c r="N56" s="227"/>
      <c r="P56" s="14"/>
    </row>
    <row r="57" spans="1:31" x14ac:dyDescent="0.25">
      <c r="A57" s="3" t="s">
        <v>5</v>
      </c>
      <c r="B57" s="234">
        <v>46.794524625176443</v>
      </c>
      <c r="C57" s="234">
        <v>54</v>
      </c>
      <c r="D57" s="6">
        <v>0.86656527083660084</v>
      </c>
      <c r="E57" s="26">
        <v>7.2054753748235569</v>
      </c>
      <c r="F57" s="6">
        <v>0.38846532785341609</v>
      </c>
      <c r="G57" s="228"/>
      <c r="H57" s="5"/>
      <c r="I57" s="5"/>
      <c r="J57" s="5"/>
      <c r="K57" s="5"/>
      <c r="L57" s="26"/>
      <c r="M57" s="228"/>
      <c r="N57" s="227"/>
      <c r="P57" s="14"/>
      <c r="AA57" s="8"/>
    </row>
    <row r="58" spans="1:31" x14ac:dyDescent="0.25">
      <c r="A58" s="3" t="s">
        <v>60</v>
      </c>
      <c r="B58" s="234">
        <v>23.045558980109355</v>
      </c>
      <c r="C58" s="234">
        <v>29</v>
      </c>
      <c r="D58" s="6">
        <v>0.79467444758997774</v>
      </c>
      <c r="E58" s="26">
        <v>5.9544410198906448</v>
      </c>
      <c r="F58" s="6">
        <v>-8.5841295111086874E-2</v>
      </c>
      <c r="G58" s="228"/>
      <c r="H58" s="5"/>
      <c r="I58" s="5"/>
      <c r="J58" s="5"/>
      <c r="K58" s="5"/>
      <c r="L58" s="26"/>
      <c r="M58" s="228"/>
      <c r="N58" s="227"/>
      <c r="P58" s="14"/>
    </row>
    <row r="59" spans="1:31" x14ac:dyDescent="0.25">
      <c r="A59" s="3" t="s">
        <v>68</v>
      </c>
      <c r="B59" s="234">
        <v>5.5785903890578954</v>
      </c>
      <c r="C59" s="234">
        <v>7</v>
      </c>
      <c r="D59" s="6">
        <v>0.79694148415112787</v>
      </c>
      <c r="E59" s="26">
        <v>1.4214096109421046</v>
      </c>
      <c r="F59" s="6">
        <v>1.5912284124594663E-2</v>
      </c>
      <c r="G59" s="228"/>
      <c r="H59" s="5"/>
      <c r="I59" s="5"/>
      <c r="J59" s="5"/>
      <c r="K59" s="5"/>
      <c r="L59" s="26"/>
      <c r="M59" s="228"/>
      <c r="N59" s="227"/>
      <c r="P59" s="14"/>
      <c r="AA59" s="15"/>
    </row>
    <row r="60" spans="1:31" x14ac:dyDescent="0.25">
      <c r="A60" s="3" t="s">
        <v>10</v>
      </c>
      <c r="B60" s="234">
        <v>26.700852027977515</v>
      </c>
      <c r="C60" s="234">
        <v>30</v>
      </c>
      <c r="D60" s="6">
        <v>0.89002840093258384</v>
      </c>
      <c r="E60" s="26">
        <v>3.2991479720224852</v>
      </c>
      <c r="F60" s="6">
        <v>0.4661806135594872</v>
      </c>
      <c r="G60" s="228"/>
      <c r="H60" s="5"/>
      <c r="I60" s="5"/>
      <c r="J60" s="5"/>
      <c r="K60" s="5"/>
      <c r="L60" s="26"/>
      <c r="M60" s="228"/>
      <c r="N60" s="227"/>
      <c r="P60" s="14"/>
    </row>
    <row r="61" spans="1:31" x14ac:dyDescent="0.25">
      <c r="A61" s="3" t="s">
        <v>2</v>
      </c>
      <c r="B61" s="234">
        <v>84.912815248091718</v>
      </c>
      <c r="C61" s="234">
        <v>106</v>
      </c>
      <c r="D61" s="6">
        <v>0.80106429479331809</v>
      </c>
      <c r="E61" s="26">
        <v>21.087184751908282</v>
      </c>
      <c r="F61" s="6">
        <v>-3.1387190094382088E-2</v>
      </c>
      <c r="G61" s="228"/>
      <c r="H61" s="5"/>
      <c r="I61" s="5"/>
      <c r="J61" s="5"/>
      <c r="K61" s="5"/>
      <c r="L61" s="26"/>
      <c r="M61" s="228"/>
      <c r="N61" s="227"/>
      <c r="P61" s="14"/>
    </row>
    <row r="62" spans="1:31" x14ac:dyDescent="0.25">
      <c r="B62" s="5"/>
      <c r="C62" s="5"/>
      <c r="D62" s="6"/>
      <c r="E62" s="26"/>
      <c r="F62" s="6"/>
      <c r="G62" s="230"/>
      <c r="H62" s="5"/>
      <c r="I62" s="5"/>
      <c r="J62" s="5"/>
      <c r="K62" s="26"/>
      <c r="L62" s="26"/>
      <c r="M62" s="230"/>
      <c r="N62" s="9"/>
      <c r="P62" s="10"/>
    </row>
    <row r="63" spans="1:31" x14ac:dyDescent="0.25">
      <c r="B63" s="5"/>
      <c r="C63" s="5"/>
      <c r="D63" s="6"/>
      <c r="E63" s="26"/>
      <c r="F63" s="6"/>
      <c r="G63" s="231"/>
      <c r="H63" s="5"/>
      <c r="I63" s="5"/>
      <c r="J63" s="5"/>
      <c r="K63" s="26"/>
      <c r="L63" s="26"/>
      <c r="M63" s="228"/>
      <c r="N63" s="229"/>
      <c r="P63" s="14"/>
    </row>
    <row r="64" spans="1:31" x14ac:dyDescent="0.25">
      <c r="A64" s="3" t="s">
        <v>0</v>
      </c>
      <c r="B64" s="5">
        <v>238.99059840253028</v>
      </c>
      <c r="C64" s="5">
        <v>295</v>
      </c>
      <c r="D64" s="6">
        <v>0.81013762170349246</v>
      </c>
      <c r="E64" s="26">
        <v>56.009401597469719</v>
      </c>
      <c r="F64" s="6">
        <v>7.7171190237389845E-3</v>
      </c>
      <c r="G64" s="228"/>
      <c r="H64" s="5"/>
      <c r="I64" s="5"/>
      <c r="J64" s="5"/>
      <c r="K64" s="5"/>
      <c r="L64" s="26"/>
      <c r="M64" s="228"/>
      <c r="N64" s="227"/>
      <c r="P64" s="227"/>
    </row>
    <row r="66" spans="8:16" x14ac:dyDescent="0.25">
      <c r="H66" s="12"/>
      <c r="I66" s="12"/>
      <c r="J66" s="12"/>
      <c r="K66" s="12"/>
      <c r="L66" s="12"/>
    </row>
    <row r="70" spans="8:16" x14ac:dyDescent="0.25">
      <c r="P70" s="239"/>
    </row>
  </sheetData>
  <mergeCells count="2">
    <mergeCell ref="E2:I2"/>
    <mergeCell ref="J2:N2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NEW Summary 1990-2024 GHG</vt:lpstr>
      <vt:lpstr>NEW Summary 1990-2024 CO2</vt:lpstr>
      <vt:lpstr>NEW Summary 1990-2024 CH4</vt:lpstr>
      <vt:lpstr>NEW Summary 1990-2024 N2O</vt:lpstr>
      <vt:lpstr>NON-ETS &amp; ETS</vt:lpstr>
      <vt:lpstr>CAP Sectors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</dc:creator>
  <cp:lastModifiedBy>Nithiya Streethran</cp:lastModifiedBy>
  <cp:lastPrinted>2017-12-04T15:41:11Z</cp:lastPrinted>
  <dcterms:created xsi:type="dcterms:W3CDTF">2007-03-12T10:16:39Z</dcterms:created>
  <dcterms:modified xsi:type="dcterms:W3CDTF">2026-03-31T13:43:54Z</dcterms:modified>
</cp:coreProperties>
</file>