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heme/themeOverride1.xml" ContentType="application/vnd.openxmlformats-officedocument.themeOverride+xml"/>
  <Override PartName="/xl/charts/chart2.xml" ContentType="application/vnd.openxmlformats-officedocument.drawingml.chart+xml"/>
  <Override PartName="/xl/theme/themeOverride2.xml" ContentType="application/vnd.openxmlformats-officedocument.themeOverride+xml"/>
  <Override PartName="/xl/charts/chart3.xml" ContentType="application/vnd.openxmlformats-officedocument.drawingml.chart+xml"/>
  <Override PartName="/xl/theme/themeOverride3.xml" ContentType="application/vnd.openxmlformats-officedocument.themeOverride+xml"/>
  <Override PartName="/xl/charts/chart4.xml" ContentType="application/vnd.openxmlformats-officedocument.drawingml.chart+xml"/>
  <Override PartName="/xl/theme/themeOverride4.xml" ContentType="application/vnd.openxmlformats-officedocument.themeOverride+xml"/>
  <Override PartName="/xl/drawings/drawing2.xml" ContentType="application/vnd.openxmlformats-officedocument.drawing+xml"/>
  <Override PartName="/xl/charts/chart5.xml" ContentType="application/vnd.openxmlformats-officedocument.drawingml.chart+xml"/>
  <Override PartName="/xl/theme/themeOverride5.xml" ContentType="application/vnd.openxmlformats-officedocument.themeOverride+xml"/>
  <Override PartName="/xl/charts/chart6.xml" ContentType="application/vnd.openxmlformats-officedocument.drawingml.chart+xml"/>
  <Override PartName="/xl/theme/themeOverride6.xml" ContentType="application/vnd.openxmlformats-officedocument.themeOverride+xml"/>
  <Override PartName="/xl/charts/chart7.xml" ContentType="application/vnd.openxmlformats-officedocument.drawingml.chart+xml"/>
  <Override PartName="/xl/theme/themeOverride7.xml" ContentType="application/vnd.openxmlformats-officedocument.themeOverride+xml"/>
  <Override PartName="/xl/drawings/drawing3.xml" ContentType="application/vnd.openxmlformats-officedocument.drawing+xml"/>
  <Override PartName="/xl/charts/chart8.xml" ContentType="application/vnd.openxmlformats-officedocument.drawingml.chart+xml"/>
  <Override PartName="/xl/theme/themeOverride8.xml" ContentType="application/vnd.openxmlformats-officedocument.themeOverride+xml"/>
  <Override PartName="/xl/charts/chart9.xml" ContentType="application/vnd.openxmlformats-officedocument.drawingml.chart+xml"/>
  <Override PartName="/xl/theme/themeOverride9.xml" ContentType="application/vnd.openxmlformats-officedocument.themeOverride+xml"/>
  <Override PartName="/xl/charts/chart10.xml" ContentType="application/vnd.openxmlformats-officedocument.drawingml.chart+xml"/>
  <Override PartName="/xl/theme/themeOverride10.xml" ContentType="application/vnd.openxmlformats-officedocument.themeOverride+xml"/>
  <Override PartName="/xl/drawings/drawing4.xml" ContentType="application/vnd.openxmlformats-officedocument.drawing+xml"/>
  <Override PartName="/xl/charts/chart11.xml" ContentType="application/vnd.openxmlformats-officedocument.drawingml.chart+xml"/>
  <Override PartName="/xl/theme/themeOverride11.xml" ContentType="application/vnd.openxmlformats-officedocument.themeOverride+xml"/>
  <Override PartName="/xl/charts/chart12.xml" ContentType="application/vnd.openxmlformats-officedocument.drawingml.chart+xml"/>
  <Override PartName="/xl/theme/themeOverride12.xml" ContentType="application/vnd.openxmlformats-officedocument.themeOverride+xml"/>
  <Override PartName="/xl/charts/chart13.xml" ContentType="application/vnd.openxmlformats-officedocument.drawingml.chart+xml"/>
  <Override PartName="/xl/theme/themeOverride13.xml" ContentType="application/vnd.openxmlformats-officedocument.themeOverride+xml"/>
  <Override PartName="/xl/drawings/drawing5.xml" ContentType="application/vnd.openxmlformats-officedocument.drawing+xml"/>
  <Override PartName="/xl/charts/chart14.xml" ContentType="application/vnd.openxmlformats-officedocument.drawingml.chart+xml"/>
  <Override PartName="/xl/theme/themeOverride14.xml" ContentType="application/vnd.openxmlformats-officedocument.themeOverride+xml"/>
  <Override PartName="/xl/charts/chart15.xml" ContentType="application/vnd.openxmlformats-officedocument.drawingml.chart+xml"/>
  <Override PartName="/xl/theme/themeOverride15.xml" ContentType="application/vnd.openxmlformats-officedocument.themeOverride+xml"/>
  <Override PartName="/xl/charts/chart16.xml" ContentType="application/vnd.openxmlformats-officedocument.drawingml.chart+xml"/>
  <Override PartName="/xl/theme/themeOverride16.xml" ContentType="application/vnd.openxmlformats-officedocument.themeOverride+xml"/>
  <Override PartName="/xl/charts/chart17.xml" ContentType="application/vnd.openxmlformats-officedocument.drawingml.chart+xml"/>
  <Override PartName="/xl/theme/themeOverride17.xml" ContentType="application/vnd.openxmlformats-officedocument.themeOverrid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8431"/>
  <workbookPr defaultThemeVersion="166925"/>
  <mc:AlternateContent xmlns:mc="http://schemas.openxmlformats.org/markup-compatibility/2006">
    <mc:Choice Requires="x15">
      <x15ac:absPath xmlns:x15ac="http://schemas.microsoft.com/office/spreadsheetml/2010/11/ac" url="Z:\Air Emissions\Annual Inventory Compilation\2017data\Outputs\EU MM Decision\15th March Submission\Website\"/>
    </mc:Choice>
  </mc:AlternateContent>
  <bookViews>
    <workbookView xWindow="0" yWindow="0" windowWidth="28800" windowHeight="11655"/>
  </bookViews>
  <sheets>
    <sheet name="NEW Summary 1990-2017 GHG" sheetId="1" r:id="rId1"/>
    <sheet name="NEW Summary 1990-2017 CO2" sheetId="2" r:id="rId2"/>
    <sheet name="NEW Summary 1990-2017 CH4" sheetId="3" r:id="rId3"/>
    <sheet name="NEW Summary 1990-2017 N2O" sheetId="4" r:id="rId4"/>
    <sheet name="NON-ETS &amp; ETS" sheetId="5" r:id="rId5"/>
  </sheets>
  <definedNames>
    <definedName name="_xlnm._FilterDatabase" localSheetId="0" hidden="1">'NEW Summary 1990-2017 GHG'!#REF!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AA17" i="5" l="1"/>
  <c r="W17" i="5"/>
  <c r="S17" i="5"/>
  <c r="S38" i="5" s="1"/>
  <c r="AC17" i="5"/>
  <c r="AB17" i="5"/>
  <c r="Z17" i="5"/>
  <c r="Y17" i="5"/>
  <c r="X17" i="5"/>
  <c r="V17" i="5"/>
  <c r="U17" i="5"/>
  <c r="T17" i="5"/>
  <c r="R17" i="5"/>
  <c r="Q17" i="5"/>
  <c r="V11" i="5"/>
  <c r="V38" i="5" s="1"/>
  <c r="U11" i="5"/>
  <c r="Q11" i="5"/>
  <c r="X11" i="5"/>
  <c r="W11" i="5"/>
  <c r="T11" i="5"/>
  <c r="S11" i="5"/>
  <c r="R11" i="5"/>
  <c r="AC2" i="5"/>
  <c r="Y2" i="5"/>
  <c r="U2" i="5"/>
  <c r="Q2" i="5"/>
  <c r="Z2" i="5"/>
  <c r="V2" i="5"/>
  <c r="R2" i="5"/>
  <c r="AA2" i="5"/>
  <c r="W2" i="5"/>
  <c r="W38" i="5" s="1"/>
  <c r="S2" i="5"/>
  <c r="AB2" i="5"/>
  <c r="X2" i="5"/>
  <c r="T2" i="5"/>
  <c r="AH35" i="4"/>
  <c r="AH34" i="4"/>
  <c r="AB32" i="4"/>
  <c r="X32" i="4"/>
  <c r="T32" i="4"/>
  <c r="P32" i="4"/>
  <c r="L32" i="4"/>
  <c r="H32" i="4"/>
  <c r="D32" i="4"/>
  <c r="AH33" i="4"/>
  <c r="AA32" i="4"/>
  <c r="Z32" i="4"/>
  <c r="W32" i="4"/>
  <c r="V32" i="4"/>
  <c r="S32" i="4"/>
  <c r="R32" i="4"/>
  <c r="O32" i="4"/>
  <c r="N32" i="4"/>
  <c r="K32" i="4"/>
  <c r="J32" i="4"/>
  <c r="G32" i="4"/>
  <c r="F32" i="4"/>
  <c r="C32" i="4"/>
  <c r="B32" i="4"/>
  <c r="AG31" i="4"/>
  <c r="AE31" i="4"/>
  <c r="AG30" i="4"/>
  <c r="Z24" i="4"/>
  <c r="R24" i="4"/>
  <c r="J24" i="4"/>
  <c r="AE30" i="4"/>
  <c r="AH29" i="4"/>
  <c r="AG29" i="4"/>
  <c r="AE29" i="4"/>
  <c r="AH28" i="4"/>
  <c r="AG28" i="4"/>
  <c r="AE28" i="4"/>
  <c r="AG27" i="4"/>
  <c r="AE27" i="4"/>
  <c r="AG26" i="4"/>
  <c r="AA24" i="4"/>
  <c r="W24" i="4"/>
  <c r="S24" i="4"/>
  <c r="O24" i="4"/>
  <c r="K24" i="4"/>
  <c r="G24" i="4"/>
  <c r="C24" i="4"/>
  <c r="AE26" i="4"/>
  <c r="AH25" i="4"/>
  <c r="AG25" i="4"/>
  <c r="AE25" i="4"/>
  <c r="AC24" i="4"/>
  <c r="AB24" i="4"/>
  <c r="Y24" i="4"/>
  <c r="X24" i="4"/>
  <c r="U24" i="4"/>
  <c r="T24" i="4"/>
  <c r="Q24" i="4"/>
  <c r="P24" i="4"/>
  <c r="M24" i="4"/>
  <c r="L24" i="4"/>
  <c r="I24" i="4"/>
  <c r="H24" i="4"/>
  <c r="E24" i="4"/>
  <c r="D24" i="4"/>
  <c r="AH23" i="4"/>
  <c r="AG23" i="4"/>
  <c r="AE23" i="4"/>
  <c r="AG22" i="4"/>
  <c r="AE22" i="4"/>
  <c r="AH21" i="4"/>
  <c r="AG21" i="4"/>
  <c r="AE21" i="4"/>
  <c r="AH20" i="4"/>
  <c r="AG20" i="4"/>
  <c r="AE20" i="4"/>
  <c r="AG19" i="4"/>
  <c r="Z17" i="4"/>
  <c r="V17" i="4"/>
  <c r="R17" i="4"/>
  <c r="N17" i="4"/>
  <c r="J17" i="4"/>
  <c r="F17" i="4"/>
  <c r="AH18" i="4"/>
  <c r="AG18" i="4"/>
  <c r="AE18" i="4"/>
  <c r="AC17" i="4"/>
  <c r="AG17" i="4" s="1"/>
  <c r="AB17" i="4"/>
  <c r="AA17" i="4"/>
  <c r="Y17" i="4"/>
  <c r="X17" i="4"/>
  <c r="W17" i="4"/>
  <c r="U17" i="4"/>
  <c r="T17" i="4"/>
  <c r="S17" i="4"/>
  <c r="Q17" i="4"/>
  <c r="P17" i="4"/>
  <c r="O17" i="4"/>
  <c r="M17" i="4"/>
  <c r="L17" i="4"/>
  <c r="K17" i="4"/>
  <c r="I17" i="4"/>
  <c r="H17" i="4"/>
  <c r="G17" i="4"/>
  <c r="E17" i="4"/>
  <c r="D17" i="4"/>
  <c r="C17" i="4"/>
  <c r="AG16" i="4"/>
  <c r="AE16" i="4"/>
  <c r="AG15" i="4"/>
  <c r="AE15" i="4"/>
  <c r="AG14" i="4"/>
  <c r="AE14" i="4"/>
  <c r="AG13" i="4"/>
  <c r="AE13" i="4"/>
  <c r="AG12" i="4"/>
  <c r="Z11" i="4"/>
  <c r="V11" i="4"/>
  <c r="R11" i="4"/>
  <c r="N11" i="4"/>
  <c r="J11" i="4"/>
  <c r="F11" i="4"/>
  <c r="AC11" i="4"/>
  <c r="AG11" i="4" s="1"/>
  <c r="AB11" i="4"/>
  <c r="AA11" i="4"/>
  <c r="Y11" i="4"/>
  <c r="X11" i="4"/>
  <c r="W11" i="4"/>
  <c r="U11" i="4"/>
  <c r="T11" i="4"/>
  <c r="S11" i="4"/>
  <c r="Q11" i="4"/>
  <c r="P11" i="4"/>
  <c r="O11" i="4"/>
  <c r="M11" i="4"/>
  <c r="L11" i="4"/>
  <c r="K11" i="4"/>
  <c r="I11" i="4"/>
  <c r="H11" i="4"/>
  <c r="G11" i="4"/>
  <c r="E11" i="4"/>
  <c r="D11" i="4"/>
  <c r="C11" i="4"/>
  <c r="AG10" i="4"/>
  <c r="AE10" i="4"/>
  <c r="AG9" i="4"/>
  <c r="AE9" i="4"/>
  <c r="AG8" i="4"/>
  <c r="AE8" i="4"/>
  <c r="AG7" i="4"/>
  <c r="AE7" i="4"/>
  <c r="AG6" i="4"/>
  <c r="V2" i="4"/>
  <c r="N2" i="4"/>
  <c r="F2" i="4"/>
  <c r="AE6" i="4"/>
  <c r="AG5" i="4"/>
  <c r="AG4" i="4"/>
  <c r="AE4" i="4"/>
  <c r="AE3" i="4"/>
  <c r="AG3" i="4"/>
  <c r="AA2" i="4"/>
  <c r="W2" i="4"/>
  <c r="S2" i="4"/>
  <c r="O2" i="4"/>
  <c r="K2" i="4"/>
  <c r="G2" i="4"/>
  <c r="C2" i="4"/>
  <c r="AC2" i="4"/>
  <c r="AG2" i="4" s="1"/>
  <c r="AB2" i="4"/>
  <c r="Y2" i="4"/>
  <c r="X2" i="4"/>
  <c r="U2" i="4"/>
  <c r="T2" i="4"/>
  <c r="Q2" i="4"/>
  <c r="P2" i="4"/>
  <c r="M2" i="4"/>
  <c r="L2" i="4"/>
  <c r="I2" i="4"/>
  <c r="H2" i="4"/>
  <c r="E2" i="4"/>
  <c r="D2" i="4"/>
  <c r="AE36" i="3"/>
  <c r="AG35" i="3"/>
  <c r="Z32" i="3"/>
  <c r="R32" i="3"/>
  <c r="N32" i="3"/>
  <c r="J32" i="3"/>
  <c r="AG34" i="3"/>
  <c r="V32" i="3"/>
  <c r="F32" i="3"/>
  <c r="AH33" i="3"/>
  <c r="AG33" i="3"/>
  <c r="Y32" i="3"/>
  <c r="U32" i="3"/>
  <c r="Q32" i="3"/>
  <c r="M32" i="3"/>
  <c r="I32" i="3"/>
  <c r="E32" i="3"/>
  <c r="AB32" i="3"/>
  <c r="X32" i="3"/>
  <c r="T32" i="3"/>
  <c r="P32" i="3"/>
  <c r="L32" i="3"/>
  <c r="H32" i="3"/>
  <c r="D32" i="3"/>
  <c r="AH30" i="3"/>
  <c r="AH29" i="3"/>
  <c r="AG29" i="3"/>
  <c r="AE29" i="3"/>
  <c r="AH28" i="3"/>
  <c r="AG28" i="3"/>
  <c r="AE28" i="3"/>
  <c r="AH27" i="3"/>
  <c r="AG27" i="3"/>
  <c r="AE27" i="3"/>
  <c r="AH25" i="3"/>
  <c r="AC24" i="3"/>
  <c r="AB24" i="3"/>
  <c r="AA24" i="3"/>
  <c r="Z24" i="3"/>
  <c r="Y24" i="3"/>
  <c r="X24" i="3"/>
  <c r="W24" i="3"/>
  <c r="V24" i="3"/>
  <c r="U24" i="3"/>
  <c r="T24" i="3"/>
  <c r="S24" i="3"/>
  <c r="R24" i="3"/>
  <c r="Q24" i="3"/>
  <c r="P24" i="3"/>
  <c r="O24" i="3"/>
  <c r="N24" i="3"/>
  <c r="M24" i="3"/>
  <c r="L24" i="3"/>
  <c r="K24" i="3"/>
  <c r="J24" i="3"/>
  <c r="I24" i="3"/>
  <c r="H24" i="3"/>
  <c r="G24" i="3"/>
  <c r="F24" i="3"/>
  <c r="F38" i="3" s="1"/>
  <c r="E24" i="3"/>
  <c r="D24" i="3"/>
  <c r="C24" i="3"/>
  <c r="B24" i="3"/>
  <c r="AH23" i="3"/>
  <c r="AG23" i="3"/>
  <c r="AH22" i="3"/>
  <c r="AG22" i="3"/>
  <c r="AE22" i="3"/>
  <c r="AH21" i="3"/>
  <c r="AG21" i="3"/>
  <c r="AE21" i="3"/>
  <c r="AH20" i="3"/>
  <c r="AG20" i="3"/>
  <c r="AE20" i="3"/>
  <c r="AH19" i="3"/>
  <c r="AG19" i="3"/>
  <c r="AE19" i="3"/>
  <c r="AH18" i="3"/>
  <c r="AG18" i="3"/>
  <c r="AE18" i="3"/>
  <c r="AC17" i="3"/>
  <c r="AH17" i="3" s="1"/>
  <c r="AB17" i="3"/>
  <c r="AA17" i="3"/>
  <c r="Z17" i="3"/>
  <c r="Y17" i="3"/>
  <c r="X17" i="3"/>
  <c r="W17" i="3"/>
  <c r="V17" i="3"/>
  <c r="U17" i="3"/>
  <c r="T17" i="3"/>
  <c r="S17" i="3"/>
  <c r="R17" i="3"/>
  <c r="Q17" i="3"/>
  <c r="P17" i="3"/>
  <c r="O17" i="3"/>
  <c r="N17" i="3"/>
  <c r="M17" i="3"/>
  <c r="L17" i="3"/>
  <c r="K17" i="3"/>
  <c r="J17" i="3"/>
  <c r="I17" i="3"/>
  <c r="H17" i="3"/>
  <c r="G17" i="3"/>
  <c r="F17" i="3"/>
  <c r="E17" i="3"/>
  <c r="D17" i="3"/>
  <c r="C17" i="3"/>
  <c r="B17" i="3"/>
  <c r="AG16" i="3"/>
  <c r="AE16" i="3"/>
  <c r="AH16" i="3"/>
  <c r="AG15" i="3"/>
  <c r="AE15" i="3"/>
  <c r="AH15" i="3"/>
  <c r="AG14" i="3"/>
  <c r="AE14" i="3"/>
  <c r="AH14" i="3"/>
  <c r="AG13" i="3"/>
  <c r="AE13" i="3"/>
  <c r="AH13" i="3"/>
  <c r="AG12" i="3"/>
  <c r="AE12" i="3"/>
  <c r="AH12" i="3"/>
  <c r="AA11" i="3"/>
  <c r="W11" i="3"/>
  <c r="S11" i="3"/>
  <c r="O11" i="3"/>
  <c r="K11" i="3"/>
  <c r="G11" i="3"/>
  <c r="C11" i="3"/>
  <c r="AC11" i="3"/>
  <c r="AH11" i="3" s="1"/>
  <c r="AB11" i="3"/>
  <c r="Z11" i="3"/>
  <c r="Y11" i="3"/>
  <c r="X11" i="3"/>
  <c r="V11" i="3"/>
  <c r="U11" i="3"/>
  <c r="T11" i="3"/>
  <c r="R11" i="3"/>
  <c r="Q11" i="3"/>
  <c r="P11" i="3"/>
  <c r="N11" i="3"/>
  <c r="M11" i="3"/>
  <c r="L11" i="3"/>
  <c r="J11" i="3"/>
  <c r="I11" i="3"/>
  <c r="H11" i="3"/>
  <c r="F11" i="3"/>
  <c r="E11" i="3"/>
  <c r="D11" i="3"/>
  <c r="B11" i="3"/>
  <c r="AG10" i="3"/>
  <c r="AE10" i="3"/>
  <c r="AH10" i="3"/>
  <c r="AG9" i="3"/>
  <c r="AE9" i="3"/>
  <c r="AH9" i="3"/>
  <c r="AG8" i="3"/>
  <c r="AE8" i="3"/>
  <c r="AH8" i="3"/>
  <c r="AG7" i="3"/>
  <c r="AE7" i="3"/>
  <c r="AH7" i="3"/>
  <c r="AG6" i="3"/>
  <c r="AE6" i="3"/>
  <c r="AH6" i="3"/>
  <c r="AG5" i="3"/>
  <c r="AE5" i="3"/>
  <c r="AH5" i="3"/>
  <c r="AG4" i="3"/>
  <c r="AE4" i="3"/>
  <c r="AH4" i="3"/>
  <c r="AA2" i="3"/>
  <c r="W2" i="3"/>
  <c r="S2" i="3"/>
  <c r="O2" i="3"/>
  <c r="K2" i="3"/>
  <c r="G2" i="3"/>
  <c r="C2" i="3"/>
  <c r="AG3" i="3"/>
  <c r="AB2" i="3"/>
  <c r="AB38" i="3" s="1"/>
  <c r="L2" i="3"/>
  <c r="AC2" i="3"/>
  <c r="Z2" i="3"/>
  <c r="Y2" i="3"/>
  <c r="X2" i="3"/>
  <c r="V2" i="3"/>
  <c r="V38" i="3" s="1"/>
  <c r="U2" i="3"/>
  <c r="T2" i="3"/>
  <c r="T38" i="3" s="1"/>
  <c r="R2" i="3"/>
  <c r="Q2" i="3"/>
  <c r="P2" i="3"/>
  <c r="N2" i="3"/>
  <c r="M2" i="3"/>
  <c r="J2" i="3"/>
  <c r="J38" i="3" s="1"/>
  <c r="I2" i="3"/>
  <c r="H2" i="3"/>
  <c r="F2" i="3"/>
  <c r="E2" i="3"/>
  <c r="D2" i="3"/>
  <c r="B2" i="3"/>
  <c r="AH36" i="2"/>
  <c r="AE36" i="2"/>
  <c r="AH35" i="2"/>
  <c r="AE35" i="2"/>
  <c r="AB32" i="2"/>
  <c r="AA32" i="2"/>
  <c r="X32" i="2"/>
  <c r="T32" i="2"/>
  <c r="P32" i="2"/>
  <c r="L32" i="2"/>
  <c r="K32" i="2"/>
  <c r="H32" i="2"/>
  <c r="D32" i="2"/>
  <c r="AH34" i="2"/>
  <c r="AE34" i="2"/>
  <c r="AH33" i="2"/>
  <c r="AE33" i="2"/>
  <c r="AC32" i="2"/>
  <c r="Z32" i="2"/>
  <c r="Y32" i="2"/>
  <c r="W32" i="2"/>
  <c r="V32" i="2"/>
  <c r="U32" i="2"/>
  <c r="S32" i="2"/>
  <c r="R32" i="2"/>
  <c r="Q32" i="2"/>
  <c r="O32" i="2"/>
  <c r="N32" i="2"/>
  <c r="M32" i="2"/>
  <c r="J32" i="2"/>
  <c r="I32" i="2"/>
  <c r="G32" i="2"/>
  <c r="F32" i="2"/>
  <c r="E32" i="2"/>
  <c r="C32" i="2"/>
  <c r="B32" i="2"/>
  <c r="AE31" i="2"/>
  <c r="AH31" i="2"/>
  <c r="AH30" i="2"/>
  <c r="AE30" i="2"/>
  <c r="AE29" i="2"/>
  <c r="AH29" i="2"/>
  <c r="AH28" i="2"/>
  <c r="AE28" i="2"/>
  <c r="AH27" i="2"/>
  <c r="AG27" i="2"/>
  <c r="AE27" i="2"/>
  <c r="AH26" i="2"/>
  <c r="AG26" i="2"/>
  <c r="AE26" i="2"/>
  <c r="AH25" i="2"/>
  <c r="AG25" i="2"/>
  <c r="AE25" i="2"/>
  <c r="AC24" i="2"/>
  <c r="AH24" i="2" s="1"/>
  <c r="AB24" i="2"/>
  <c r="AA24" i="2"/>
  <c r="Z24" i="2"/>
  <c r="Y24" i="2"/>
  <c r="X24" i="2"/>
  <c r="W24" i="2"/>
  <c r="V24" i="2"/>
  <c r="U24" i="2"/>
  <c r="T24" i="2"/>
  <c r="S24" i="2"/>
  <c r="R24" i="2"/>
  <c r="Q24" i="2"/>
  <c r="P24" i="2"/>
  <c r="O24" i="2"/>
  <c r="N24" i="2"/>
  <c r="M24" i="2"/>
  <c r="L24" i="2"/>
  <c r="K24" i="2"/>
  <c r="J24" i="2"/>
  <c r="I24" i="2"/>
  <c r="H24" i="2"/>
  <c r="G24" i="2"/>
  <c r="F24" i="2"/>
  <c r="E24" i="2"/>
  <c r="D24" i="2"/>
  <c r="C24" i="2"/>
  <c r="B24" i="2"/>
  <c r="AH22" i="2"/>
  <c r="AG22" i="2"/>
  <c r="AE22" i="2"/>
  <c r="AH21" i="2"/>
  <c r="AE21" i="2"/>
  <c r="AE20" i="2"/>
  <c r="AH20" i="2"/>
  <c r="AH19" i="2"/>
  <c r="AG19" i="2"/>
  <c r="AE19" i="2"/>
  <c r="AH18" i="2"/>
  <c r="AA17" i="2"/>
  <c r="W17" i="2"/>
  <c r="S17" i="2"/>
  <c r="O17" i="2"/>
  <c r="K17" i="2"/>
  <c r="G17" i="2"/>
  <c r="C17" i="2"/>
  <c r="AC17" i="2"/>
  <c r="AH17" i="2" s="1"/>
  <c r="AB17" i="2"/>
  <c r="Z17" i="2"/>
  <c r="Y17" i="2"/>
  <c r="X17" i="2"/>
  <c r="V17" i="2"/>
  <c r="U17" i="2"/>
  <c r="T17" i="2"/>
  <c r="R17" i="2"/>
  <c r="Q17" i="2"/>
  <c r="P17" i="2"/>
  <c r="N17" i="2"/>
  <c r="M17" i="2"/>
  <c r="L17" i="2"/>
  <c r="J17" i="2"/>
  <c r="I17" i="2"/>
  <c r="H17" i="2"/>
  <c r="F17" i="2"/>
  <c r="E17" i="2"/>
  <c r="D17" i="2"/>
  <c r="B17" i="2"/>
  <c r="AH15" i="2"/>
  <c r="AH14" i="2"/>
  <c r="AA11" i="2"/>
  <c r="W11" i="2"/>
  <c r="S11" i="2"/>
  <c r="O11" i="2"/>
  <c r="K11" i="2"/>
  <c r="G11" i="2"/>
  <c r="C11" i="2"/>
  <c r="AH13" i="2"/>
  <c r="AB12" i="5"/>
  <c r="AB11" i="5" s="1"/>
  <c r="AA12" i="5"/>
  <c r="AA11" i="5" s="1"/>
  <c r="Z12" i="5"/>
  <c r="Z11" i="5" s="1"/>
  <c r="Z38" i="5" s="1"/>
  <c r="Y12" i="5"/>
  <c r="Y11" i="5" s="1"/>
  <c r="U11" i="2"/>
  <c r="Q11" i="2"/>
  <c r="M11" i="2"/>
  <c r="I11" i="2"/>
  <c r="E11" i="2"/>
  <c r="AB11" i="2"/>
  <c r="Z11" i="2"/>
  <c r="X11" i="2"/>
  <c r="V11" i="2"/>
  <c r="T11" i="2"/>
  <c r="R11" i="2"/>
  <c r="P11" i="2"/>
  <c r="N11" i="2"/>
  <c r="L11" i="2"/>
  <c r="J11" i="2"/>
  <c r="H11" i="2"/>
  <c r="F11" i="2"/>
  <c r="D11" i="2"/>
  <c r="B11" i="2"/>
  <c r="AH10" i="2"/>
  <c r="AH9" i="2"/>
  <c r="AH7" i="2"/>
  <c r="AH6" i="2"/>
  <c r="AH5" i="2"/>
  <c r="AH3" i="2"/>
  <c r="AC2" i="2"/>
  <c r="Y2" i="2"/>
  <c r="U2" i="2"/>
  <c r="U38" i="2" s="1"/>
  <c r="Q2" i="2"/>
  <c r="M2" i="2"/>
  <c r="I2" i="2"/>
  <c r="E2" i="2"/>
  <c r="E38" i="2" s="1"/>
  <c r="AB2" i="2"/>
  <c r="AA2" i="2"/>
  <c r="Z2" i="2"/>
  <c r="Z38" i="2" s="1"/>
  <c r="X2" i="2"/>
  <c r="W2" i="2"/>
  <c r="V2" i="2"/>
  <c r="V38" i="2" s="1"/>
  <c r="T2" i="2"/>
  <c r="S2" i="2"/>
  <c r="R2" i="2"/>
  <c r="R38" i="2" s="1"/>
  <c r="P2" i="2"/>
  <c r="O2" i="2"/>
  <c r="N2" i="2"/>
  <c r="N38" i="2" s="1"/>
  <c r="L2" i="2"/>
  <c r="K2" i="2"/>
  <c r="J2" i="2"/>
  <c r="J38" i="2" s="1"/>
  <c r="H2" i="2"/>
  <c r="G2" i="2"/>
  <c r="F2" i="2"/>
  <c r="F38" i="2" s="1"/>
  <c r="D2" i="2"/>
  <c r="C2" i="2"/>
  <c r="B2" i="2"/>
  <c r="B38" i="2" s="1"/>
  <c r="AB106" i="5"/>
  <c r="AA106" i="5"/>
  <c r="Z106" i="5"/>
  <c r="Y106" i="5"/>
  <c r="X106" i="5"/>
  <c r="W106" i="5"/>
  <c r="V106" i="5"/>
  <c r="T106" i="5"/>
  <c r="S106" i="5"/>
  <c r="R106" i="5"/>
  <c r="Q106" i="5"/>
  <c r="P106" i="5"/>
  <c r="O106" i="5"/>
  <c r="N106" i="5"/>
  <c r="L106" i="5"/>
  <c r="K106" i="5"/>
  <c r="J106" i="5"/>
  <c r="I106" i="5"/>
  <c r="H106" i="5"/>
  <c r="G106" i="5"/>
  <c r="F106" i="5"/>
  <c r="E106" i="5"/>
  <c r="D106" i="5"/>
  <c r="C106" i="5"/>
  <c r="B106" i="5"/>
  <c r="AC105" i="5"/>
  <c r="AA105" i="5"/>
  <c r="Z105" i="5"/>
  <c r="Y105" i="5"/>
  <c r="X105" i="5"/>
  <c r="W105" i="5"/>
  <c r="V105" i="5"/>
  <c r="U105" i="5"/>
  <c r="T105" i="5"/>
  <c r="S105" i="5"/>
  <c r="R105" i="5"/>
  <c r="Q105" i="5"/>
  <c r="P105" i="5"/>
  <c r="O105" i="5"/>
  <c r="N105" i="5"/>
  <c r="M105" i="5"/>
  <c r="L105" i="5"/>
  <c r="K105" i="5"/>
  <c r="J105" i="5"/>
  <c r="I105" i="5"/>
  <c r="H105" i="5"/>
  <c r="G105" i="5"/>
  <c r="F105" i="5"/>
  <c r="E105" i="5"/>
  <c r="D105" i="5"/>
  <c r="C105" i="5"/>
  <c r="B105" i="5"/>
  <c r="AH34" i="1"/>
  <c r="AJ34" i="1" s="1"/>
  <c r="AE34" i="1"/>
  <c r="AB104" i="5"/>
  <c r="AA104" i="5"/>
  <c r="Z104" i="5"/>
  <c r="Y104" i="5"/>
  <c r="X104" i="5"/>
  <c r="W104" i="5"/>
  <c r="V104" i="5"/>
  <c r="U104" i="5"/>
  <c r="T104" i="5"/>
  <c r="S104" i="5"/>
  <c r="R104" i="5"/>
  <c r="Q104" i="5"/>
  <c r="P104" i="5"/>
  <c r="O104" i="5"/>
  <c r="N104" i="5"/>
  <c r="M104" i="5"/>
  <c r="L104" i="5"/>
  <c r="K104" i="5"/>
  <c r="J104" i="5"/>
  <c r="I104" i="5"/>
  <c r="H104" i="5"/>
  <c r="G104" i="5"/>
  <c r="F104" i="5"/>
  <c r="E104" i="5"/>
  <c r="D104" i="5"/>
  <c r="C104" i="5"/>
  <c r="B104" i="5"/>
  <c r="AC103" i="5"/>
  <c r="AG33" i="1"/>
  <c r="AA103" i="5"/>
  <c r="Z32" i="1"/>
  <c r="Y103" i="5"/>
  <c r="W103" i="5"/>
  <c r="U103" i="5"/>
  <c r="S103" i="5"/>
  <c r="Q103" i="5"/>
  <c r="O103" i="5"/>
  <c r="M103" i="5"/>
  <c r="K103" i="5"/>
  <c r="I103" i="5"/>
  <c r="G103" i="5"/>
  <c r="E103" i="5"/>
  <c r="C103" i="5"/>
  <c r="Q32" i="1"/>
  <c r="AC101" i="5"/>
  <c r="AA101" i="5"/>
  <c r="Z101" i="5"/>
  <c r="Y101" i="5"/>
  <c r="X101" i="5"/>
  <c r="W101" i="5"/>
  <c r="V101" i="5"/>
  <c r="U101" i="5"/>
  <c r="T101" i="5"/>
  <c r="S101" i="5"/>
  <c r="R101" i="5"/>
  <c r="Q101" i="5"/>
  <c r="P101" i="5"/>
  <c r="O101" i="5"/>
  <c r="N101" i="5"/>
  <c r="M101" i="5"/>
  <c r="L101" i="5"/>
  <c r="K101" i="5"/>
  <c r="J101" i="5"/>
  <c r="I101" i="5"/>
  <c r="H101" i="5"/>
  <c r="G101" i="5"/>
  <c r="F101" i="5"/>
  <c r="E101" i="5"/>
  <c r="D101" i="5"/>
  <c r="C101" i="5"/>
  <c r="B101" i="5"/>
  <c r="AH30" i="1"/>
  <c r="AJ30" i="1" s="1"/>
  <c r="AB100" i="5"/>
  <c r="AA100" i="5"/>
  <c r="Z100" i="5"/>
  <c r="Y100" i="5"/>
  <c r="X100" i="5"/>
  <c r="W100" i="5"/>
  <c r="V100" i="5"/>
  <c r="U100" i="5"/>
  <c r="T100" i="5"/>
  <c r="S100" i="5"/>
  <c r="R100" i="5"/>
  <c r="Q100" i="5"/>
  <c r="P100" i="5"/>
  <c r="O100" i="5"/>
  <c r="N100" i="5"/>
  <c r="M100" i="5"/>
  <c r="L100" i="5"/>
  <c r="K100" i="5"/>
  <c r="J100" i="5"/>
  <c r="I100" i="5"/>
  <c r="H100" i="5"/>
  <c r="G100" i="5"/>
  <c r="F100" i="5"/>
  <c r="E100" i="5"/>
  <c r="D100" i="5"/>
  <c r="C100" i="5"/>
  <c r="B100" i="5"/>
  <c r="AC99" i="5"/>
  <c r="AB99" i="5"/>
  <c r="AA99" i="5"/>
  <c r="Z99" i="5"/>
  <c r="Y99" i="5"/>
  <c r="X99" i="5"/>
  <c r="W99" i="5"/>
  <c r="V99" i="5"/>
  <c r="U99" i="5"/>
  <c r="T99" i="5"/>
  <c r="S99" i="5"/>
  <c r="R99" i="5"/>
  <c r="Q99" i="5"/>
  <c r="P99" i="5"/>
  <c r="O99" i="5"/>
  <c r="N99" i="5"/>
  <c r="M99" i="5"/>
  <c r="L99" i="5"/>
  <c r="K99" i="5"/>
  <c r="J99" i="5"/>
  <c r="I99" i="5"/>
  <c r="H99" i="5"/>
  <c r="G99" i="5"/>
  <c r="F99" i="5"/>
  <c r="E99" i="5"/>
  <c r="D99" i="5"/>
  <c r="C99" i="5"/>
  <c r="AH28" i="1"/>
  <c r="AJ28" i="1" s="1"/>
  <c r="AB98" i="5"/>
  <c r="AA98" i="5"/>
  <c r="Z98" i="5"/>
  <c r="Y98" i="5"/>
  <c r="X98" i="5"/>
  <c r="W98" i="5"/>
  <c r="V98" i="5"/>
  <c r="U98" i="5"/>
  <c r="T98" i="5"/>
  <c r="S98" i="5"/>
  <c r="R98" i="5"/>
  <c r="Q98" i="5"/>
  <c r="P98" i="5"/>
  <c r="O98" i="5"/>
  <c r="N98" i="5"/>
  <c r="M98" i="5"/>
  <c r="L98" i="5"/>
  <c r="K98" i="5"/>
  <c r="J98" i="5"/>
  <c r="I98" i="5"/>
  <c r="H98" i="5"/>
  <c r="G98" i="5"/>
  <c r="F98" i="5"/>
  <c r="E98" i="5"/>
  <c r="D98" i="5"/>
  <c r="C98" i="5"/>
  <c r="B98" i="5"/>
  <c r="AC97" i="5"/>
  <c r="AG27" i="1"/>
  <c r="AA97" i="5"/>
  <c r="Z97" i="5"/>
  <c r="Y97" i="5"/>
  <c r="W97" i="5"/>
  <c r="V97" i="5"/>
  <c r="U97" i="5"/>
  <c r="S97" i="5"/>
  <c r="R97" i="5"/>
  <c r="Q97" i="5"/>
  <c r="O97" i="5"/>
  <c r="N97" i="5"/>
  <c r="M97" i="5"/>
  <c r="K97" i="5"/>
  <c r="J97" i="5"/>
  <c r="I97" i="5"/>
  <c r="G97" i="5"/>
  <c r="F97" i="5"/>
  <c r="E97" i="5"/>
  <c r="C97" i="5"/>
  <c r="B97" i="5"/>
  <c r="AB96" i="5"/>
  <c r="AA96" i="5"/>
  <c r="Z96" i="5"/>
  <c r="X96" i="5"/>
  <c r="W96" i="5"/>
  <c r="V96" i="5"/>
  <c r="U96" i="5"/>
  <c r="T96" i="5"/>
  <c r="S96" i="5"/>
  <c r="R96" i="5"/>
  <c r="Q96" i="5"/>
  <c r="P96" i="5"/>
  <c r="O96" i="5"/>
  <c r="N96" i="5"/>
  <c r="M96" i="5"/>
  <c r="L96" i="5"/>
  <c r="K96" i="5"/>
  <c r="J96" i="5"/>
  <c r="I96" i="5"/>
  <c r="H96" i="5"/>
  <c r="G96" i="5"/>
  <c r="F96" i="5"/>
  <c r="E96" i="5"/>
  <c r="D96" i="5"/>
  <c r="C96" i="5"/>
  <c r="B96" i="5"/>
  <c r="AC95" i="5"/>
  <c r="AB95" i="5"/>
  <c r="AA95" i="5"/>
  <c r="Y95" i="5"/>
  <c r="X95" i="5"/>
  <c r="W95" i="5"/>
  <c r="U95" i="5"/>
  <c r="T95" i="5"/>
  <c r="S95" i="5"/>
  <c r="Q95" i="5"/>
  <c r="P95" i="5"/>
  <c r="O95" i="5"/>
  <c r="M95" i="5"/>
  <c r="L95" i="5"/>
  <c r="K95" i="5"/>
  <c r="I95" i="5"/>
  <c r="H95" i="5"/>
  <c r="G95" i="5"/>
  <c r="E95" i="5"/>
  <c r="D95" i="5"/>
  <c r="C95" i="5"/>
  <c r="W24" i="1"/>
  <c r="G24" i="1"/>
  <c r="Z93" i="5"/>
  <c r="V93" i="5"/>
  <c r="R93" i="5"/>
  <c r="N93" i="5"/>
  <c r="J93" i="5"/>
  <c r="F93" i="5"/>
  <c r="B93" i="5"/>
  <c r="AB92" i="5"/>
  <c r="AA92" i="5"/>
  <c r="Z92" i="5"/>
  <c r="X92" i="5"/>
  <c r="W92" i="5"/>
  <c r="V92" i="5"/>
  <c r="T92" i="5"/>
  <c r="S92" i="5"/>
  <c r="R92" i="5"/>
  <c r="P92" i="5"/>
  <c r="O92" i="5"/>
  <c r="N92" i="5"/>
  <c r="L92" i="5"/>
  <c r="K92" i="5"/>
  <c r="J92" i="5"/>
  <c r="H92" i="5"/>
  <c r="G92" i="5"/>
  <c r="F92" i="5"/>
  <c r="D92" i="5"/>
  <c r="C92" i="5"/>
  <c r="B92" i="5"/>
  <c r="AC91" i="5"/>
  <c r="AB91" i="5"/>
  <c r="AA91" i="5"/>
  <c r="Y91" i="5"/>
  <c r="X91" i="5"/>
  <c r="W91" i="5"/>
  <c r="U91" i="5"/>
  <c r="T91" i="5"/>
  <c r="S91" i="5"/>
  <c r="Q91" i="5"/>
  <c r="P91" i="5"/>
  <c r="O91" i="5"/>
  <c r="N91" i="5"/>
  <c r="M91" i="5"/>
  <c r="L91" i="5"/>
  <c r="K91" i="5"/>
  <c r="J91" i="5"/>
  <c r="I91" i="5"/>
  <c r="H91" i="5"/>
  <c r="G91" i="5"/>
  <c r="F91" i="5"/>
  <c r="E91" i="5"/>
  <c r="D91" i="5"/>
  <c r="C91" i="5"/>
  <c r="AE20" i="1"/>
  <c r="M90" i="5"/>
  <c r="L90" i="5"/>
  <c r="K90" i="5"/>
  <c r="J90" i="5"/>
  <c r="I90" i="5"/>
  <c r="H90" i="5"/>
  <c r="G90" i="5"/>
  <c r="F90" i="5"/>
  <c r="E90" i="5"/>
  <c r="D90" i="5"/>
  <c r="C90" i="5"/>
  <c r="B90" i="5"/>
  <c r="AH19" i="1"/>
  <c r="AJ19" i="1" s="1"/>
  <c r="AG19" i="1"/>
  <c r="O89" i="5"/>
  <c r="M89" i="5"/>
  <c r="L89" i="5"/>
  <c r="K89" i="5"/>
  <c r="I89" i="5"/>
  <c r="H89" i="5"/>
  <c r="G89" i="5"/>
  <c r="E89" i="5"/>
  <c r="D89" i="5"/>
  <c r="C89" i="5"/>
  <c r="AC88" i="5"/>
  <c r="AB88" i="5"/>
  <c r="Z88" i="5"/>
  <c r="Y88" i="5"/>
  <c r="X88" i="5"/>
  <c r="V88" i="5"/>
  <c r="U88" i="5"/>
  <c r="T88" i="5"/>
  <c r="R88" i="5"/>
  <c r="Q88" i="5"/>
  <c r="P88" i="5"/>
  <c r="N88" i="5"/>
  <c r="M88" i="5"/>
  <c r="L88" i="5"/>
  <c r="J88" i="5"/>
  <c r="I88" i="5"/>
  <c r="H88" i="5"/>
  <c r="F88" i="5"/>
  <c r="E88" i="5"/>
  <c r="D88" i="5"/>
  <c r="AE18" i="1"/>
  <c r="P17" i="1"/>
  <c r="AB86" i="5"/>
  <c r="AA86" i="5"/>
  <c r="Z86" i="5"/>
  <c r="Y86" i="5"/>
  <c r="X86" i="5"/>
  <c r="W86" i="5"/>
  <c r="V86" i="5"/>
  <c r="U86" i="5"/>
  <c r="T86" i="5"/>
  <c r="S86" i="5"/>
  <c r="R86" i="5"/>
  <c r="Q86" i="5"/>
  <c r="P86" i="5"/>
  <c r="O86" i="5"/>
  <c r="N86" i="5"/>
  <c r="M86" i="5"/>
  <c r="L86" i="5"/>
  <c r="K86" i="5"/>
  <c r="J86" i="5"/>
  <c r="I86" i="5"/>
  <c r="H86" i="5"/>
  <c r="G86" i="5"/>
  <c r="F86" i="5"/>
  <c r="E86" i="5"/>
  <c r="D86" i="5"/>
  <c r="C86" i="5"/>
  <c r="B86" i="5"/>
  <c r="AC85" i="5"/>
  <c r="AB85" i="5"/>
  <c r="AA85" i="5"/>
  <c r="Z85" i="5"/>
  <c r="Y85" i="5"/>
  <c r="X85" i="5"/>
  <c r="W85" i="5"/>
  <c r="V85" i="5"/>
  <c r="U85" i="5"/>
  <c r="T85" i="5"/>
  <c r="S85" i="5"/>
  <c r="R85" i="5"/>
  <c r="Q85" i="5"/>
  <c r="P85" i="5"/>
  <c r="O85" i="5"/>
  <c r="N85" i="5"/>
  <c r="M85" i="5"/>
  <c r="L85" i="5"/>
  <c r="K85" i="5"/>
  <c r="J85" i="5"/>
  <c r="I85" i="5"/>
  <c r="H85" i="5"/>
  <c r="G85" i="5"/>
  <c r="F85" i="5"/>
  <c r="E85" i="5"/>
  <c r="D85" i="5"/>
  <c r="C85" i="5"/>
  <c r="AC84" i="5"/>
  <c r="AB84" i="5"/>
  <c r="Z84" i="5"/>
  <c r="Y84" i="5"/>
  <c r="X84" i="5"/>
  <c r="V84" i="5"/>
  <c r="U84" i="5"/>
  <c r="T84" i="5"/>
  <c r="R84" i="5"/>
  <c r="Q84" i="5"/>
  <c r="P84" i="5"/>
  <c r="N84" i="5"/>
  <c r="M84" i="5"/>
  <c r="L84" i="5"/>
  <c r="J84" i="5"/>
  <c r="I84" i="5"/>
  <c r="H84" i="5"/>
  <c r="F84" i="5"/>
  <c r="E84" i="5"/>
  <c r="D84" i="5"/>
  <c r="B84" i="5"/>
  <c r="AC83" i="5"/>
  <c r="AA83" i="5"/>
  <c r="Z83" i="5"/>
  <c r="Y83" i="5"/>
  <c r="W83" i="5"/>
  <c r="V83" i="5"/>
  <c r="U83" i="5"/>
  <c r="S83" i="5"/>
  <c r="R83" i="5"/>
  <c r="Q83" i="5"/>
  <c r="O83" i="5"/>
  <c r="N83" i="5"/>
  <c r="M83" i="5"/>
  <c r="K83" i="5"/>
  <c r="J83" i="5"/>
  <c r="I83" i="5"/>
  <c r="G83" i="5"/>
  <c r="F83" i="5"/>
  <c r="E83" i="5"/>
  <c r="C83" i="5"/>
  <c r="B83" i="5"/>
  <c r="AH12" i="1"/>
  <c r="AJ12" i="1" s="1"/>
  <c r="AB82" i="5"/>
  <c r="X82" i="5"/>
  <c r="W82" i="5"/>
  <c r="V82" i="5"/>
  <c r="T82" i="5"/>
  <c r="S82" i="5"/>
  <c r="R82" i="5"/>
  <c r="P82" i="5"/>
  <c r="O82" i="5"/>
  <c r="N82" i="5"/>
  <c r="L82" i="5"/>
  <c r="K82" i="5"/>
  <c r="J82" i="5"/>
  <c r="H82" i="5"/>
  <c r="G82" i="5"/>
  <c r="F82" i="5"/>
  <c r="D82" i="5"/>
  <c r="C82" i="5"/>
  <c r="B82" i="5"/>
  <c r="AE10" i="1"/>
  <c r="V80" i="5"/>
  <c r="R80" i="5"/>
  <c r="N80" i="5"/>
  <c r="J80" i="5"/>
  <c r="F80" i="5"/>
  <c r="B80" i="5"/>
  <c r="AE9" i="1"/>
  <c r="Z79" i="5"/>
  <c r="V79" i="5"/>
  <c r="R79" i="5"/>
  <c r="N79" i="5"/>
  <c r="J79" i="5"/>
  <c r="F79" i="5"/>
  <c r="B79" i="5"/>
  <c r="AH8" i="1"/>
  <c r="AJ8" i="1" s="1"/>
  <c r="Z78" i="5"/>
  <c r="AG7" i="1"/>
  <c r="C77" i="5"/>
  <c r="AC76" i="5"/>
  <c r="AB76" i="5"/>
  <c r="AA76" i="5"/>
  <c r="Z76" i="5"/>
  <c r="Y76" i="5"/>
  <c r="X76" i="5"/>
  <c r="W76" i="5"/>
  <c r="V76" i="5"/>
  <c r="U76" i="5"/>
  <c r="T76" i="5"/>
  <c r="S76" i="5"/>
  <c r="R76" i="5"/>
  <c r="Q76" i="5"/>
  <c r="P76" i="5"/>
  <c r="O76" i="5"/>
  <c r="N76" i="5"/>
  <c r="M76" i="5"/>
  <c r="L76" i="5"/>
  <c r="K76" i="5"/>
  <c r="J76" i="5"/>
  <c r="I76" i="5"/>
  <c r="H76" i="5"/>
  <c r="G76" i="5"/>
  <c r="F76" i="5"/>
  <c r="E76" i="5"/>
  <c r="D76" i="5"/>
  <c r="C76" i="5"/>
  <c r="B76" i="5"/>
  <c r="AC75" i="5"/>
  <c r="AA75" i="5"/>
  <c r="Z75" i="5"/>
  <c r="Y75" i="5"/>
  <c r="W75" i="5"/>
  <c r="V75" i="5"/>
  <c r="U75" i="5"/>
  <c r="S75" i="5"/>
  <c r="R75" i="5"/>
  <c r="Q75" i="5"/>
  <c r="O75" i="5"/>
  <c r="N75" i="5"/>
  <c r="M75" i="5"/>
  <c r="K75" i="5"/>
  <c r="J75" i="5"/>
  <c r="I75" i="5"/>
  <c r="G75" i="5"/>
  <c r="F75" i="5"/>
  <c r="E75" i="5"/>
  <c r="C75" i="5"/>
  <c r="B75" i="5"/>
  <c r="AB74" i="5"/>
  <c r="AA74" i="5"/>
  <c r="Z74" i="5"/>
  <c r="X74" i="5"/>
  <c r="W74" i="5"/>
  <c r="V74" i="5"/>
  <c r="T74" i="5"/>
  <c r="S74" i="5"/>
  <c r="R74" i="5"/>
  <c r="P74" i="5"/>
  <c r="O74" i="5"/>
  <c r="N74" i="5"/>
  <c r="L74" i="5"/>
  <c r="K74" i="5"/>
  <c r="J74" i="5"/>
  <c r="H74" i="5"/>
  <c r="G74" i="5"/>
  <c r="F74" i="5"/>
  <c r="D74" i="5"/>
  <c r="C74" i="5"/>
  <c r="B74" i="5"/>
  <c r="AC73" i="5"/>
  <c r="AB73" i="5"/>
  <c r="AA73" i="5"/>
  <c r="Y73" i="5"/>
  <c r="X73" i="5"/>
  <c r="W73" i="5"/>
  <c r="U73" i="5"/>
  <c r="T73" i="5"/>
  <c r="S73" i="5"/>
  <c r="Q73" i="5"/>
  <c r="P73" i="5"/>
  <c r="O73" i="5"/>
  <c r="M73" i="5"/>
  <c r="L73" i="5"/>
  <c r="K73" i="5"/>
  <c r="I73" i="5"/>
  <c r="H73" i="5"/>
  <c r="G73" i="5"/>
  <c r="E73" i="5"/>
  <c r="D73" i="5"/>
  <c r="C73" i="5"/>
  <c r="W2" i="1"/>
  <c r="G2" i="1"/>
  <c r="X38" i="2" l="1"/>
  <c r="AH32" i="2"/>
  <c r="L38" i="2"/>
  <c r="X38" i="3"/>
  <c r="L38" i="3"/>
  <c r="AE11" i="3"/>
  <c r="AE17" i="3"/>
  <c r="H38" i="4"/>
  <c r="P38" i="4"/>
  <c r="X38" i="4"/>
  <c r="AG24" i="4"/>
  <c r="D38" i="2"/>
  <c r="P38" i="2"/>
  <c r="AB38" i="2"/>
  <c r="H38" i="3"/>
  <c r="AG11" i="3"/>
  <c r="AG17" i="3"/>
  <c r="Z82" i="5"/>
  <c r="Z81" i="5" s="1"/>
  <c r="I38" i="2"/>
  <c r="AA82" i="5"/>
  <c r="M38" i="2"/>
  <c r="Q38" i="2"/>
  <c r="H38" i="2"/>
  <c r="T38" i="2"/>
  <c r="D38" i="3"/>
  <c r="P38" i="3"/>
  <c r="Z38" i="3"/>
  <c r="D38" i="4"/>
  <c r="L38" i="4"/>
  <c r="T38" i="4"/>
  <c r="AB38" i="4"/>
  <c r="AA38" i="4"/>
  <c r="AE6" i="1"/>
  <c r="C2" i="1"/>
  <c r="S2" i="1"/>
  <c r="AG5" i="1"/>
  <c r="R11" i="1"/>
  <c r="L17" i="1"/>
  <c r="AB17" i="1"/>
  <c r="AG20" i="1"/>
  <c r="C24" i="1"/>
  <c r="S24" i="1"/>
  <c r="K94" i="5"/>
  <c r="K32" i="1"/>
  <c r="K2" i="1"/>
  <c r="AA2" i="1"/>
  <c r="D17" i="1"/>
  <c r="T17" i="1"/>
  <c r="AH22" i="1"/>
  <c r="AJ22" i="1" s="1"/>
  <c r="AE23" i="1"/>
  <c r="K24" i="1"/>
  <c r="AA24" i="1"/>
  <c r="AH26" i="1"/>
  <c r="AJ26" i="1" s="1"/>
  <c r="S32" i="1"/>
  <c r="B88" i="5"/>
  <c r="AE14" i="1"/>
  <c r="AE30" i="1"/>
  <c r="O2" i="1"/>
  <c r="AH4" i="1"/>
  <c r="AJ4" i="1" s="1"/>
  <c r="B11" i="1"/>
  <c r="H17" i="1"/>
  <c r="X17" i="1"/>
  <c r="D87" i="5"/>
  <c r="H87" i="5"/>
  <c r="L87" i="5"/>
  <c r="P87" i="5"/>
  <c r="T87" i="5"/>
  <c r="X87" i="5"/>
  <c r="AB87" i="5"/>
  <c r="AG23" i="1"/>
  <c r="O24" i="1"/>
  <c r="C32" i="1"/>
  <c r="AA32" i="1"/>
  <c r="M78" i="5"/>
  <c r="Y78" i="5"/>
  <c r="D79" i="5"/>
  <c r="P79" i="5"/>
  <c r="AB79" i="5"/>
  <c r="K80" i="5"/>
  <c r="W80" i="5"/>
  <c r="M82" i="5"/>
  <c r="M81" i="5" s="1"/>
  <c r="M11" i="1"/>
  <c r="Y82" i="5"/>
  <c r="Y81" i="5" s="1"/>
  <c r="Y11" i="1"/>
  <c r="H83" i="5"/>
  <c r="H11" i="1"/>
  <c r="T83" i="5"/>
  <c r="T81" i="5" s="1"/>
  <c r="T11" i="1"/>
  <c r="AB83" i="5"/>
  <c r="AB11" i="1"/>
  <c r="G84" i="5"/>
  <c r="G81" i="5" s="1"/>
  <c r="G11" i="1"/>
  <c r="O84" i="5"/>
  <c r="O11" i="1"/>
  <c r="AA84" i="5"/>
  <c r="AA11" i="1"/>
  <c r="G88" i="5"/>
  <c r="G87" i="5" s="1"/>
  <c r="G17" i="1"/>
  <c r="S88" i="5"/>
  <c r="S87" i="5" s="1"/>
  <c r="S17" i="1"/>
  <c r="B89" i="5"/>
  <c r="AE19" i="1"/>
  <c r="B17" i="1"/>
  <c r="N89" i="5"/>
  <c r="N87" i="5" s="1"/>
  <c r="N17" i="1"/>
  <c r="E74" i="5"/>
  <c r="E2" i="1"/>
  <c r="I74" i="5"/>
  <c r="I72" i="5" s="1"/>
  <c r="I2" i="1"/>
  <c r="M74" i="5"/>
  <c r="M2" i="1"/>
  <c r="Q74" i="5"/>
  <c r="Q72" i="5" s="1"/>
  <c r="Q2" i="1"/>
  <c r="U74" i="5"/>
  <c r="U2" i="1"/>
  <c r="Y74" i="5"/>
  <c r="Y72" i="5" s="1"/>
  <c r="Y2" i="1"/>
  <c r="AC74" i="5"/>
  <c r="AG4" i="1"/>
  <c r="AE4" i="1"/>
  <c r="AC2" i="1"/>
  <c r="D75" i="5"/>
  <c r="D72" i="5" s="1"/>
  <c r="D2" i="1"/>
  <c r="H75" i="5"/>
  <c r="H72" i="5" s="1"/>
  <c r="H2" i="1"/>
  <c r="L75" i="5"/>
  <c r="L2" i="1"/>
  <c r="P75" i="5"/>
  <c r="P72" i="5" s="1"/>
  <c r="P2" i="1"/>
  <c r="T75" i="5"/>
  <c r="T2" i="1"/>
  <c r="X75" i="5"/>
  <c r="X72" i="5" s="1"/>
  <c r="X2" i="1"/>
  <c r="AB75" i="5"/>
  <c r="AB72" i="5" s="1"/>
  <c r="AB2" i="1"/>
  <c r="B77" i="5"/>
  <c r="AE7" i="1"/>
  <c r="F77" i="5"/>
  <c r="J77" i="5"/>
  <c r="N77" i="5"/>
  <c r="R77" i="5"/>
  <c r="V77" i="5"/>
  <c r="Z77" i="5"/>
  <c r="N11" i="1"/>
  <c r="M106" i="5"/>
  <c r="M102" i="5" s="1"/>
  <c r="M32" i="1"/>
  <c r="U106" i="5"/>
  <c r="U102" i="5" s="1"/>
  <c r="U32" i="1"/>
  <c r="AC106" i="5"/>
  <c r="AG36" i="1"/>
  <c r="AE36" i="1"/>
  <c r="AH36" i="1"/>
  <c r="AJ36" i="1" s="1"/>
  <c r="AC32" i="1"/>
  <c r="I78" i="5"/>
  <c r="U78" i="5"/>
  <c r="H79" i="5"/>
  <c r="T79" i="5"/>
  <c r="C80" i="5"/>
  <c r="O80" i="5"/>
  <c r="AA80" i="5"/>
  <c r="I82" i="5"/>
  <c r="I81" i="5" s="1"/>
  <c r="I11" i="1"/>
  <c r="U82" i="5"/>
  <c r="U81" i="5" s="1"/>
  <c r="U11" i="1"/>
  <c r="D83" i="5"/>
  <c r="D11" i="1"/>
  <c r="L83" i="5"/>
  <c r="L11" i="1"/>
  <c r="X83" i="5"/>
  <c r="X11" i="1"/>
  <c r="K84" i="5"/>
  <c r="K11" i="1"/>
  <c r="W84" i="5"/>
  <c r="W11" i="1"/>
  <c r="B85" i="5"/>
  <c r="AE15" i="1"/>
  <c r="K88" i="5"/>
  <c r="K87" i="5" s="1"/>
  <c r="K17" i="1"/>
  <c r="F11" i="1"/>
  <c r="J81" i="5"/>
  <c r="AC86" i="5"/>
  <c r="AG16" i="1"/>
  <c r="AE16" i="1"/>
  <c r="B91" i="5"/>
  <c r="AE21" i="1"/>
  <c r="R91" i="5"/>
  <c r="R17" i="1"/>
  <c r="V91" i="5"/>
  <c r="V87" i="5" s="1"/>
  <c r="V17" i="1"/>
  <c r="Z91" i="5"/>
  <c r="Z87" i="5" s="1"/>
  <c r="Z17" i="1"/>
  <c r="B95" i="5"/>
  <c r="AE25" i="1"/>
  <c r="B24" i="1"/>
  <c r="F95" i="5"/>
  <c r="F94" i="5" s="1"/>
  <c r="F24" i="1"/>
  <c r="J95" i="5"/>
  <c r="J94" i="5" s="1"/>
  <c r="J24" i="1"/>
  <c r="N95" i="5"/>
  <c r="N94" i="5" s="1"/>
  <c r="N24" i="1"/>
  <c r="R95" i="5"/>
  <c r="R94" i="5" s="1"/>
  <c r="R24" i="1"/>
  <c r="V95" i="5"/>
  <c r="V94" i="5" s="1"/>
  <c r="V24" i="1"/>
  <c r="Z95" i="5"/>
  <c r="Z94" i="5" s="1"/>
  <c r="Z24" i="1"/>
  <c r="AB105" i="5"/>
  <c r="AG35" i="1"/>
  <c r="AG2" i="2"/>
  <c r="AE2" i="2"/>
  <c r="AH2" i="2"/>
  <c r="E78" i="5"/>
  <c r="Q78" i="5"/>
  <c r="AC78" i="5"/>
  <c r="AG8" i="1"/>
  <c r="AE8" i="1"/>
  <c r="L79" i="5"/>
  <c r="X79" i="5"/>
  <c r="G80" i="5"/>
  <c r="S80" i="5"/>
  <c r="E82" i="5"/>
  <c r="E81" i="5" s="1"/>
  <c r="E11" i="1"/>
  <c r="Q82" i="5"/>
  <c r="Q81" i="5" s="1"/>
  <c r="Q11" i="1"/>
  <c r="AG12" i="1"/>
  <c r="AC11" i="1"/>
  <c r="AE12" i="1"/>
  <c r="P83" i="5"/>
  <c r="P81" i="5" s="1"/>
  <c r="P11" i="1"/>
  <c r="C84" i="5"/>
  <c r="C81" i="5" s="1"/>
  <c r="C11" i="1"/>
  <c r="S84" i="5"/>
  <c r="S11" i="1"/>
  <c r="C88" i="5"/>
  <c r="C87" i="5" s="1"/>
  <c r="C17" i="1"/>
  <c r="O88" i="5"/>
  <c r="O87" i="5" s="1"/>
  <c r="O17" i="1"/>
  <c r="W88" i="5"/>
  <c r="W87" i="5" s="1"/>
  <c r="W17" i="1"/>
  <c r="AA88" i="5"/>
  <c r="AA87" i="5" s="1"/>
  <c r="AA17" i="1"/>
  <c r="F89" i="5"/>
  <c r="F87" i="5" s="1"/>
  <c r="F17" i="1"/>
  <c r="J89" i="5"/>
  <c r="J17" i="1"/>
  <c r="V11" i="1"/>
  <c r="F81" i="5"/>
  <c r="B73" i="5"/>
  <c r="B72" i="5" s="1"/>
  <c r="AE3" i="1"/>
  <c r="B2" i="1"/>
  <c r="F73" i="5"/>
  <c r="F72" i="5" s="1"/>
  <c r="F2" i="1"/>
  <c r="J73" i="5"/>
  <c r="J72" i="5" s="1"/>
  <c r="J2" i="1"/>
  <c r="N73" i="5"/>
  <c r="N72" i="5" s="1"/>
  <c r="N2" i="1"/>
  <c r="R73" i="5"/>
  <c r="R72" i="5" s="1"/>
  <c r="R2" i="1"/>
  <c r="V73" i="5"/>
  <c r="V72" i="5" s="1"/>
  <c r="V2" i="1"/>
  <c r="Z73" i="5"/>
  <c r="Z72" i="5" s="1"/>
  <c r="Z2" i="1"/>
  <c r="AG9" i="1"/>
  <c r="J11" i="1"/>
  <c r="Z11" i="1"/>
  <c r="AG13" i="1"/>
  <c r="AH16" i="1"/>
  <c r="AJ16" i="1" s="1"/>
  <c r="E92" i="5"/>
  <c r="E87" i="5" s="1"/>
  <c r="E17" i="1"/>
  <c r="I92" i="5"/>
  <c r="I17" i="1"/>
  <c r="M92" i="5"/>
  <c r="M87" i="5" s="1"/>
  <c r="M17" i="1"/>
  <c r="Q92" i="5"/>
  <c r="Q87" i="5" s="1"/>
  <c r="Q17" i="1"/>
  <c r="U92" i="5"/>
  <c r="U87" i="5" s="1"/>
  <c r="U17" i="1"/>
  <c r="Y92" i="5"/>
  <c r="Y17" i="1"/>
  <c r="AC92" i="5"/>
  <c r="AC87" i="5" s="1"/>
  <c r="AC17" i="1"/>
  <c r="AG22" i="1"/>
  <c r="AE22" i="1"/>
  <c r="D93" i="5"/>
  <c r="H93" i="5"/>
  <c r="L93" i="5"/>
  <c r="P93" i="5"/>
  <c r="T93" i="5"/>
  <c r="X93" i="5"/>
  <c r="AB93" i="5"/>
  <c r="Y96" i="5"/>
  <c r="Y94" i="5" s="1"/>
  <c r="Y24" i="1"/>
  <c r="AC96" i="5"/>
  <c r="AG26" i="1"/>
  <c r="AE26" i="1"/>
  <c r="AC24" i="1"/>
  <c r="D97" i="5"/>
  <c r="D24" i="1"/>
  <c r="H97" i="5"/>
  <c r="H24" i="1"/>
  <c r="L97" i="5"/>
  <c r="L94" i="5" s="1"/>
  <c r="L24" i="1"/>
  <c r="P97" i="5"/>
  <c r="P24" i="1"/>
  <c r="T97" i="5"/>
  <c r="T24" i="1"/>
  <c r="X97" i="5"/>
  <c r="X24" i="1"/>
  <c r="AB97" i="5"/>
  <c r="AB24" i="1"/>
  <c r="AB101" i="5"/>
  <c r="AG31" i="1"/>
  <c r="I32" i="1"/>
  <c r="Y32" i="1"/>
  <c r="K38" i="2"/>
  <c r="W38" i="2"/>
  <c r="AG8" i="2"/>
  <c r="AE8" i="2"/>
  <c r="AG16" i="2"/>
  <c r="AE16" i="2"/>
  <c r="C72" i="5"/>
  <c r="O72" i="5"/>
  <c r="AA72" i="5"/>
  <c r="O77" i="5"/>
  <c r="AA77" i="5"/>
  <c r="J78" i="5"/>
  <c r="V78" i="5"/>
  <c r="E79" i="5"/>
  <c r="Q79" i="5"/>
  <c r="Y79" i="5"/>
  <c r="AH9" i="1"/>
  <c r="AJ9" i="1" s="1"/>
  <c r="P80" i="5"/>
  <c r="AB80" i="5"/>
  <c r="B81" i="5"/>
  <c r="V81" i="5"/>
  <c r="L72" i="5"/>
  <c r="T72" i="5"/>
  <c r="AG3" i="1"/>
  <c r="AH6" i="1"/>
  <c r="AJ6" i="1" s="1"/>
  <c r="D77" i="5"/>
  <c r="H77" i="5"/>
  <c r="L77" i="5"/>
  <c r="P77" i="5"/>
  <c r="T77" i="5"/>
  <c r="X77" i="5"/>
  <c r="AB77" i="5"/>
  <c r="C78" i="5"/>
  <c r="G78" i="5"/>
  <c r="K78" i="5"/>
  <c r="O78" i="5"/>
  <c r="S78" i="5"/>
  <c r="W78" i="5"/>
  <c r="AA78" i="5"/>
  <c r="E80" i="5"/>
  <c r="I80" i="5"/>
  <c r="M80" i="5"/>
  <c r="Q80" i="5"/>
  <c r="U80" i="5"/>
  <c r="Y80" i="5"/>
  <c r="AC80" i="5"/>
  <c r="AH10" i="1"/>
  <c r="AJ10" i="1" s="1"/>
  <c r="K81" i="5"/>
  <c r="O81" i="5"/>
  <c r="S81" i="5"/>
  <c r="W81" i="5"/>
  <c r="AH14" i="1"/>
  <c r="AJ14" i="1" s="1"/>
  <c r="AG15" i="1"/>
  <c r="I87" i="5"/>
  <c r="Y87" i="5"/>
  <c r="AH18" i="1"/>
  <c r="AJ18" i="1" s="1"/>
  <c r="AH20" i="1"/>
  <c r="AJ20" i="1" s="1"/>
  <c r="AG21" i="1"/>
  <c r="E24" i="1"/>
  <c r="I24" i="1"/>
  <c r="M24" i="1"/>
  <c r="Q24" i="1"/>
  <c r="U24" i="1"/>
  <c r="D94" i="5"/>
  <c r="H94" i="5"/>
  <c r="P94" i="5"/>
  <c r="T94" i="5"/>
  <c r="X94" i="5"/>
  <c r="AG25" i="1"/>
  <c r="AC98" i="5"/>
  <c r="AG28" i="1"/>
  <c r="AG29" i="1"/>
  <c r="E32" i="1"/>
  <c r="AG6" i="2"/>
  <c r="AE6" i="2"/>
  <c r="AG10" i="2"/>
  <c r="AE10" i="2"/>
  <c r="AG14" i="2"/>
  <c r="AE14" i="2"/>
  <c r="AG18" i="2"/>
  <c r="AE18" i="2"/>
  <c r="AG24" i="2"/>
  <c r="AE24" i="2"/>
  <c r="R38" i="3"/>
  <c r="AG2" i="3"/>
  <c r="C93" i="5"/>
  <c r="G38" i="2"/>
  <c r="S38" i="2"/>
  <c r="AG4" i="2"/>
  <c r="AE4" i="2"/>
  <c r="AC12" i="5"/>
  <c r="AC11" i="5" s="1"/>
  <c r="AC38" i="5" s="1"/>
  <c r="AD38" i="5" s="1"/>
  <c r="AG12" i="2"/>
  <c r="AE12" i="2"/>
  <c r="AE12" i="4"/>
  <c r="B11" i="4"/>
  <c r="AE11" i="4" s="1"/>
  <c r="G72" i="5"/>
  <c r="S72" i="5"/>
  <c r="AG6" i="1"/>
  <c r="K77" i="5"/>
  <c r="S77" i="5"/>
  <c r="B78" i="5"/>
  <c r="N78" i="5"/>
  <c r="I79" i="5"/>
  <c r="U79" i="5"/>
  <c r="D80" i="5"/>
  <c r="L80" i="5"/>
  <c r="T80" i="5"/>
  <c r="AG10" i="1"/>
  <c r="N81" i="5"/>
  <c r="E72" i="5"/>
  <c r="M72" i="5"/>
  <c r="U72" i="5"/>
  <c r="AC72" i="5"/>
  <c r="AH3" i="1"/>
  <c r="AJ3" i="1" s="1"/>
  <c r="AE5" i="1"/>
  <c r="E77" i="5"/>
  <c r="I77" i="5"/>
  <c r="M77" i="5"/>
  <c r="Q77" i="5"/>
  <c r="U77" i="5"/>
  <c r="Y77" i="5"/>
  <c r="AC77" i="5"/>
  <c r="AH7" i="1"/>
  <c r="AJ7" i="1" s="1"/>
  <c r="D78" i="5"/>
  <c r="H78" i="5"/>
  <c r="L78" i="5"/>
  <c r="P78" i="5"/>
  <c r="T78" i="5"/>
  <c r="X78" i="5"/>
  <c r="AB78" i="5"/>
  <c r="C79" i="5"/>
  <c r="G79" i="5"/>
  <c r="K79" i="5"/>
  <c r="O79" i="5"/>
  <c r="S79" i="5"/>
  <c r="W79" i="5"/>
  <c r="AA79" i="5"/>
  <c r="Z80" i="5"/>
  <c r="D81" i="5"/>
  <c r="H81" i="5"/>
  <c r="L81" i="5"/>
  <c r="X81" i="5"/>
  <c r="AB81" i="5"/>
  <c r="AE13" i="1"/>
  <c r="AH15" i="1"/>
  <c r="AJ15" i="1" s="1"/>
  <c r="J87" i="5"/>
  <c r="R87" i="5"/>
  <c r="AH21" i="1"/>
  <c r="AJ21" i="1" s="1"/>
  <c r="G93" i="5"/>
  <c r="K93" i="5"/>
  <c r="O93" i="5"/>
  <c r="S93" i="5"/>
  <c r="W93" i="5"/>
  <c r="AA93" i="5"/>
  <c r="E94" i="5"/>
  <c r="I94" i="5"/>
  <c r="M94" i="5"/>
  <c r="Q94" i="5"/>
  <c r="U94" i="5"/>
  <c r="AH25" i="1"/>
  <c r="AJ25" i="1" s="1"/>
  <c r="AE27" i="1"/>
  <c r="AE28" i="1"/>
  <c r="AC100" i="5"/>
  <c r="AG30" i="1"/>
  <c r="G32" i="1"/>
  <c r="O32" i="1"/>
  <c r="W32" i="1"/>
  <c r="D103" i="5"/>
  <c r="D102" i="5" s="1"/>
  <c r="D32" i="1"/>
  <c r="H103" i="5"/>
  <c r="H102" i="5" s="1"/>
  <c r="H32" i="1"/>
  <c r="L103" i="5"/>
  <c r="L102" i="5" s="1"/>
  <c r="L32" i="1"/>
  <c r="P103" i="5"/>
  <c r="P102" i="5" s="1"/>
  <c r="P32" i="1"/>
  <c r="T103" i="5"/>
  <c r="T102" i="5" s="1"/>
  <c r="T32" i="1"/>
  <c r="X103" i="5"/>
  <c r="X102" i="5" s="1"/>
  <c r="X32" i="1"/>
  <c r="AB103" i="5"/>
  <c r="AB32" i="1"/>
  <c r="AC104" i="5"/>
  <c r="AG34" i="1"/>
  <c r="AG3" i="2"/>
  <c r="AE3" i="2"/>
  <c r="AG7" i="2"/>
  <c r="AE7" i="2"/>
  <c r="Y11" i="2"/>
  <c r="Y38" i="2" s="1"/>
  <c r="AC11" i="2"/>
  <c r="AC38" i="2" s="1"/>
  <c r="AG15" i="2"/>
  <c r="AE15" i="2"/>
  <c r="B38" i="3"/>
  <c r="AE35" i="3"/>
  <c r="B32" i="3"/>
  <c r="AE19" i="4"/>
  <c r="B17" i="4"/>
  <c r="AE17" i="4" s="1"/>
  <c r="C38" i="2"/>
  <c r="O38" i="2"/>
  <c r="AA38" i="2"/>
  <c r="K72" i="5"/>
  <c r="W72" i="5"/>
  <c r="AH5" i="1"/>
  <c r="AJ5" i="1" s="1"/>
  <c r="G77" i="5"/>
  <c r="W77" i="5"/>
  <c r="F78" i="5"/>
  <c r="R78" i="5"/>
  <c r="M79" i="5"/>
  <c r="AC79" i="5"/>
  <c r="H80" i="5"/>
  <c r="X80" i="5"/>
  <c r="R81" i="5"/>
  <c r="AH13" i="1"/>
  <c r="AJ13" i="1" s="1"/>
  <c r="AG14" i="1"/>
  <c r="AG18" i="1"/>
  <c r="E93" i="5"/>
  <c r="I93" i="5"/>
  <c r="M93" i="5"/>
  <c r="Q93" i="5"/>
  <c r="U93" i="5"/>
  <c r="Y93" i="5"/>
  <c r="AC93" i="5"/>
  <c r="AH23" i="1"/>
  <c r="AJ23" i="1" s="1"/>
  <c r="C94" i="5"/>
  <c r="G94" i="5"/>
  <c r="O94" i="5"/>
  <c r="S94" i="5"/>
  <c r="W94" i="5"/>
  <c r="AA94" i="5"/>
  <c r="AH27" i="1"/>
  <c r="AJ27" i="1" s="1"/>
  <c r="B99" i="5"/>
  <c r="AE29" i="1"/>
  <c r="B103" i="5"/>
  <c r="B102" i="5" s="1"/>
  <c r="AE33" i="1"/>
  <c r="B32" i="1"/>
  <c r="F103" i="5"/>
  <c r="F102" i="5" s="1"/>
  <c r="F32" i="1"/>
  <c r="J103" i="5"/>
  <c r="J102" i="5" s="1"/>
  <c r="J32" i="1"/>
  <c r="N103" i="5"/>
  <c r="N102" i="5" s="1"/>
  <c r="N32" i="1"/>
  <c r="R103" i="5"/>
  <c r="R102" i="5" s="1"/>
  <c r="R32" i="1"/>
  <c r="V103" i="5"/>
  <c r="V102" i="5" s="1"/>
  <c r="V32" i="1"/>
  <c r="AH4" i="2"/>
  <c r="AG5" i="2"/>
  <c r="AE5" i="2"/>
  <c r="AH8" i="2"/>
  <c r="AG9" i="2"/>
  <c r="AE9" i="2"/>
  <c r="AH12" i="2"/>
  <c r="AG13" i="2"/>
  <c r="AE13" i="2"/>
  <c r="AH16" i="2"/>
  <c r="AG17" i="2"/>
  <c r="AE17" i="2"/>
  <c r="AG32" i="2"/>
  <c r="AE32" i="2"/>
  <c r="AE33" i="3"/>
  <c r="AC32" i="3"/>
  <c r="AE36" i="4"/>
  <c r="AG36" i="4"/>
  <c r="AH36" i="4"/>
  <c r="Z103" i="5"/>
  <c r="Z102" i="5" s="1"/>
  <c r="AH29" i="1"/>
  <c r="AJ29" i="1" s="1"/>
  <c r="AE31" i="1"/>
  <c r="E102" i="5"/>
  <c r="I102" i="5"/>
  <c r="Q102" i="5"/>
  <c r="Y102" i="5"/>
  <c r="AH33" i="1"/>
  <c r="AJ33" i="1" s="1"/>
  <c r="AE35" i="1"/>
  <c r="AG21" i="2"/>
  <c r="AG28" i="2"/>
  <c r="AG30" i="2"/>
  <c r="F24" i="4"/>
  <c r="F38" i="4" s="1"/>
  <c r="N24" i="4"/>
  <c r="N38" i="4" s="1"/>
  <c r="V24" i="4"/>
  <c r="V38" i="4" s="1"/>
  <c r="AA38" i="5"/>
  <c r="AH31" i="1"/>
  <c r="AJ31" i="1" s="1"/>
  <c r="C102" i="5"/>
  <c r="G102" i="5"/>
  <c r="K102" i="5"/>
  <c r="O102" i="5"/>
  <c r="S102" i="5"/>
  <c r="W102" i="5"/>
  <c r="AA102" i="5"/>
  <c r="AH35" i="1"/>
  <c r="AJ35" i="1" s="1"/>
  <c r="AG20" i="2"/>
  <c r="AG29" i="2"/>
  <c r="AG31" i="2"/>
  <c r="N38" i="3"/>
  <c r="C38" i="4"/>
  <c r="G38" i="4"/>
  <c r="K38" i="4"/>
  <c r="O38" i="4"/>
  <c r="S38" i="4"/>
  <c r="W38" i="4"/>
  <c r="J2" i="4"/>
  <c r="J38" i="4" s="1"/>
  <c r="Z2" i="4"/>
  <c r="Z38" i="4" s="1"/>
  <c r="AE5" i="4"/>
  <c r="B2" i="4"/>
  <c r="R2" i="4"/>
  <c r="R38" i="4" s="1"/>
  <c r="B24" i="4"/>
  <c r="AE24" i="4" s="1"/>
  <c r="T38" i="5"/>
  <c r="Y38" i="5"/>
  <c r="AG35" i="2"/>
  <c r="E38" i="3"/>
  <c r="I38" i="3"/>
  <c r="M38" i="3"/>
  <c r="Q38" i="3"/>
  <c r="U38" i="3"/>
  <c r="Y38" i="3"/>
  <c r="AC38" i="3"/>
  <c r="AH2" i="3"/>
  <c r="AH3" i="3"/>
  <c r="AE24" i="3"/>
  <c r="AG24" i="3"/>
  <c r="AE26" i="3"/>
  <c r="AG26" i="3"/>
  <c r="AE31" i="3"/>
  <c r="AG31" i="3"/>
  <c r="AG36" i="3"/>
  <c r="AE35" i="4"/>
  <c r="AG35" i="4"/>
  <c r="R38" i="5"/>
  <c r="AE2" i="3"/>
  <c r="AE3" i="3"/>
  <c r="AH24" i="3"/>
  <c r="AE25" i="3"/>
  <c r="AG25" i="3"/>
  <c r="AH26" i="3"/>
  <c r="AE30" i="3"/>
  <c r="AG30" i="3"/>
  <c r="AH31" i="3"/>
  <c r="C32" i="3"/>
  <c r="C38" i="3" s="1"/>
  <c r="G32" i="3"/>
  <c r="G38" i="3" s="1"/>
  <c r="K32" i="3"/>
  <c r="K38" i="3" s="1"/>
  <c r="O32" i="3"/>
  <c r="O38" i="3" s="1"/>
  <c r="S32" i="3"/>
  <c r="S38" i="3" s="1"/>
  <c r="W32" i="3"/>
  <c r="W38" i="3" s="1"/>
  <c r="AA32" i="3"/>
  <c r="AA38" i="3" s="1"/>
  <c r="U38" i="5"/>
  <c r="E32" i="4"/>
  <c r="E38" i="4" s="1"/>
  <c r="I32" i="4"/>
  <c r="I38" i="4" s="1"/>
  <c r="M32" i="4"/>
  <c r="M38" i="4" s="1"/>
  <c r="Q32" i="4"/>
  <c r="Q38" i="4" s="1"/>
  <c r="U32" i="4"/>
  <c r="U38" i="4" s="1"/>
  <c r="Y32" i="4"/>
  <c r="Y38" i="4" s="1"/>
  <c r="AG34" i="4"/>
  <c r="AC32" i="4"/>
  <c r="AD6" i="3"/>
  <c r="AD8" i="3"/>
  <c r="AD9" i="3"/>
  <c r="AD10" i="3"/>
  <c r="AD12" i="3"/>
  <c r="AD13" i="3"/>
  <c r="AD14" i="3"/>
  <c r="AD16" i="3"/>
  <c r="AD17" i="3"/>
  <c r="AH34" i="3"/>
  <c r="AH35" i="3"/>
  <c r="AH36" i="3"/>
  <c r="AH2" i="4"/>
  <c r="AH3" i="4"/>
  <c r="AH4" i="4"/>
  <c r="AH5" i="4"/>
  <c r="AH6" i="4"/>
  <c r="AH7" i="4"/>
  <c r="AH8" i="4"/>
  <c r="AH9" i="4"/>
  <c r="AH10" i="4"/>
  <c r="AH11" i="4"/>
  <c r="AH12" i="4"/>
  <c r="AH13" i="4"/>
  <c r="AH14" i="4"/>
  <c r="AH15" i="4"/>
  <c r="AH16" i="4"/>
  <c r="AH17" i="4"/>
  <c r="AH19" i="4"/>
  <c r="AH22" i="4"/>
  <c r="AH24" i="4"/>
  <c r="AH26" i="4"/>
  <c r="AH27" i="4"/>
  <c r="AH30" i="4"/>
  <c r="AH31" i="4"/>
  <c r="X38" i="5"/>
  <c r="Q38" i="5"/>
  <c r="AB38" i="5"/>
  <c r="C38" i="1" l="1"/>
  <c r="AA81" i="5"/>
  <c r="B87" i="5"/>
  <c r="AB94" i="5"/>
  <c r="AA38" i="1"/>
  <c r="AC94" i="5"/>
  <c r="AC102" i="5"/>
  <c r="AE38" i="2"/>
  <c r="AD36" i="2"/>
  <c r="AH38" i="2"/>
  <c r="AD33" i="2"/>
  <c r="AD27" i="2"/>
  <c r="AD26" i="2"/>
  <c r="AD25" i="2"/>
  <c r="AD22" i="2"/>
  <c r="AD19" i="2"/>
  <c r="AD34" i="2"/>
  <c r="AG38" i="2"/>
  <c r="AD38" i="2"/>
  <c r="AD14" i="2"/>
  <c r="AD28" i="2"/>
  <c r="AD13" i="2"/>
  <c r="AD16" i="2"/>
  <c r="AD10" i="2"/>
  <c r="AD29" i="2"/>
  <c r="AD8" i="2"/>
  <c r="AD6" i="2"/>
  <c r="AD5" i="2"/>
  <c r="AD17" i="2"/>
  <c r="AD30" i="2"/>
  <c r="AD18" i="2"/>
  <c r="AD24" i="2"/>
  <c r="AD4" i="2"/>
  <c r="AD12" i="2"/>
  <c r="AD3" i="2"/>
  <c r="AD15" i="2"/>
  <c r="AD35" i="2"/>
  <c r="AD20" i="2"/>
  <c r="AD31" i="2"/>
  <c r="AD2" i="2"/>
  <c r="AD7" i="2"/>
  <c r="AD9" i="2"/>
  <c r="AD32" i="2"/>
  <c r="AD21" i="2"/>
  <c r="N38" i="1"/>
  <c r="F38" i="1"/>
  <c r="AH11" i="1"/>
  <c r="AJ11" i="1" s="1"/>
  <c r="AE11" i="1"/>
  <c r="AG11" i="1"/>
  <c r="Y38" i="1"/>
  <c r="I38" i="1"/>
  <c r="AG38" i="3"/>
  <c r="AH38" i="3"/>
  <c r="AD22" i="3"/>
  <c r="AD21" i="3"/>
  <c r="AD20" i="3"/>
  <c r="AD19" i="3"/>
  <c r="AD18" i="3"/>
  <c r="AD5" i="3"/>
  <c r="AD4" i="3"/>
  <c r="AD38" i="3"/>
  <c r="AD36" i="3"/>
  <c r="AE38" i="3"/>
  <c r="AD26" i="3"/>
  <c r="AD2" i="3"/>
  <c r="AD25" i="3"/>
  <c r="AD3" i="3"/>
  <c r="AD31" i="3"/>
  <c r="AD24" i="3"/>
  <c r="AD35" i="3"/>
  <c r="AD30" i="3"/>
  <c r="AD29" i="3"/>
  <c r="AD28" i="3"/>
  <c r="AD27" i="3"/>
  <c r="B38" i="4"/>
  <c r="AE2" i="4"/>
  <c r="AD33" i="3"/>
  <c r="AB102" i="5"/>
  <c r="AC82" i="5"/>
  <c r="AC81" i="5" s="1"/>
  <c r="B94" i="5"/>
  <c r="AG32" i="1"/>
  <c r="AE32" i="1"/>
  <c r="AH32" i="1"/>
  <c r="AJ32" i="1" s="1"/>
  <c r="X38" i="1"/>
  <c r="P38" i="1"/>
  <c r="H38" i="1"/>
  <c r="AC38" i="1"/>
  <c r="AG2" i="1"/>
  <c r="AH2" i="1"/>
  <c r="AJ2" i="1" s="1"/>
  <c r="AE2" i="1"/>
  <c r="G38" i="1"/>
  <c r="AD11" i="2"/>
  <c r="AG11" i="2"/>
  <c r="AE11" i="2"/>
  <c r="AH11" i="2"/>
  <c r="C108" i="5"/>
  <c r="Q38" i="1"/>
  <c r="K38" i="1"/>
  <c r="AD34" i="3"/>
  <c r="O38" i="1"/>
  <c r="AB38" i="1"/>
  <c r="T38" i="1"/>
  <c r="L38" i="1"/>
  <c r="D38" i="1"/>
  <c r="W38" i="1"/>
  <c r="AG32" i="4"/>
  <c r="AH32" i="4"/>
  <c r="AE32" i="4"/>
  <c r="AC38" i="4"/>
  <c r="AD32" i="4" s="1"/>
  <c r="V38" i="1"/>
  <c r="AA108" i="5"/>
  <c r="AD15" i="3"/>
  <c r="AD11" i="3"/>
  <c r="AD7" i="3"/>
  <c r="AE32" i="3"/>
  <c r="AG32" i="3"/>
  <c r="AD32" i="3"/>
  <c r="AH32" i="3"/>
  <c r="AG24" i="1"/>
  <c r="AH24" i="1"/>
  <c r="AJ24" i="1" s="1"/>
  <c r="AE24" i="1"/>
  <c r="AH17" i="1"/>
  <c r="AJ17" i="1" s="1"/>
  <c r="AE17" i="1"/>
  <c r="AG17" i="1"/>
  <c r="Z38" i="1"/>
  <c r="R38" i="1"/>
  <c r="J38" i="1"/>
  <c r="B38" i="1"/>
  <c r="S38" i="1"/>
  <c r="U38" i="1"/>
  <c r="M38" i="1"/>
  <c r="E38" i="1"/>
  <c r="S108" i="5" l="1"/>
  <c r="AC108" i="5"/>
  <c r="AE38" i="1"/>
  <c r="AH38" i="1"/>
  <c r="AJ38" i="1" s="1"/>
  <c r="AD38" i="1"/>
  <c r="AD33" i="1"/>
  <c r="AD29" i="1"/>
  <c r="AG38" i="1"/>
  <c r="AD35" i="1"/>
  <c r="AD31" i="1"/>
  <c r="AD19" i="1"/>
  <c r="AD3" i="1"/>
  <c r="AD15" i="1"/>
  <c r="AD25" i="1"/>
  <c r="AD21" i="1"/>
  <c r="AD7" i="1"/>
  <c r="AD4" i="1"/>
  <c r="AD36" i="1"/>
  <c r="AD12" i="1"/>
  <c r="AD13" i="1"/>
  <c r="AD14" i="1"/>
  <c r="AD18" i="1"/>
  <c r="AD30" i="1"/>
  <c r="AD34" i="1"/>
  <c r="AD26" i="1"/>
  <c r="AD9" i="1"/>
  <c r="AD23" i="1"/>
  <c r="AD20" i="1"/>
  <c r="AD8" i="1"/>
  <c r="AD22" i="1"/>
  <c r="AD5" i="1"/>
  <c r="AD27" i="1"/>
  <c r="AD6" i="1"/>
  <c r="AD10" i="1"/>
  <c r="AD16" i="1"/>
  <c r="AD28" i="1"/>
  <c r="M108" i="5"/>
  <c r="J108" i="5"/>
  <c r="Z108" i="5"/>
  <c r="AD17" i="1"/>
  <c r="AD24" i="1"/>
  <c r="V108" i="5"/>
  <c r="L108" i="5"/>
  <c r="AB108" i="5"/>
  <c r="Q108" i="5"/>
  <c r="G108" i="5"/>
  <c r="H108" i="5"/>
  <c r="X108" i="5"/>
  <c r="AD32" i="1"/>
  <c r="I108" i="5"/>
  <c r="AD11" i="1"/>
  <c r="N108" i="5"/>
  <c r="W108" i="5"/>
  <c r="O108" i="5"/>
  <c r="E108" i="5"/>
  <c r="U108" i="5"/>
  <c r="B108" i="5"/>
  <c r="R108" i="5"/>
  <c r="AE38" i="4"/>
  <c r="AG38" i="4"/>
  <c r="AD38" i="4"/>
  <c r="AH38" i="4"/>
  <c r="AD33" i="4"/>
  <c r="AD31" i="4"/>
  <c r="AD24" i="4"/>
  <c r="AD17" i="4"/>
  <c r="AD13" i="4"/>
  <c r="AD9" i="4"/>
  <c r="AD3" i="4"/>
  <c r="AD27" i="4"/>
  <c r="AD22" i="4"/>
  <c r="AD21" i="4"/>
  <c r="AD20" i="4"/>
  <c r="AD15" i="4"/>
  <c r="AD11" i="4"/>
  <c r="AD7" i="4"/>
  <c r="AD4" i="4"/>
  <c r="AD23" i="4"/>
  <c r="AD5" i="4"/>
  <c r="AD26" i="4"/>
  <c r="AD25" i="4"/>
  <c r="AD14" i="4"/>
  <c r="AD8" i="4"/>
  <c r="AD2" i="4"/>
  <c r="AD16" i="4"/>
  <c r="AD6" i="4"/>
  <c r="AD28" i="4"/>
  <c r="AD19" i="4"/>
  <c r="AD18" i="4"/>
  <c r="AD30" i="4"/>
  <c r="AD10" i="4"/>
  <c r="AD29" i="4"/>
  <c r="AD12" i="4"/>
  <c r="AD36" i="4"/>
  <c r="AD34" i="4"/>
  <c r="AD35" i="4"/>
  <c r="D108" i="5"/>
  <c r="T108" i="5"/>
  <c r="K108" i="5"/>
  <c r="AD2" i="1"/>
  <c r="P108" i="5"/>
  <c r="Y108" i="5"/>
  <c r="F108" i="5"/>
  <c r="AE108" i="5" l="1"/>
  <c r="AD108" i="5"/>
</calcChain>
</file>

<file path=xl/sharedStrings.xml><?xml version="1.0" encoding="utf-8"?>
<sst xmlns="http://schemas.openxmlformats.org/spreadsheetml/2006/main" count="328" uniqueCount="46">
  <si>
    <t>% Share 2017</t>
  </si>
  <si>
    <t>% Change 1990-2017</t>
  </si>
  <si>
    <t>Annual change</t>
  </si>
  <si>
    <t>kt CO2</t>
  </si>
  <si>
    <t>Energy Industries</t>
  </si>
  <si>
    <t>Public electricity and heat production</t>
  </si>
  <si>
    <t>Petroleum refining</t>
  </si>
  <si>
    <t>Solid fuels and other energy industries</t>
  </si>
  <si>
    <t>Fugitive emissions</t>
  </si>
  <si>
    <t>Residential</t>
  </si>
  <si>
    <t>Manufacturing Combustion</t>
  </si>
  <si>
    <t>Commercial Services</t>
  </si>
  <si>
    <t>Public Services</t>
  </si>
  <si>
    <t>Transport</t>
  </si>
  <si>
    <t>Domestic aviation</t>
  </si>
  <si>
    <t>Road transportation</t>
  </si>
  <si>
    <t>Railways</t>
  </si>
  <si>
    <t>Domestic navigation</t>
  </si>
  <si>
    <t>Other transportation</t>
  </si>
  <si>
    <t>Industrial Processes</t>
  </si>
  <si>
    <t>Mineral industry</t>
  </si>
  <si>
    <t>Chemical industry</t>
  </si>
  <si>
    <t>NO</t>
  </si>
  <si>
    <t>Metal industry</t>
  </si>
  <si>
    <t>Non-energy products from fuels and solvent use</t>
  </si>
  <si>
    <t>Other product manufacture and use</t>
  </si>
  <si>
    <t>F-Gases</t>
  </si>
  <si>
    <t>Agriculture</t>
  </si>
  <si>
    <t>Enteric fermentation</t>
  </si>
  <si>
    <t>Manure management</t>
  </si>
  <si>
    <t>Agricultural soils</t>
  </si>
  <si>
    <t>Liming</t>
  </si>
  <si>
    <t>Urea application</t>
  </si>
  <si>
    <t>Agriculture/Forestry fuel combustion</t>
  </si>
  <si>
    <t>Fishing</t>
  </si>
  <si>
    <t>Waste</t>
  </si>
  <si>
    <t>Landfills</t>
  </si>
  <si>
    <t>Biological treatment of solid waste</t>
  </si>
  <si>
    <t>Incineration and open burning of waste</t>
  </si>
  <si>
    <t>Wastewater treatment and discharge</t>
  </si>
  <si>
    <t>National Total</t>
  </si>
  <si>
    <t>ETS</t>
  </si>
  <si>
    <t>National Total ETS</t>
  </si>
  <si>
    <t>NON-ETS</t>
  </si>
  <si>
    <t>National Total - ETS</t>
  </si>
  <si>
    <t>1990-2017_Submission 2019 FINAL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</si>
</sst>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43" formatCode="_-* #,##0.00_-;\-* #,##0.00_-;_-* &quot;-&quot;??_-;_-@_-"/>
    <numFmt numFmtId="164" formatCode="0.0%"/>
    <numFmt numFmtId="165" formatCode="0.000"/>
    <numFmt numFmtId="166" formatCode="0.0000"/>
  </numFmts>
  <fonts count="7" x14ac:knownFonts="1">
    <font>
      <sz val="10"/>
      <name val="Arial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10"/>
      <name val="Arial"/>
      <family val="2"/>
    </font>
    <font>
      <b/>
      <i/>
      <sz val="11"/>
      <color rgb="FFFF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rgb="FFCCFFCC"/>
        <bgColor indexed="64"/>
      </patternFill>
    </fill>
    <fill>
      <patternFill patternType="solid">
        <fgColor rgb="FFFFFFCC"/>
        <bgColor indexed="64"/>
      </patternFill>
    </fill>
  </fills>
  <borders count="1">
    <border>
      <left/>
      <right/>
      <top/>
      <bottom/>
      <diagonal/>
    </border>
  </borders>
  <cellStyleXfs count="4">
    <xf numFmtId="0" fontId="0" fillId="0" borderId="0"/>
    <xf numFmtId="9" fontId="5" fillId="0" borderId="0" applyFont="0" applyFill="0" applyBorder="0" applyAlignment="0" applyProtection="0"/>
    <xf numFmtId="0" fontId="5" fillId="0" borderId="0"/>
    <xf numFmtId="0" fontId="1" fillId="0" borderId="0"/>
  </cellStyleXfs>
  <cellXfs count="84">
    <xf numFmtId="0" fontId="0" fillId="0" borderId="0" xfId="0"/>
    <xf numFmtId="0" fontId="3" fillId="2" borderId="0" xfId="0" applyFont="1" applyFill="1" applyAlignment="1">
      <alignment horizontal="center" wrapText="1"/>
    </xf>
    <xf numFmtId="0" fontId="3" fillId="2" borderId="0" xfId="0" applyFont="1" applyFill="1" applyAlignment="1">
      <alignment horizontal="center"/>
    </xf>
    <xf numFmtId="0" fontId="3" fillId="3" borderId="0" xfId="0" applyFont="1" applyFill="1" applyAlignment="1">
      <alignment horizontal="center" wrapText="1"/>
    </xf>
    <xf numFmtId="0" fontId="3" fillId="0" borderId="0" xfId="0" applyFont="1" applyFill="1" applyAlignment="1">
      <alignment horizontal="center" wrapText="1"/>
    </xf>
    <xf numFmtId="0" fontId="3" fillId="3" borderId="0" xfId="0" applyFont="1" applyFill="1" applyAlignment="1">
      <alignment horizontal="center"/>
    </xf>
    <xf numFmtId="0" fontId="4" fillId="0" borderId="0" xfId="0" applyFont="1"/>
    <xf numFmtId="0" fontId="4" fillId="3" borderId="0" xfId="0" applyFont="1" applyFill="1"/>
    <xf numFmtId="2" fontId="4" fillId="3" borderId="0" xfId="0" applyNumberFormat="1" applyFont="1" applyFill="1" applyAlignment="1">
      <alignment horizontal="right"/>
    </xf>
    <xf numFmtId="164" fontId="3" fillId="3" borderId="0" xfId="0" applyNumberFormat="1" applyFont="1" applyFill="1" applyAlignment="1">
      <alignment horizontal="center"/>
    </xf>
    <xf numFmtId="164" fontId="3" fillId="3" borderId="0" xfId="0" applyNumberFormat="1" applyFont="1" applyFill="1" applyAlignment="1">
      <alignment horizontal="right"/>
    </xf>
    <xf numFmtId="2" fontId="3" fillId="3" borderId="0" xfId="0" applyNumberFormat="1" applyFont="1" applyFill="1"/>
    <xf numFmtId="2" fontId="4" fillId="3" borderId="0" xfId="0" applyNumberFormat="1" applyFont="1" applyFill="1"/>
    <xf numFmtId="0" fontId="4" fillId="4" borderId="0" xfId="0" applyFont="1" applyFill="1" applyAlignment="1">
      <alignment horizontal="left" indent="1"/>
    </xf>
    <xf numFmtId="2" fontId="4" fillId="4" borderId="0" xfId="0" applyNumberFormat="1" applyFont="1" applyFill="1" applyAlignment="1">
      <alignment horizontal="right"/>
    </xf>
    <xf numFmtId="164" fontId="3" fillId="4" borderId="0" xfId="0" applyNumberFormat="1" applyFont="1" applyFill="1" applyAlignment="1">
      <alignment horizontal="center"/>
    </xf>
    <xf numFmtId="164" fontId="3" fillId="4" borderId="0" xfId="0" applyNumberFormat="1" applyFont="1" applyFill="1" applyAlignment="1">
      <alignment horizontal="right"/>
    </xf>
    <xf numFmtId="2" fontId="3" fillId="4" borderId="0" xfId="0" applyNumberFormat="1" applyFont="1" applyFill="1"/>
    <xf numFmtId="2" fontId="4" fillId="4" borderId="0" xfId="0" applyNumberFormat="1" applyFont="1" applyFill="1"/>
    <xf numFmtId="164" fontId="4" fillId="0" borderId="0" xfId="1" applyNumberFormat="1" applyFont="1"/>
    <xf numFmtId="0" fontId="4" fillId="3" borderId="0" xfId="0" applyFont="1" applyFill="1" applyAlignment="1">
      <alignment horizontal="left"/>
    </xf>
    <xf numFmtId="164" fontId="4" fillId="4" borderId="0" xfId="0" applyNumberFormat="1" applyFont="1" applyFill="1" applyAlignment="1">
      <alignment horizontal="right"/>
    </xf>
    <xf numFmtId="2" fontId="4" fillId="0" borderId="0" xfId="0" applyNumberFormat="1" applyFont="1"/>
    <xf numFmtId="2" fontId="4" fillId="0" borderId="0" xfId="0" applyNumberFormat="1" applyFont="1" applyAlignment="1">
      <alignment horizontal="right"/>
    </xf>
    <xf numFmtId="164" fontId="4" fillId="0" borderId="0" xfId="1" applyNumberFormat="1" applyFont="1" applyAlignment="1">
      <alignment horizontal="right"/>
    </xf>
    <xf numFmtId="0" fontId="4" fillId="0" borderId="0" xfId="0" applyFont="1" applyAlignment="1">
      <alignment horizontal="center"/>
    </xf>
    <xf numFmtId="164" fontId="4" fillId="0" borderId="0" xfId="0" applyNumberFormat="1" applyFont="1" applyAlignment="1">
      <alignment horizontal="right"/>
    </xf>
    <xf numFmtId="0" fontId="3" fillId="3" borderId="0" xfId="0" applyFont="1" applyFill="1" applyAlignment="1">
      <alignment horizontal="left"/>
    </xf>
    <xf numFmtId="2" fontId="3" fillId="3" borderId="0" xfId="0" applyNumberFormat="1" applyFont="1" applyFill="1" applyAlignment="1"/>
    <xf numFmtId="164" fontId="4" fillId="4" borderId="0" xfId="1" applyNumberFormat="1" applyFont="1" applyFill="1" applyAlignment="1">
      <alignment horizontal="center"/>
    </xf>
    <xf numFmtId="0" fontId="2" fillId="0" borderId="0" xfId="0" applyFont="1"/>
    <xf numFmtId="0" fontId="3" fillId="2" borderId="0" xfId="2" applyFont="1" applyFill="1" applyAlignment="1">
      <alignment horizontal="center" wrapText="1"/>
    </xf>
    <xf numFmtId="0" fontId="3" fillId="2" borderId="0" xfId="2" applyFont="1" applyFill="1" applyAlignment="1">
      <alignment horizontal="center"/>
    </xf>
    <xf numFmtId="0" fontId="3" fillId="3" borderId="0" xfId="2" applyFont="1" applyFill="1" applyAlignment="1">
      <alignment horizontal="center" wrapText="1"/>
    </xf>
    <xf numFmtId="0" fontId="3" fillId="0" borderId="0" xfId="2" applyFont="1" applyFill="1" applyAlignment="1">
      <alignment horizontal="center" wrapText="1"/>
    </xf>
    <xf numFmtId="0" fontId="3" fillId="3" borderId="0" xfId="2" applyFont="1" applyFill="1" applyAlignment="1">
      <alignment horizontal="center"/>
    </xf>
    <xf numFmtId="0" fontId="4" fillId="0" borderId="0" xfId="2" applyFont="1"/>
    <xf numFmtId="0" fontId="4" fillId="3" borderId="0" xfId="2" applyFont="1" applyFill="1"/>
    <xf numFmtId="2" fontId="4" fillId="3" borderId="0" xfId="2" applyNumberFormat="1" applyFont="1" applyFill="1" applyAlignment="1">
      <alignment horizontal="right"/>
    </xf>
    <xf numFmtId="164" fontId="3" fillId="3" borderId="0" xfId="2" applyNumberFormat="1" applyFont="1" applyFill="1" applyAlignment="1">
      <alignment horizontal="center"/>
    </xf>
    <xf numFmtId="164" fontId="3" fillId="3" borderId="0" xfId="2" applyNumberFormat="1" applyFont="1" applyFill="1" applyAlignment="1">
      <alignment horizontal="right"/>
    </xf>
    <xf numFmtId="2" fontId="3" fillId="3" borderId="0" xfId="2" applyNumberFormat="1" applyFont="1" applyFill="1"/>
    <xf numFmtId="0" fontId="4" fillId="4" borderId="0" xfId="2" applyFont="1" applyFill="1" applyAlignment="1">
      <alignment horizontal="left" indent="1"/>
    </xf>
    <xf numFmtId="2" fontId="4" fillId="4" borderId="0" xfId="2" applyNumberFormat="1" applyFont="1" applyFill="1" applyAlignment="1">
      <alignment horizontal="right"/>
    </xf>
    <xf numFmtId="164" fontId="3" fillId="4" borderId="0" xfId="2" applyNumberFormat="1" applyFont="1" applyFill="1" applyAlignment="1">
      <alignment horizontal="center"/>
    </xf>
    <xf numFmtId="164" fontId="3" fillId="4" borderId="0" xfId="2" applyNumberFormat="1" applyFont="1" applyFill="1" applyAlignment="1">
      <alignment horizontal="right"/>
    </xf>
    <xf numFmtId="2" fontId="3" fillId="4" borderId="0" xfId="2" applyNumberFormat="1" applyFont="1" applyFill="1"/>
    <xf numFmtId="0" fontId="4" fillId="3" borderId="0" xfId="2" applyFont="1" applyFill="1" applyAlignment="1">
      <alignment horizontal="left"/>
    </xf>
    <xf numFmtId="2" fontId="4" fillId="0" borderId="0" xfId="2" applyNumberFormat="1" applyFont="1"/>
    <xf numFmtId="164" fontId="4" fillId="4" borderId="0" xfId="2" applyNumberFormat="1" applyFont="1" applyFill="1" applyAlignment="1">
      <alignment horizontal="right"/>
    </xf>
    <xf numFmtId="164" fontId="4" fillId="4" borderId="0" xfId="2" applyNumberFormat="1" applyFont="1" applyFill="1" applyAlignment="1">
      <alignment horizontal="center"/>
    </xf>
    <xf numFmtId="2" fontId="4" fillId="0" borderId="0" xfId="2" applyNumberFormat="1" applyFont="1" applyAlignment="1">
      <alignment horizontal="right"/>
    </xf>
    <xf numFmtId="0" fontId="4" fillId="0" borderId="0" xfId="2" applyFont="1" applyAlignment="1">
      <alignment horizontal="center"/>
    </xf>
    <xf numFmtId="164" fontId="4" fillId="0" borderId="0" xfId="2" applyNumberFormat="1" applyFont="1" applyAlignment="1">
      <alignment horizontal="right"/>
    </xf>
    <xf numFmtId="0" fontId="3" fillId="3" borderId="0" xfId="2" applyFont="1" applyFill="1" applyAlignment="1">
      <alignment horizontal="left"/>
    </xf>
    <xf numFmtId="2" fontId="3" fillId="3" borderId="0" xfId="2" applyNumberFormat="1" applyFont="1" applyFill="1" applyAlignment="1"/>
    <xf numFmtId="0" fontId="4" fillId="0" borderId="0" xfId="2" applyFont="1" applyAlignment="1">
      <alignment horizontal="right"/>
    </xf>
    <xf numFmtId="165" fontId="4" fillId="0" borderId="0" xfId="2" applyNumberFormat="1" applyFont="1" applyAlignment="1">
      <alignment horizontal="right"/>
    </xf>
    <xf numFmtId="2" fontId="6" fillId="0" borderId="0" xfId="2" applyNumberFormat="1" applyFont="1" applyAlignment="1">
      <alignment horizontal="right"/>
    </xf>
    <xf numFmtId="166" fontId="4" fillId="0" borderId="0" xfId="2" applyNumberFormat="1" applyFont="1"/>
    <xf numFmtId="43" fontId="2" fillId="0" borderId="0" xfId="2" applyNumberFormat="1" applyFont="1"/>
    <xf numFmtId="0" fontId="4" fillId="0" borderId="0" xfId="2" applyFont="1" applyFill="1"/>
    <xf numFmtId="165" fontId="4" fillId="0" borderId="0" xfId="2" applyNumberFormat="1" applyFont="1" applyFill="1"/>
    <xf numFmtId="164" fontId="4" fillId="0" borderId="0" xfId="1" applyNumberFormat="1" applyFont="1" applyFill="1"/>
    <xf numFmtId="165" fontId="4" fillId="0" borderId="0" xfId="2" applyNumberFormat="1" applyFont="1"/>
    <xf numFmtId="2" fontId="4" fillId="0" borderId="0" xfId="2" applyNumberFormat="1" applyFont="1" applyFill="1"/>
    <xf numFmtId="2" fontId="4" fillId="4" borderId="0" xfId="2" applyNumberFormat="1" applyFont="1" applyFill="1"/>
    <xf numFmtId="43" fontId="4" fillId="4" borderId="0" xfId="2" applyNumberFormat="1" applyFont="1" applyFill="1" applyAlignment="1">
      <alignment horizontal="right"/>
    </xf>
    <xf numFmtId="0" fontId="3" fillId="2" borderId="0" xfId="3" applyFont="1" applyFill="1" applyAlignment="1">
      <alignment horizontal="left" wrapText="1"/>
    </xf>
    <xf numFmtId="0" fontId="3" fillId="2" borderId="0" xfId="3" applyFont="1" applyFill="1" applyAlignment="1">
      <alignment horizontal="center" wrapText="1"/>
    </xf>
    <xf numFmtId="0" fontId="1" fillId="0" borderId="0" xfId="3"/>
    <xf numFmtId="0" fontId="4" fillId="2" borderId="0" xfId="3" applyFont="1" applyFill="1" applyAlignment="1">
      <alignment horizontal="left" wrapText="1"/>
    </xf>
    <xf numFmtId="2" fontId="3" fillId="2" borderId="0" xfId="3" applyNumberFormat="1" applyFont="1" applyFill="1" applyAlignment="1">
      <alignment horizontal="right" wrapText="1"/>
    </xf>
    <xf numFmtId="2" fontId="4" fillId="2" borderId="0" xfId="3" applyNumberFormat="1" applyFont="1" applyFill="1" applyAlignment="1">
      <alignment horizontal="right" wrapText="1"/>
    </xf>
    <xf numFmtId="0" fontId="4" fillId="4" borderId="0" xfId="3" applyFont="1" applyFill="1" applyAlignment="1">
      <alignment horizontal="left" indent="1"/>
    </xf>
    <xf numFmtId="2" fontId="4" fillId="4" borderId="0" xfId="3" applyNumberFormat="1" applyFont="1" applyFill="1" applyAlignment="1">
      <alignment horizontal="right"/>
    </xf>
    <xf numFmtId="0" fontId="4" fillId="3" borderId="0" xfId="3" applyFont="1" applyFill="1" applyAlignment="1">
      <alignment horizontal="left"/>
    </xf>
    <xf numFmtId="2" fontId="4" fillId="3" borderId="0" xfId="3" applyNumberFormat="1" applyFont="1" applyFill="1" applyAlignment="1">
      <alignment horizontal="right"/>
    </xf>
    <xf numFmtId="2" fontId="1" fillId="0" borderId="0" xfId="3" applyNumberFormat="1" applyAlignment="1">
      <alignment horizontal="right"/>
    </xf>
    <xf numFmtId="0" fontId="3" fillId="3" borderId="0" xfId="3" applyFont="1" applyFill="1" applyAlignment="1">
      <alignment horizontal="left"/>
    </xf>
    <xf numFmtId="2" fontId="3" fillId="3" borderId="0" xfId="3" applyNumberFormat="1" applyFont="1" applyFill="1" applyAlignment="1">
      <alignment horizontal="right"/>
    </xf>
    <xf numFmtId="43" fontId="1" fillId="0" borderId="0" xfId="3" applyNumberFormat="1"/>
    <xf numFmtId="2" fontId="4" fillId="4" borderId="0" xfId="3" applyNumberFormat="1" applyFont="1" applyFill="1" applyAlignment="1">
      <alignment horizontal="right" wrapText="1"/>
    </xf>
    <xf numFmtId="2" fontId="1" fillId="0" borderId="0" xfId="3" applyNumberFormat="1"/>
  </cellXfs>
  <cellStyles count="4">
    <cellStyle name="Normal" xfId="0" builtinId="0"/>
    <cellStyle name="Normal 2" xfId="2"/>
    <cellStyle name="Normal 5" xfId="3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2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3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4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5.xml"/></Relationships>
</file>

<file path=xl/charts/_rels/chart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6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7.xml"/></Relationships>
</file>

<file path=xl/charts/_rels/chart8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8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9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0.xml"/></Relationships>
</file>

<file path=xl/charts/_rels/chart11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1.xml"/></Relationships>
</file>

<file path=xl/charts/_rels/chart12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2.xml"/></Relationships>
</file>

<file path=xl/charts/_rels/chart13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3.xml"/></Relationships>
</file>

<file path=xl/charts/_rels/chart14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4.xml"/></Relationships>
</file>

<file path=xl/charts/_rels/chart15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5.xml"/></Relationships>
</file>

<file path=xl/charts/_rels/chart16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6.xml"/></Relationships>
</file>

<file path=xl/charts/_rels/chart17.xml.rels><?xml version="1.0" encoding="UTF-8" standalone="yes"?>
<Relationships xmlns="http://schemas.openxmlformats.org/package/2006/relationships"><Relationship Id="rId1" Type="http://schemas.openxmlformats.org/officeDocument/2006/relationships/themeOverride" Target="../theme/themeOverride17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/>
      <c:barChart>
        <c:barDir val="col"/>
        <c:grouping val="stacked"/>
        <c:varyColors val="0"/>
        <c:ser>
          <c:idx val="0"/>
          <c:order val="0"/>
          <c:tx>
            <c:strRef>
              <c:f>'NEW Summary 1990-2017 GHG'!$A$2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GHG'!$B$2:$AC$2</c:f>
              <c:numCache>
                <c:formatCode>0.00</c:formatCode>
                <c:ptCount val="28"/>
                <c:pt idx="0">
                  <c:v>11328.062313500886</c:v>
                </c:pt>
                <c:pt idx="1">
                  <c:v>11781.846137280527</c:v>
                </c:pt>
                <c:pt idx="2">
                  <c:v>12439.247882923632</c:v>
                </c:pt>
                <c:pt idx="3">
                  <c:v>12459.325357010512</c:v>
                </c:pt>
                <c:pt idx="4">
                  <c:v>12795.361149940054</c:v>
                </c:pt>
                <c:pt idx="5">
                  <c:v>13479.883789545245</c:v>
                </c:pt>
                <c:pt idx="6">
                  <c:v>14199.716310797387</c:v>
                </c:pt>
                <c:pt idx="7">
                  <c:v>14854.149916127475</c:v>
                </c:pt>
                <c:pt idx="8">
                  <c:v>15224.260887031052</c:v>
                </c:pt>
                <c:pt idx="9">
                  <c:v>15922.775509104993</c:v>
                </c:pt>
                <c:pt idx="10">
                  <c:v>16204.67803744626</c:v>
                </c:pt>
                <c:pt idx="11">
                  <c:v>17491.859487236445</c:v>
                </c:pt>
                <c:pt idx="12">
                  <c:v>16497.512466650212</c:v>
                </c:pt>
                <c:pt idx="13">
                  <c:v>16473.257567897097</c:v>
                </c:pt>
                <c:pt idx="14">
                  <c:v>15421.650401150882</c:v>
                </c:pt>
                <c:pt idx="15">
                  <c:v>15908.203873084021</c:v>
                </c:pt>
                <c:pt idx="16">
                  <c:v>15152.774395846251</c:v>
                </c:pt>
                <c:pt idx="17">
                  <c:v>14678.323860003406</c:v>
                </c:pt>
                <c:pt idx="18">
                  <c:v>14803.769985386118</c:v>
                </c:pt>
                <c:pt idx="19">
                  <c:v>13194.084978876916</c:v>
                </c:pt>
                <c:pt idx="20">
                  <c:v>13459.599928785594</c:v>
                </c:pt>
                <c:pt idx="21">
                  <c:v>12054.725780945802</c:v>
                </c:pt>
                <c:pt idx="22">
                  <c:v>12894.732567865998</c:v>
                </c:pt>
                <c:pt idx="23">
                  <c:v>11487.417863345871</c:v>
                </c:pt>
                <c:pt idx="24">
                  <c:v>11272.183710718642</c:v>
                </c:pt>
                <c:pt idx="25">
                  <c:v>11891.443475754331</c:v>
                </c:pt>
                <c:pt idx="26">
                  <c:v>12608.225567289473</c:v>
                </c:pt>
                <c:pt idx="27">
                  <c:v>11743.989675407447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B2D1-4295-A62D-347790E78C5F}"/>
            </c:ext>
          </c:extLst>
        </c:ser>
        <c:ser>
          <c:idx val="1"/>
          <c:order val="1"/>
          <c:tx>
            <c:strRef>
              <c:f>'NEW Summary 1990-2017 GHG'!$A$7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GHG'!$B$7:$AC$7</c:f>
              <c:numCache>
                <c:formatCode>0.00</c:formatCode>
                <c:ptCount val="28"/>
                <c:pt idx="0">
                  <c:v>7523.6648356256719</c:v>
                </c:pt>
                <c:pt idx="1">
                  <c:v>7565.9321257083066</c:v>
                </c:pt>
                <c:pt idx="2">
                  <c:v>6717.8016581294623</c:v>
                </c:pt>
                <c:pt idx="3">
                  <c:v>6667.0106159097604</c:v>
                </c:pt>
                <c:pt idx="4">
                  <c:v>6496.5767882634982</c:v>
                </c:pt>
                <c:pt idx="5">
                  <c:v>6452.0465782317078</c:v>
                </c:pt>
                <c:pt idx="6">
                  <c:v>6576.3213779944026</c:v>
                </c:pt>
                <c:pt idx="7">
                  <c:v>6235.9154976268956</c:v>
                </c:pt>
                <c:pt idx="8">
                  <c:v>6744.7458716510537</c:v>
                </c:pt>
                <c:pt idx="9">
                  <c:v>6377.8773312741932</c:v>
                </c:pt>
                <c:pt idx="10">
                  <c:v>6462.6033188676402</c:v>
                </c:pt>
                <c:pt idx="11">
                  <c:v>6732.2923557237582</c:v>
                </c:pt>
                <c:pt idx="12">
                  <c:v>6658.6245970827331</c:v>
                </c:pt>
                <c:pt idx="13">
                  <c:v>6812.5798281567086</c:v>
                </c:pt>
                <c:pt idx="14">
                  <c:v>6992.5072618934601</c:v>
                </c:pt>
                <c:pt idx="15">
                  <c:v>7271.6111503611419</c:v>
                </c:pt>
                <c:pt idx="16">
                  <c:v>7157.2186973537846</c:v>
                </c:pt>
                <c:pt idx="17">
                  <c:v>6928.4575162718102</c:v>
                </c:pt>
                <c:pt idx="18">
                  <c:v>7521.4924844222505</c:v>
                </c:pt>
                <c:pt idx="19">
                  <c:v>7466.9821244251762</c:v>
                </c:pt>
                <c:pt idx="20">
                  <c:v>7800.8796968120469</c:v>
                </c:pt>
                <c:pt idx="21">
                  <c:v>6609.7078517571563</c:v>
                </c:pt>
                <c:pt idx="22">
                  <c:v>6232.2915009637172</c:v>
                </c:pt>
                <c:pt idx="23">
                  <c:v>6395.3767620249009</c:v>
                </c:pt>
                <c:pt idx="24">
                  <c:v>5745.5821113099892</c:v>
                </c:pt>
                <c:pt idx="25">
                  <c:v>6041.3094552769026</c:v>
                </c:pt>
                <c:pt idx="26">
                  <c:v>6046.4808828666091</c:v>
                </c:pt>
                <c:pt idx="27">
                  <c:v>5741.5072235193747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B2D1-4295-A62D-347790E78C5F}"/>
            </c:ext>
          </c:extLst>
        </c:ser>
        <c:ser>
          <c:idx val="2"/>
          <c:order val="2"/>
          <c:tx>
            <c:strRef>
              <c:f>'NEW Summary 1990-2017 GHG'!$A$8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GHG'!$B$8:$AC$8</c:f>
              <c:numCache>
                <c:formatCode>0.00</c:formatCode>
                <c:ptCount val="28"/>
                <c:pt idx="0">
                  <c:v>3961.7501968617189</c:v>
                </c:pt>
                <c:pt idx="1">
                  <c:v>4074.4548385498292</c:v>
                </c:pt>
                <c:pt idx="2">
                  <c:v>3768.7411502027744</c:v>
                </c:pt>
                <c:pt idx="3">
                  <c:v>3986.7186366590836</c:v>
                </c:pt>
                <c:pt idx="4">
                  <c:v>4242.6262261403081</c:v>
                </c:pt>
                <c:pt idx="5">
                  <c:v>4347.622852378212</c:v>
                </c:pt>
                <c:pt idx="6">
                  <c:v>4182.7351599223548</c:v>
                </c:pt>
                <c:pt idx="7">
                  <c:v>4550.5507019358802</c:v>
                </c:pt>
                <c:pt idx="8">
                  <c:v>4589.6182499874149</c:v>
                </c:pt>
                <c:pt idx="9">
                  <c:v>4810.4753948929083</c:v>
                </c:pt>
                <c:pt idx="10">
                  <c:v>5642.368991872987</c:v>
                </c:pt>
                <c:pt idx="11">
                  <c:v>5599.3853934023145</c:v>
                </c:pt>
                <c:pt idx="12">
                  <c:v>5323.0545108400129</c:v>
                </c:pt>
                <c:pt idx="13">
                  <c:v>5513.8189089738653</c:v>
                </c:pt>
                <c:pt idx="14">
                  <c:v>5694.093389318622</c:v>
                </c:pt>
                <c:pt idx="15">
                  <c:v>5870.4169980805827</c:v>
                </c:pt>
                <c:pt idx="16">
                  <c:v>5752.4070140376298</c:v>
                </c:pt>
                <c:pt idx="17">
                  <c:v>5788.7344844996851</c:v>
                </c:pt>
                <c:pt idx="18">
                  <c:v>5629.3414537547569</c:v>
                </c:pt>
                <c:pt idx="19">
                  <c:v>4480.2828280028962</c:v>
                </c:pt>
                <c:pt idx="20">
                  <c:v>4476.4678963195274</c:v>
                </c:pt>
                <c:pt idx="21">
                  <c:v>4142.3578853015661</c:v>
                </c:pt>
                <c:pt idx="22">
                  <c:v>4176.4896259681582</c:v>
                </c:pt>
                <c:pt idx="23">
                  <c:v>4236.5165404275367</c:v>
                </c:pt>
                <c:pt idx="24">
                  <c:v>4322.9830999003325</c:v>
                </c:pt>
                <c:pt idx="25">
                  <c:v>4482.6167535707864</c:v>
                </c:pt>
                <c:pt idx="26">
                  <c:v>4526.1813510295306</c:v>
                </c:pt>
                <c:pt idx="27">
                  <c:v>4665.0699608858904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B2D1-4295-A62D-347790E78C5F}"/>
            </c:ext>
          </c:extLst>
        </c:ser>
        <c:ser>
          <c:idx val="3"/>
          <c:order val="3"/>
          <c:tx>
            <c:strRef>
              <c:f>'NEW Summary 1990-2017 GHG'!$A$9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GHG'!$B$9:$AC$9</c:f>
              <c:numCache>
                <c:formatCode>0.00</c:formatCode>
                <c:ptCount val="28"/>
                <c:pt idx="0">
                  <c:v>1083.4878236245095</c:v>
                </c:pt>
                <c:pt idx="1">
                  <c:v>1129.6376483176955</c:v>
                </c:pt>
                <c:pt idx="2">
                  <c:v>1153.5350608597694</c:v>
                </c:pt>
                <c:pt idx="3">
                  <c:v>1168.7095712440639</c:v>
                </c:pt>
                <c:pt idx="4">
                  <c:v>1321.2488699890087</c:v>
                </c:pt>
                <c:pt idx="5">
                  <c:v>1165.5673725686975</c:v>
                </c:pt>
                <c:pt idx="6">
                  <c:v>1224.7163820180565</c:v>
                </c:pt>
                <c:pt idx="7">
                  <c:v>1285.306088900295</c:v>
                </c:pt>
                <c:pt idx="8">
                  <c:v>1279.1428187245428</c:v>
                </c:pt>
                <c:pt idx="9">
                  <c:v>1368.1989122651721</c:v>
                </c:pt>
                <c:pt idx="10">
                  <c:v>1374.7076596018314</c:v>
                </c:pt>
                <c:pt idx="11">
                  <c:v>1402.5463549894228</c:v>
                </c:pt>
                <c:pt idx="12">
                  <c:v>1382.5902617085703</c:v>
                </c:pt>
                <c:pt idx="13">
                  <c:v>1468.7733456269132</c:v>
                </c:pt>
                <c:pt idx="14">
                  <c:v>1349.2594847920457</c:v>
                </c:pt>
                <c:pt idx="15">
                  <c:v>1475.6122184996532</c:v>
                </c:pt>
                <c:pt idx="16">
                  <c:v>1380.0218572878143</c:v>
                </c:pt>
                <c:pt idx="17">
                  <c:v>1414.7957340017908</c:v>
                </c:pt>
                <c:pt idx="18">
                  <c:v>1547.8677665067983</c:v>
                </c:pt>
                <c:pt idx="19">
                  <c:v>1294.9745657656749</c:v>
                </c:pt>
                <c:pt idx="20">
                  <c:v>1293.6454829711047</c:v>
                </c:pt>
                <c:pt idx="21">
                  <c:v>1191.9830387260195</c:v>
                </c:pt>
                <c:pt idx="22">
                  <c:v>1181.3878899017491</c:v>
                </c:pt>
                <c:pt idx="23">
                  <c:v>1063.1949316117148</c:v>
                </c:pt>
                <c:pt idx="24">
                  <c:v>953.95930999039967</c:v>
                </c:pt>
                <c:pt idx="25">
                  <c:v>967.1450813104243</c:v>
                </c:pt>
                <c:pt idx="26">
                  <c:v>1004.6674961560907</c:v>
                </c:pt>
                <c:pt idx="27">
                  <c:v>1072.2334888280861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B2D1-4295-A62D-347790E78C5F}"/>
            </c:ext>
          </c:extLst>
        </c:ser>
        <c:ser>
          <c:idx val="4"/>
          <c:order val="4"/>
          <c:tx>
            <c:strRef>
              <c:f>'NEW Summary 1990-2017 GHG'!$A$10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GHG'!$B$10:$AC$10</c:f>
              <c:numCache>
                <c:formatCode>0.00</c:formatCode>
                <c:ptCount val="28"/>
                <c:pt idx="0">
                  <c:v>1160.6547857137414</c:v>
                </c:pt>
                <c:pt idx="1">
                  <c:v>1144.5789777818236</c:v>
                </c:pt>
                <c:pt idx="2">
                  <c:v>1062.5422076599893</c:v>
                </c:pt>
                <c:pt idx="3">
                  <c:v>1046.8758121630408</c:v>
                </c:pt>
                <c:pt idx="4">
                  <c:v>1079.2784230682903</c:v>
                </c:pt>
                <c:pt idx="5">
                  <c:v>936.34092293666049</c:v>
                </c:pt>
                <c:pt idx="6">
                  <c:v>979.84104089544371</c:v>
                </c:pt>
                <c:pt idx="7">
                  <c:v>955.36699614717122</c:v>
                </c:pt>
                <c:pt idx="8">
                  <c:v>906.14326535572923</c:v>
                </c:pt>
                <c:pt idx="9">
                  <c:v>954.75329655360281</c:v>
                </c:pt>
                <c:pt idx="10">
                  <c:v>989.427223372458</c:v>
                </c:pt>
                <c:pt idx="11">
                  <c:v>1019.4580026905459</c:v>
                </c:pt>
                <c:pt idx="12">
                  <c:v>981.60676128430805</c:v>
                </c:pt>
                <c:pt idx="13">
                  <c:v>963.29821029831294</c:v>
                </c:pt>
                <c:pt idx="14">
                  <c:v>871.41891055113115</c:v>
                </c:pt>
                <c:pt idx="15">
                  <c:v>952.4372317989255</c:v>
                </c:pt>
                <c:pt idx="16">
                  <c:v>912.67078501688445</c:v>
                </c:pt>
                <c:pt idx="17">
                  <c:v>958.73182721383375</c:v>
                </c:pt>
                <c:pt idx="18">
                  <c:v>1053.0069260684563</c:v>
                </c:pt>
                <c:pt idx="19">
                  <c:v>995.71489442592758</c:v>
                </c:pt>
                <c:pt idx="20">
                  <c:v>1014.3502017271484</c:v>
                </c:pt>
                <c:pt idx="21">
                  <c:v>902.84988681686127</c:v>
                </c:pt>
                <c:pt idx="22">
                  <c:v>917.02403654783302</c:v>
                </c:pt>
                <c:pt idx="23">
                  <c:v>855.85222208124071</c:v>
                </c:pt>
                <c:pt idx="24">
                  <c:v>798.25616427160696</c:v>
                </c:pt>
                <c:pt idx="25">
                  <c:v>832.2218367577151</c:v>
                </c:pt>
                <c:pt idx="26">
                  <c:v>849.34526860013534</c:v>
                </c:pt>
                <c:pt idx="27">
                  <c:v>905.82941177021667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2D1-4295-A62D-347790E78C5F}"/>
            </c:ext>
          </c:extLst>
        </c:ser>
        <c:ser>
          <c:idx val="5"/>
          <c:order val="5"/>
          <c:tx>
            <c:strRef>
              <c:f>'NEW Summary 1990-2017 GHG'!$A$11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GHG'!$B$11:$AC$11</c:f>
              <c:numCache>
                <c:formatCode>0.00</c:formatCode>
                <c:ptCount val="28"/>
                <c:pt idx="0">
                  <c:v>5150.9372567661558</c:v>
                </c:pt>
                <c:pt idx="1">
                  <c:v>5330.8694910633749</c:v>
                </c:pt>
                <c:pt idx="2">
                  <c:v>5760.7643098425733</c:v>
                </c:pt>
                <c:pt idx="3">
                  <c:v>5737.5262211741574</c:v>
                </c:pt>
                <c:pt idx="4">
                  <c:v>5989.7443650876221</c:v>
                </c:pt>
                <c:pt idx="5">
                  <c:v>6283.8053298508312</c:v>
                </c:pt>
                <c:pt idx="6">
                  <c:v>7335.937602249428</c:v>
                </c:pt>
                <c:pt idx="7">
                  <c:v>7716.2334825535972</c:v>
                </c:pt>
                <c:pt idx="8">
                  <c:v>9062.6508453831666</c:v>
                </c:pt>
                <c:pt idx="9">
                  <c:v>9761.2387264916179</c:v>
                </c:pt>
                <c:pt idx="10">
                  <c:v>10801.15853330782</c:v>
                </c:pt>
                <c:pt idx="11">
                  <c:v>11324.294245842411</c:v>
                </c:pt>
                <c:pt idx="12">
                  <c:v>11513.127206521167</c:v>
                </c:pt>
                <c:pt idx="13">
                  <c:v>11714.756675917302</c:v>
                </c:pt>
                <c:pt idx="14">
                  <c:v>12435.470377164986</c:v>
                </c:pt>
                <c:pt idx="15">
                  <c:v>13143.233983557815</c:v>
                </c:pt>
                <c:pt idx="16">
                  <c:v>13822.61998120397</c:v>
                </c:pt>
                <c:pt idx="17">
                  <c:v>14405.797826764063</c:v>
                </c:pt>
                <c:pt idx="18">
                  <c:v>13674.025262164647</c:v>
                </c:pt>
                <c:pt idx="19">
                  <c:v>12451.484815567248</c:v>
                </c:pt>
                <c:pt idx="20">
                  <c:v>11535.069750627772</c:v>
                </c:pt>
                <c:pt idx="21">
                  <c:v>11222.753461069473</c:v>
                </c:pt>
                <c:pt idx="22">
                  <c:v>10836.272139028788</c:v>
                </c:pt>
                <c:pt idx="23">
                  <c:v>11067.609344819517</c:v>
                </c:pt>
                <c:pt idx="24">
                  <c:v>11347.606513933466</c:v>
                </c:pt>
                <c:pt idx="25">
                  <c:v>11812.730924283351</c:v>
                </c:pt>
                <c:pt idx="26">
                  <c:v>12294.64695088993</c:v>
                </c:pt>
                <c:pt idx="27">
                  <c:v>12002.562030973351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B2D1-4295-A62D-347790E78C5F}"/>
            </c:ext>
          </c:extLst>
        </c:ser>
        <c:ser>
          <c:idx val="6"/>
          <c:order val="6"/>
          <c:tx>
            <c:strRef>
              <c:f>'NEW Summary 1990-2017 GHG'!$A$17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GHG'!$B$17:$AC$17</c:f>
              <c:numCache>
                <c:formatCode>0.00</c:formatCode>
                <c:ptCount val="28"/>
                <c:pt idx="0">
                  <c:v>3274.1799782248959</c:v>
                </c:pt>
                <c:pt idx="1">
                  <c:v>2961.5149021512957</c:v>
                </c:pt>
                <c:pt idx="2">
                  <c:v>2873.1305803659729</c:v>
                </c:pt>
                <c:pt idx="3">
                  <c:v>2838.5985421870741</c:v>
                </c:pt>
                <c:pt idx="4">
                  <c:v>3076.9340985103299</c:v>
                </c:pt>
                <c:pt idx="5">
                  <c:v>2990.5441705509943</c:v>
                </c:pt>
                <c:pt idx="6">
                  <c:v>3072.6891393630453</c:v>
                </c:pt>
                <c:pt idx="7">
                  <c:v>3402.2255496668404</c:v>
                </c:pt>
                <c:pt idx="8">
                  <c:v>3292.0792373819627</c:v>
                </c:pt>
                <c:pt idx="9">
                  <c:v>3241.3139281272079</c:v>
                </c:pt>
                <c:pt idx="10">
                  <c:v>3788.478228493057</c:v>
                </c:pt>
                <c:pt idx="11">
                  <c:v>3820.5225362602828</c:v>
                </c:pt>
                <c:pt idx="12">
                  <c:v>3301.858775470293</c:v>
                </c:pt>
                <c:pt idx="13">
                  <c:v>2494.7962845794505</c:v>
                </c:pt>
                <c:pt idx="14">
                  <c:v>2666.2294419727805</c:v>
                </c:pt>
                <c:pt idx="15">
                  <c:v>2763.4680186482024</c:v>
                </c:pt>
                <c:pt idx="16">
                  <c:v>2708.8273944443636</c:v>
                </c:pt>
                <c:pt idx="17">
                  <c:v>2769.0634199476713</c:v>
                </c:pt>
                <c:pt idx="18">
                  <c:v>2470.6543908687299</c:v>
                </c:pt>
                <c:pt idx="19">
                  <c:v>1657.3325183732854</c:v>
                </c:pt>
                <c:pt idx="20">
                  <c:v>1463.3988349281542</c:v>
                </c:pt>
                <c:pt idx="21">
                  <c:v>1333.6769197631156</c:v>
                </c:pt>
                <c:pt idx="22">
                  <c:v>1560.0967537816609</c:v>
                </c:pt>
                <c:pt idx="23">
                  <c:v>1475.8517583985599</c:v>
                </c:pt>
                <c:pt idx="24">
                  <c:v>1818.7357641318997</c:v>
                </c:pt>
                <c:pt idx="25">
                  <c:v>2005.6455914236453</c:v>
                </c:pt>
                <c:pt idx="26">
                  <c:v>2147.8493156073396</c:v>
                </c:pt>
                <c:pt idx="27">
                  <c:v>2235.5850610988032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B2D1-4295-A62D-347790E78C5F}"/>
            </c:ext>
          </c:extLst>
        </c:ser>
        <c:ser>
          <c:idx val="7"/>
          <c:order val="7"/>
          <c:tx>
            <c:strRef>
              <c:f>'NEW Summary 1990-2017 GHG'!$A$23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GHG'!$B$23:$AC$23</c:f>
              <c:numCache>
                <c:formatCode>0.00</c:formatCode>
                <c:ptCount val="28"/>
                <c:pt idx="0">
                  <c:v>35.233204204176012</c:v>
                </c:pt>
                <c:pt idx="1">
                  <c:v>50.143936215157929</c:v>
                </c:pt>
                <c:pt idx="2">
                  <c:v>65.128942509702583</c:v>
                </c:pt>
                <c:pt idx="3">
                  <c:v>95.609894987097931</c:v>
                </c:pt>
                <c:pt idx="4">
                  <c:v>131.51945109792425</c:v>
                </c:pt>
                <c:pt idx="5">
                  <c:v>285.45440148979998</c:v>
                </c:pt>
                <c:pt idx="6">
                  <c:v>409.31632760279336</c:v>
                </c:pt>
                <c:pt idx="7">
                  <c:v>592.12567882840813</c:v>
                </c:pt>
                <c:pt idx="8">
                  <c:v>560.92299910486224</c:v>
                </c:pt>
                <c:pt idx="9">
                  <c:v>712.10074177800402</c:v>
                </c:pt>
                <c:pt idx="10">
                  <c:v>968.41345824588996</c:v>
                </c:pt>
                <c:pt idx="11">
                  <c:v>1066.2263366283296</c:v>
                </c:pt>
                <c:pt idx="12">
                  <c:v>993.66929232045982</c:v>
                </c:pt>
                <c:pt idx="13">
                  <c:v>1133.2493774060238</c:v>
                </c:pt>
                <c:pt idx="14">
                  <c:v>1003.552961431107</c:v>
                </c:pt>
                <c:pt idx="15">
                  <c:v>1021.4688735045712</c:v>
                </c:pt>
                <c:pt idx="16">
                  <c:v>1179.9109023666258</c:v>
                </c:pt>
                <c:pt idx="17">
                  <c:v>1174.9535749933623</c:v>
                </c:pt>
                <c:pt idx="18">
                  <c:v>1036.0717447842139</c:v>
                </c:pt>
                <c:pt idx="19">
                  <c:v>1036.8744818873904</c:v>
                </c:pt>
                <c:pt idx="20">
                  <c:v>1008.0878512310352</c:v>
                </c:pt>
                <c:pt idx="21">
                  <c:v>1014.5811774361232</c:v>
                </c:pt>
                <c:pt idx="22">
                  <c:v>994.74864182436829</c:v>
                </c:pt>
                <c:pt idx="23">
                  <c:v>1028.3769489649367</c:v>
                </c:pt>
                <c:pt idx="24">
                  <c:v>1086.0810474018876</c:v>
                </c:pt>
                <c:pt idx="25">
                  <c:v>1101.8321909930273</c:v>
                </c:pt>
                <c:pt idx="26">
                  <c:v>1190.6939838959563</c:v>
                </c:pt>
                <c:pt idx="27">
                  <c:v>1230.979185182895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B2D1-4295-A62D-347790E78C5F}"/>
            </c:ext>
          </c:extLst>
        </c:ser>
        <c:ser>
          <c:idx val="8"/>
          <c:order val="8"/>
          <c:tx>
            <c:strRef>
              <c:f>'NEW Summary 1990-2017 GHG'!$A$24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GHG'!$B$24:$AC$24</c:f>
              <c:numCache>
                <c:formatCode>0.00</c:formatCode>
                <c:ptCount val="28"/>
                <c:pt idx="0">
                  <c:v>20352.292648161969</c:v>
                </c:pt>
                <c:pt idx="1">
                  <c:v>20430.519143256592</c:v>
                </c:pt>
                <c:pt idx="2">
                  <c:v>20425.413656843157</c:v>
                </c:pt>
                <c:pt idx="3">
                  <c:v>20616.915476840277</c:v>
                </c:pt>
                <c:pt idx="4">
                  <c:v>20776.940987797345</c:v>
                </c:pt>
                <c:pt idx="5">
                  <c:v>21413.189564662465</c:v>
                </c:pt>
                <c:pt idx="6">
                  <c:v>21589.230266946786</c:v>
                </c:pt>
                <c:pt idx="7">
                  <c:v>21631.648290195888</c:v>
                </c:pt>
                <c:pt idx="8">
                  <c:v>22042.044138192017</c:v>
                </c:pt>
                <c:pt idx="9">
                  <c:v>21682.674587660749</c:v>
                </c:pt>
                <c:pt idx="10">
                  <c:v>20757.478246293373</c:v>
                </c:pt>
                <c:pt idx="11">
                  <c:v>20416.832996504498</c:v>
                </c:pt>
                <c:pt idx="12">
                  <c:v>20069.013117782957</c:v>
                </c:pt>
                <c:pt idx="13">
                  <c:v>20324.945970133031</c:v>
                </c:pt>
                <c:pt idx="14">
                  <c:v>20045.447862219768</c:v>
                </c:pt>
                <c:pt idx="15">
                  <c:v>19797.901580073816</c:v>
                </c:pt>
                <c:pt idx="16">
                  <c:v>19389.377739659551</c:v>
                </c:pt>
                <c:pt idx="17">
                  <c:v>19051.130760251952</c:v>
                </c:pt>
                <c:pt idx="18">
                  <c:v>18878.210983984798</c:v>
                </c:pt>
                <c:pt idx="19">
                  <c:v>18454.297365859707</c:v>
                </c:pt>
                <c:pt idx="20">
                  <c:v>18553.621517767657</c:v>
                </c:pt>
                <c:pt idx="21">
                  <c:v>17925.786447074493</c:v>
                </c:pt>
                <c:pt idx="22">
                  <c:v>18303.402136926779</c:v>
                </c:pt>
                <c:pt idx="23">
                  <c:v>19128.984878666331</c:v>
                </c:pt>
                <c:pt idx="24">
                  <c:v>18900.678030368188</c:v>
                </c:pt>
                <c:pt idx="25">
                  <c:v>19128.117392395168</c:v>
                </c:pt>
                <c:pt idx="26">
                  <c:v>19644.930517993922</c:v>
                </c:pt>
                <c:pt idx="27">
                  <c:v>20212.567159433132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2-2354-41AE-A41C-3C8CC6580EA7}"/>
            </c:ext>
          </c:extLst>
        </c:ser>
        <c:ser>
          <c:idx val="9"/>
          <c:order val="9"/>
          <c:tx>
            <c:strRef>
              <c:f>'NEW Summary 1990-2017 GHG'!$A$32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('NEW Summary 1990-2017 GHG'!$B$1:$AB$1,'NEW Summary 1990-2017 GHG'!$AC$1)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GHG'!$B$32:$AC$32</c:f>
              <c:numCache>
                <c:formatCode>0.00</c:formatCode>
                <c:ptCount val="28"/>
                <c:pt idx="0">
                  <c:v>1546.8003996996913</c:v>
                </c:pt>
                <c:pt idx="1">
                  <c:v>1627.7649618277587</c:v>
                </c:pt>
                <c:pt idx="2">
                  <c:v>1692.8601567558967</c:v>
                </c:pt>
                <c:pt idx="3">
                  <c:v>1742.5251792457784</c:v>
                </c:pt>
                <c:pt idx="4">
                  <c:v>1786.7952341677737</c:v>
                </c:pt>
                <c:pt idx="5">
                  <c:v>1823.0170859163275</c:v>
                </c:pt>
                <c:pt idx="6">
                  <c:v>1702.1735435775422</c:v>
                </c:pt>
                <c:pt idx="7">
                  <c:v>1428.9083438370149</c:v>
                </c:pt>
                <c:pt idx="8">
                  <c:v>1472.0318915508019</c:v>
                </c:pt>
                <c:pt idx="9">
                  <c:v>1477.2829261327743</c:v>
                </c:pt>
                <c:pt idx="10">
                  <c:v>1489.0931634895912</c:v>
                </c:pt>
                <c:pt idx="11">
                  <c:v>1601.8416075473442</c:v>
                </c:pt>
                <c:pt idx="12">
                  <c:v>1707.6016299791327</c:v>
                </c:pt>
                <c:pt idx="13">
                  <c:v>1763.0989231024366</c:v>
                </c:pt>
                <c:pt idx="14">
                  <c:v>1484.2041275760614</c:v>
                </c:pt>
                <c:pt idx="15">
                  <c:v>1290.6781700928918</c:v>
                </c:pt>
                <c:pt idx="16">
                  <c:v>1326.3973042215107</c:v>
                </c:pt>
                <c:pt idx="17">
                  <c:v>848.50866420761213</c:v>
                </c:pt>
                <c:pt idx="18">
                  <c:v>687.385940110756</c:v>
                </c:pt>
                <c:pt idx="19">
                  <c:v>515.20520574863963</c:v>
                </c:pt>
                <c:pt idx="20">
                  <c:v>499.72273998324999</c:v>
                </c:pt>
                <c:pt idx="21">
                  <c:v>590.77098648624724</c:v>
                </c:pt>
                <c:pt idx="22">
                  <c:v>515.08880465427978</c:v>
                </c:pt>
                <c:pt idx="23">
                  <c:v>671.03350107816573</c:v>
                </c:pt>
                <c:pt idx="24">
                  <c:v>852.47113361551919</c:v>
                </c:pt>
                <c:pt idx="25">
                  <c:v>948.74981884760018</c:v>
                </c:pt>
                <c:pt idx="26">
                  <c:v>957.18028010997944</c:v>
                </c:pt>
                <c:pt idx="27">
                  <c:v>933.4020531311163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13-2354-41AE-A41C-3C8CC6580EA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70531456"/>
        <c:axId val="170549632"/>
      </c:barChart>
      <c:catAx>
        <c:axId val="1705314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170549632"/>
        <c:crosses val="autoZero"/>
        <c:auto val="1"/>
        <c:lblAlgn val="ctr"/>
        <c:lblOffset val="100"/>
        <c:noMultiLvlLbl val="0"/>
      </c:catAx>
      <c:valAx>
        <c:axId val="17054963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/>
                  <a:t>Title</a:t>
                </a:r>
              </a:p>
            </c:rich>
          </c:tx>
          <c:overlay val="0"/>
        </c:title>
        <c:numFmt formatCode="0.00" sourceLinked="1"/>
        <c:majorTickMark val="out"/>
        <c:minorTickMark val="none"/>
        <c:tickLblPos val="nextTo"/>
        <c:crossAx val="170531456"/>
        <c:crosses val="autoZero"/>
        <c:crossBetween val="between"/>
      </c:valAx>
      <c:spPr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8.0709888153239789E-2"/>
          <c:y val="0.91429250200836443"/>
          <c:w val="0.90135260991242705"/>
          <c:h val="8.3717191601049873E-2"/>
        </c:manualLayout>
      </c:layout>
      <c:overlay val="0"/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2017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tx>
            <c:strRef>
              <c:f>'NEW Summary 1990-2017 GHG'!$AC$1</c:f>
              <c:strCache>
                <c:ptCount val="1"/>
                <c:pt idx="0">
                  <c:v>2017</c:v>
                </c:pt>
              </c:strCache>
            </c:strRef>
          </c:tx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8243-416D-BCD0-69CB6C4CC1BE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8243-416D-BCD0-69CB6C4CC1BE}"/>
                </c:ext>
              </c:extLst>
            </c:dLbl>
            <c:dLbl>
              <c:idx val="2"/>
              <c:layout>
                <c:manualLayout>
                  <c:x val="1.5594540846509334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8243-416D-BCD0-69CB6C4CC1BE}"/>
                </c:ext>
              </c:extLst>
            </c:dLbl>
            <c:dLbl>
              <c:idx val="3"/>
              <c:layout>
                <c:manualLayout>
                  <c:x val="5.1981802821697782E-3"/>
                  <c:y val="-8.0200513914788427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8243-416D-BCD0-69CB6C4CC1BE}"/>
                </c:ext>
              </c:extLst>
            </c:dLbl>
            <c:dLbl>
              <c:idx val="4"/>
              <c:layout>
                <c:manualLayout>
                  <c:x val="-3.4654535214465182E-2"/>
                  <c:y val="3.809524410952485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8243-416D-BCD0-69CB6C4CC1BE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8243-416D-BCD0-69CB6C4CC1BE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8243-416D-BCD0-69CB6C4CC1BE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8243-416D-BCD0-69CB6C4CC1BE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8243-416D-BCD0-69CB6C4CC1BE}"/>
                </c:ext>
              </c:extLst>
            </c:dLbl>
            <c:dLbl>
              <c:idx val="9"/>
              <c:layout>
                <c:manualLayout>
                  <c:x val="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8243-416D-BCD0-69CB6C4CC1BE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1990-2017 GHG'!$A$2,'NEW Summary 1990-2017 GHG'!$A$7,'NEW Summary 1990-2017 GHG'!$A$8,'NEW Summary 1990-2017 GHG'!$A$9,'NEW Summary 1990-2017 GHG'!$A$10,'NEW Summary 1990-2017 GHG'!$A$11,'NEW Summary 1990-2017 GHG'!$A$17,'NEW Summary 1990-2017 GHG'!$A$23,'NEW Summary 1990-2017 GHG'!$A$24,'NEW Summary 1990-2017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1990-2017 GHG'!$AC$2,'NEW Summary 1990-2017 GHG'!$AC$7,'NEW Summary 1990-2017 GHG'!$AC$8,'NEW Summary 1990-2017 GHG'!$AC$9,'NEW Summary 1990-2017 GHG'!$AC$10,'NEW Summary 1990-2017 GHG'!$AC$11,'NEW Summary 1990-2017 GHG'!$AC$17,'NEW Summary 1990-2017 GHG'!$AC$23,'NEW Summary 1990-2017 GHG'!$AC$24,'NEW Summary 1990-2017 GHG'!$AC$32)</c:f>
              <c:numCache>
                <c:formatCode>0.00</c:formatCode>
                <c:ptCount val="10"/>
                <c:pt idx="0">
                  <c:v>11743.989675407447</c:v>
                </c:pt>
                <c:pt idx="1">
                  <c:v>5741.5072235193747</c:v>
                </c:pt>
                <c:pt idx="2">
                  <c:v>4665.0699608858904</c:v>
                </c:pt>
                <c:pt idx="3">
                  <c:v>1072.2334888280861</c:v>
                </c:pt>
                <c:pt idx="4">
                  <c:v>905.82941177021667</c:v>
                </c:pt>
                <c:pt idx="5">
                  <c:v>12002.562030973351</c:v>
                </c:pt>
                <c:pt idx="6">
                  <c:v>2235.5850610988032</c:v>
                </c:pt>
                <c:pt idx="7">
                  <c:v>1230.979185182895</c:v>
                </c:pt>
                <c:pt idx="8">
                  <c:v>20212.567159433132</c:v>
                </c:pt>
                <c:pt idx="9">
                  <c:v>933.4020531311163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8243-416D-BCD0-69CB6C4CC1B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tx>
            <c:strRef>
              <c:f>'NEW Summary 1990-2017 GHG'!$B$1</c:f>
              <c:strCache>
                <c:ptCount val="1"/>
                <c:pt idx="0">
                  <c:v>1990</c:v>
                </c:pt>
              </c:strCache>
            </c:strRef>
          </c:tx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BC-42ED-A84F-F5F045E09747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BC-42ED-A84F-F5F045E09747}"/>
                </c:ext>
              </c:extLst>
            </c:dLbl>
            <c:dLbl>
              <c:idx val="2"/>
              <c:layout>
                <c:manualLayout>
                  <c:x val="0.1079529372544438"/>
                  <c:y val="-3.1818361300396535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DBC-42ED-A84F-F5F045E09747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BC-42ED-A84F-F5F045E09747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DBC-42ED-A84F-F5F045E09747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DBC-42ED-A84F-F5F045E09747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DBC-42ED-A84F-F5F045E0974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DBC-42ED-A84F-F5F045E09747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DBC-42ED-A84F-F5F045E09747}"/>
                </c:ext>
              </c:extLst>
            </c:dLbl>
            <c:dLbl>
              <c:idx val="9"/>
              <c:layout>
                <c:manualLayout>
                  <c:x val="6.3172660518518553E-2"/>
                  <c:y val="4.5621617316370282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DBC-42ED-A84F-F5F045E0974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1990-2017 GHG'!$A$2,'NEW Summary 1990-2017 GHG'!$A$7,'NEW Summary 1990-2017 GHG'!$A$8,'NEW Summary 1990-2017 GHG'!$A$9,'NEW Summary 1990-2017 GHG'!$A$10,'NEW Summary 1990-2017 GHG'!$A$11,'NEW Summary 1990-2017 GHG'!$A$17,'NEW Summary 1990-2017 GHG'!$A$23,'NEW Summary 1990-2017 GHG'!$A$24,'NEW Summary 1990-2017 GHG'!$A$32)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1990-2017 GHG'!$B$2,'NEW Summary 1990-2017 GHG'!$B$7,'NEW Summary 1990-2017 GHG'!$B$8,'NEW Summary 1990-2017 GHG'!$B$9,'NEW Summary 1990-2017 GHG'!$B$10,'NEW Summary 1990-2017 GHG'!$B$11,'NEW Summary 1990-2017 GHG'!$B$17,'NEW Summary 1990-2017 GHG'!$B$23,'NEW Summary 1990-2017 GHG'!$B$24,'NEW Summary 1990-2017 GHG'!$B$32)</c:f>
              <c:numCache>
                <c:formatCode>0.00</c:formatCode>
                <c:ptCount val="10"/>
                <c:pt idx="0">
                  <c:v>11328.062313500886</c:v>
                </c:pt>
                <c:pt idx="1">
                  <c:v>7523.6648356256719</c:v>
                </c:pt>
                <c:pt idx="2">
                  <c:v>3961.7501968617189</c:v>
                </c:pt>
                <c:pt idx="3">
                  <c:v>1083.4878236245095</c:v>
                </c:pt>
                <c:pt idx="4">
                  <c:v>1160.6547857137414</c:v>
                </c:pt>
                <c:pt idx="5">
                  <c:v>5150.9372567661558</c:v>
                </c:pt>
                <c:pt idx="6">
                  <c:v>3274.1799782248959</c:v>
                </c:pt>
                <c:pt idx="7">
                  <c:v>35.233204204176012</c:v>
                </c:pt>
                <c:pt idx="8">
                  <c:v>20352.292648161969</c:v>
                </c:pt>
                <c:pt idx="9">
                  <c:v>1546.8003996996913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DBC-42ED-A84F-F5F045E097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lineChart>
        <c:grouping val="standard"/>
        <c:varyColors val="0"/>
        <c:ser>
          <c:idx val="8"/>
          <c:order val="0"/>
          <c:tx>
            <c:strRef>
              <c:f>'NEW Summary 1990-2017 GHG'!$A$24</c:f>
              <c:strCache>
                <c:ptCount val="1"/>
                <c:pt idx="0">
                  <c:v>Agriculture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1990-2017 GHG'!$B$1:$AC$1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('NEW Summary 1990-2017 GHG'!$B$24:$AB$24,'NEW Summary 1990-2017 GHG'!$AC$24)</c:f>
              <c:numCache>
                <c:formatCode>0.00</c:formatCode>
                <c:ptCount val="28"/>
                <c:pt idx="0">
                  <c:v>20352.292648161969</c:v>
                </c:pt>
                <c:pt idx="1">
                  <c:v>20430.519143256592</c:v>
                </c:pt>
                <c:pt idx="2">
                  <c:v>20425.413656843157</c:v>
                </c:pt>
                <c:pt idx="3">
                  <c:v>20616.915476840277</c:v>
                </c:pt>
                <c:pt idx="4">
                  <c:v>20776.940987797345</c:v>
                </c:pt>
                <c:pt idx="5">
                  <c:v>21413.189564662465</c:v>
                </c:pt>
                <c:pt idx="6">
                  <c:v>21589.230266946786</c:v>
                </c:pt>
                <c:pt idx="7">
                  <c:v>21631.648290195888</c:v>
                </c:pt>
                <c:pt idx="8">
                  <c:v>22042.044138192017</c:v>
                </c:pt>
                <c:pt idx="9">
                  <c:v>21682.674587660749</c:v>
                </c:pt>
                <c:pt idx="10">
                  <c:v>20757.478246293373</c:v>
                </c:pt>
                <c:pt idx="11">
                  <c:v>20416.832996504498</c:v>
                </c:pt>
                <c:pt idx="12">
                  <c:v>20069.013117782957</c:v>
                </c:pt>
                <c:pt idx="13">
                  <c:v>20324.945970133031</c:v>
                </c:pt>
                <c:pt idx="14">
                  <c:v>20045.447862219768</c:v>
                </c:pt>
                <c:pt idx="15">
                  <c:v>19797.901580073816</c:v>
                </c:pt>
                <c:pt idx="16">
                  <c:v>19389.377739659551</c:v>
                </c:pt>
                <c:pt idx="17">
                  <c:v>19051.130760251952</c:v>
                </c:pt>
                <c:pt idx="18">
                  <c:v>18878.210983984798</c:v>
                </c:pt>
                <c:pt idx="19">
                  <c:v>18454.297365859707</c:v>
                </c:pt>
                <c:pt idx="20">
                  <c:v>18553.621517767657</c:v>
                </c:pt>
                <c:pt idx="21">
                  <c:v>17925.786447074493</c:v>
                </c:pt>
                <c:pt idx="22">
                  <c:v>18303.402136926779</c:v>
                </c:pt>
                <c:pt idx="23">
                  <c:v>19128.984878666331</c:v>
                </c:pt>
                <c:pt idx="24">
                  <c:v>18900.678030368188</c:v>
                </c:pt>
                <c:pt idx="25">
                  <c:v>19128.117392395168</c:v>
                </c:pt>
                <c:pt idx="26">
                  <c:v>19644.930517993922</c:v>
                </c:pt>
                <c:pt idx="27">
                  <c:v>20212.567159433132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C6B3-4D0A-8A66-3FA832349BD4}"/>
            </c:ext>
          </c:extLst>
        </c:ser>
        <c:ser>
          <c:idx val="0"/>
          <c:order val="1"/>
          <c:tx>
            <c:strRef>
              <c:f>'NEW Summary 1990-2017 GHG'!$A$2</c:f>
              <c:strCache>
                <c:ptCount val="1"/>
                <c:pt idx="0">
                  <c:v>Energy Industries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1990-2017 GHG'!$B$1:$AC$1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GHG'!$B$2:$AC$2</c:f>
              <c:numCache>
                <c:formatCode>0.00</c:formatCode>
                <c:ptCount val="28"/>
                <c:pt idx="0">
                  <c:v>11328.062313500886</c:v>
                </c:pt>
                <c:pt idx="1">
                  <c:v>11781.846137280527</c:v>
                </c:pt>
                <c:pt idx="2">
                  <c:v>12439.247882923632</c:v>
                </c:pt>
                <c:pt idx="3">
                  <c:v>12459.325357010512</c:v>
                </c:pt>
                <c:pt idx="4">
                  <c:v>12795.361149940054</c:v>
                </c:pt>
                <c:pt idx="5">
                  <c:v>13479.883789545245</c:v>
                </c:pt>
                <c:pt idx="6">
                  <c:v>14199.716310797387</c:v>
                </c:pt>
                <c:pt idx="7">
                  <c:v>14854.149916127475</c:v>
                </c:pt>
                <c:pt idx="8">
                  <c:v>15224.260887031052</c:v>
                </c:pt>
                <c:pt idx="9">
                  <c:v>15922.775509104993</c:v>
                </c:pt>
                <c:pt idx="10">
                  <c:v>16204.67803744626</c:v>
                </c:pt>
                <c:pt idx="11">
                  <c:v>17491.859487236445</c:v>
                </c:pt>
                <c:pt idx="12">
                  <c:v>16497.512466650212</c:v>
                </c:pt>
                <c:pt idx="13">
                  <c:v>16473.257567897097</c:v>
                </c:pt>
                <c:pt idx="14">
                  <c:v>15421.650401150882</c:v>
                </c:pt>
                <c:pt idx="15">
                  <c:v>15908.203873084021</c:v>
                </c:pt>
                <c:pt idx="16">
                  <c:v>15152.774395846251</c:v>
                </c:pt>
                <c:pt idx="17">
                  <c:v>14678.323860003406</c:v>
                </c:pt>
                <c:pt idx="18">
                  <c:v>14803.769985386118</c:v>
                </c:pt>
                <c:pt idx="19">
                  <c:v>13194.084978876916</c:v>
                </c:pt>
                <c:pt idx="20">
                  <c:v>13459.599928785594</c:v>
                </c:pt>
                <c:pt idx="21">
                  <c:v>12054.725780945802</c:v>
                </c:pt>
                <c:pt idx="22">
                  <c:v>12894.732567865998</c:v>
                </c:pt>
                <c:pt idx="23">
                  <c:v>11487.417863345871</c:v>
                </c:pt>
                <c:pt idx="24">
                  <c:v>11272.183710718642</c:v>
                </c:pt>
                <c:pt idx="25">
                  <c:v>11891.443475754331</c:v>
                </c:pt>
                <c:pt idx="26">
                  <c:v>12608.225567289473</c:v>
                </c:pt>
                <c:pt idx="27">
                  <c:v>11743.989675407447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C6B3-4D0A-8A66-3FA832349BD4}"/>
            </c:ext>
          </c:extLst>
        </c:ser>
        <c:ser>
          <c:idx val="5"/>
          <c:order val="2"/>
          <c:tx>
            <c:strRef>
              <c:f>'NEW Summary 1990-2017 GHG'!$A$11</c:f>
              <c:strCache>
                <c:ptCount val="1"/>
                <c:pt idx="0">
                  <c:v>Transport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1990-2017 GHG'!$B$1:$AC$1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GHG'!$B$11:$AC$11</c:f>
              <c:numCache>
                <c:formatCode>0.00</c:formatCode>
                <c:ptCount val="28"/>
                <c:pt idx="0">
                  <c:v>5150.9372567661558</c:v>
                </c:pt>
                <c:pt idx="1">
                  <c:v>5330.8694910633749</c:v>
                </c:pt>
                <c:pt idx="2">
                  <c:v>5760.7643098425733</c:v>
                </c:pt>
                <c:pt idx="3">
                  <c:v>5737.5262211741574</c:v>
                </c:pt>
                <c:pt idx="4">
                  <c:v>5989.7443650876221</c:v>
                </c:pt>
                <c:pt idx="5">
                  <c:v>6283.8053298508312</c:v>
                </c:pt>
                <c:pt idx="6">
                  <c:v>7335.937602249428</c:v>
                </c:pt>
                <c:pt idx="7">
                  <c:v>7716.2334825535972</c:v>
                </c:pt>
                <c:pt idx="8">
                  <c:v>9062.6508453831666</c:v>
                </c:pt>
                <c:pt idx="9">
                  <c:v>9761.2387264916179</c:v>
                </c:pt>
                <c:pt idx="10">
                  <c:v>10801.15853330782</c:v>
                </c:pt>
                <c:pt idx="11">
                  <c:v>11324.294245842411</c:v>
                </c:pt>
                <c:pt idx="12">
                  <c:v>11513.127206521167</c:v>
                </c:pt>
                <c:pt idx="13">
                  <c:v>11714.756675917302</c:v>
                </c:pt>
                <c:pt idx="14">
                  <c:v>12435.470377164986</c:v>
                </c:pt>
                <c:pt idx="15">
                  <c:v>13143.233983557815</c:v>
                </c:pt>
                <c:pt idx="16">
                  <c:v>13822.61998120397</c:v>
                </c:pt>
                <c:pt idx="17">
                  <c:v>14405.797826764063</c:v>
                </c:pt>
                <c:pt idx="18">
                  <c:v>13674.025262164647</c:v>
                </c:pt>
                <c:pt idx="19">
                  <c:v>12451.484815567248</c:v>
                </c:pt>
                <c:pt idx="20">
                  <c:v>11535.069750627772</c:v>
                </c:pt>
                <c:pt idx="21">
                  <c:v>11222.753461069473</c:v>
                </c:pt>
                <c:pt idx="22">
                  <c:v>10836.272139028788</c:v>
                </c:pt>
                <c:pt idx="23">
                  <c:v>11067.609344819517</c:v>
                </c:pt>
                <c:pt idx="24">
                  <c:v>11347.606513933466</c:v>
                </c:pt>
                <c:pt idx="25">
                  <c:v>11812.730924283351</c:v>
                </c:pt>
                <c:pt idx="26">
                  <c:v>12294.64695088993</c:v>
                </c:pt>
                <c:pt idx="27">
                  <c:v>12002.562030973351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C6B3-4D0A-8A66-3FA832349BD4}"/>
            </c:ext>
          </c:extLst>
        </c:ser>
        <c:ser>
          <c:idx val="1"/>
          <c:order val="3"/>
          <c:tx>
            <c:strRef>
              <c:f>'NEW Summary 1990-2017 GHG'!$A$7</c:f>
              <c:strCache>
                <c:ptCount val="1"/>
                <c:pt idx="0">
                  <c:v>Residential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1990-2017 GHG'!$B$1:$AC$1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GHG'!$B$7:$AC$7</c:f>
              <c:numCache>
                <c:formatCode>0.00</c:formatCode>
                <c:ptCount val="28"/>
                <c:pt idx="0">
                  <c:v>7523.6648356256719</c:v>
                </c:pt>
                <c:pt idx="1">
                  <c:v>7565.9321257083066</c:v>
                </c:pt>
                <c:pt idx="2">
                  <c:v>6717.8016581294623</c:v>
                </c:pt>
                <c:pt idx="3">
                  <c:v>6667.0106159097604</c:v>
                </c:pt>
                <c:pt idx="4">
                  <c:v>6496.5767882634982</c:v>
                </c:pt>
                <c:pt idx="5">
                  <c:v>6452.0465782317078</c:v>
                </c:pt>
                <c:pt idx="6">
                  <c:v>6576.3213779944026</c:v>
                </c:pt>
                <c:pt idx="7">
                  <c:v>6235.9154976268956</c:v>
                </c:pt>
                <c:pt idx="8">
                  <c:v>6744.7458716510537</c:v>
                </c:pt>
                <c:pt idx="9">
                  <c:v>6377.8773312741932</c:v>
                </c:pt>
                <c:pt idx="10">
                  <c:v>6462.6033188676402</c:v>
                </c:pt>
                <c:pt idx="11">
                  <c:v>6732.2923557237582</c:v>
                </c:pt>
                <c:pt idx="12">
                  <c:v>6658.6245970827331</c:v>
                </c:pt>
                <c:pt idx="13">
                  <c:v>6812.5798281567086</c:v>
                </c:pt>
                <c:pt idx="14">
                  <c:v>6992.5072618934601</c:v>
                </c:pt>
                <c:pt idx="15">
                  <c:v>7271.6111503611419</c:v>
                </c:pt>
                <c:pt idx="16">
                  <c:v>7157.2186973537846</c:v>
                </c:pt>
                <c:pt idx="17">
                  <c:v>6928.4575162718102</c:v>
                </c:pt>
                <c:pt idx="18">
                  <c:v>7521.4924844222505</c:v>
                </c:pt>
                <c:pt idx="19">
                  <c:v>7466.9821244251762</c:v>
                </c:pt>
                <c:pt idx="20">
                  <c:v>7800.8796968120469</c:v>
                </c:pt>
                <c:pt idx="21">
                  <c:v>6609.7078517571563</c:v>
                </c:pt>
                <c:pt idx="22">
                  <c:v>6232.2915009637172</c:v>
                </c:pt>
                <c:pt idx="23">
                  <c:v>6395.3767620249009</c:v>
                </c:pt>
                <c:pt idx="24">
                  <c:v>5745.5821113099892</c:v>
                </c:pt>
                <c:pt idx="25">
                  <c:v>6041.3094552769026</c:v>
                </c:pt>
                <c:pt idx="26">
                  <c:v>6046.4808828666091</c:v>
                </c:pt>
                <c:pt idx="27">
                  <c:v>5741.5072235193747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3-C6B3-4D0A-8A66-3FA832349BD4}"/>
            </c:ext>
          </c:extLst>
        </c:ser>
        <c:ser>
          <c:idx val="2"/>
          <c:order val="4"/>
          <c:tx>
            <c:strRef>
              <c:f>'NEW Summary 1990-2017 GHG'!$A$8</c:f>
              <c:strCache>
                <c:ptCount val="1"/>
                <c:pt idx="0">
                  <c:v>Manufacturing Combustion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1990-2017 GHG'!$B$1:$AC$1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GHG'!$B$8:$AC$8</c:f>
              <c:numCache>
                <c:formatCode>0.00</c:formatCode>
                <c:ptCount val="28"/>
                <c:pt idx="0">
                  <c:v>3961.7501968617189</c:v>
                </c:pt>
                <c:pt idx="1">
                  <c:v>4074.4548385498292</c:v>
                </c:pt>
                <c:pt idx="2">
                  <c:v>3768.7411502027744</c:v>
                </c:pt>
                <c:pt idx="3">
                  <c:v>3986.7186366590836</c:v>
                </c:pt>
                <c:pt idx="4">
                  <c:v>4242.6262261403081</c:v>
                </c:pt>
                <c:pt idx="5">
                  <c:v>4347.622852378212</c:v>
                </c:pt>
                <c:pt idx="6">
                  <c:v>4182.7351599223548</c:v>
                </c:pt>
                <c:pt idx="7">
                  <c:v>4550.5507019358802</c:v>
                </c:pt>
                <c:pt idx="8">
                  <c:v>4589.6182499874149</c:v>
                </c:pt>
                <c:pt idx="9">
                  <c:v>4810.4753948929083</c:v>
                </c:pt>
                <c:pt idx="10">
                  <c:v>5642.368991872987</c:v>
                </c:pt>
                <c:pt idx="11">
                  <c:v>5599.3853934023145</c:v>
                </c:pt>
                <c:pt idx="12">
                  <c:v>5323.0545108400129</c:v>
                </c:pt>
                <c:pt idx="13">
                  <c:v>5513.8189089738653</c:v>
                </c:pt>
                <c:pt idx="14">
                  <c:v>5694.093389318622</c:v>
                </c:pt>
                <c:pt idx="15">
                  <c:v>5870.4169980805827</c:v>
                </c:pt>
                <c:pt idx="16">
                  <c:v>5752.4070140376298</c:v>
                </c:pt>
                <c:pt idx="17">
                  <c:v>5788.7344844996851</c:v>
                </c:pt>
                <c:pt idx="18">
                  <c:v>5629.3414537547569</c:v>
                </c:pt>
                <c:pt idx="19">
                  <c:v>4480.2828280028962</c:v>
                </c:pt>
                <c:pt idx="20">
                  <c:v>4476.4678963195274</c:v>
                </c:pt>
                <c:pt idx="21">
                  <c:v>4142.3578853015661</c:v>
                </c:pt>
                <c:pt idx="22">
                  <c:v>4176.4896259681582</c:v>
                </c:pt>
                <c:pt idx="23">
                  <c:v>4236.5165404275367</c:v>
                </c:pt>
                <c:pt idx="24">
                  <c:v>4322.9830999003325</c:v>
                </c:pt>
                <c:pt idx="25">
                  <c:v>4482.6167535707864</c:v>
                </c:pt>
                <c:pt idx="26">
                  <c:v>4526.1813510295306</c:v>
                </c:pt>
                <c:pt idx="27">
                  <c:v>4665.0699608858904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4-C6B3-4D0A-8A66-3FA832349BD4}"/>
            </c:ext>
          </c:extLst>
        </c:ser>
        <c:ser>
          <c:idx val="6"/>
          <c:order val="5"/>
          <c:tx>
            <c:strRef>
              <c:f>'NEW Summary 1990-2017 GHG'!$A$17</c:f>
              <c:strCache>
                <c:ptCount val="1"/>
                <c:pt idx="0">
                  <c:v>Industrial Processes</c:v>
                </c:pt>
              </c:strCache>
            </c:strRef>
          </c:tx>
          <c:spPr>
            <a:ln w="31750"/>
          </c:spPr>
          <c:marker>
            <c:symbol val="none"/>
          </c:marker>
          <c:cat>
            <c:numRef>
              <c:f>'NEW Summary 1990-2017 GHG'!$B$1:$AC$1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GHG'!$B$17:$AC$17</c:f>
              <c:numCache>
                <c:formatCode>0.00</c:formatCode>
                <c:ptCount val="28"/>
                <c:pt idx="0">
                  <c:v>3274.1799782248959</c:v>
                </c:pt>
                <c:pt idx="1">
                  <c:v>2961.5149021512957</c:v>
                </c:pt>
                <c:pt idx="2">
                  <c:v>2873.1305803659729</c:v>
                </c:pt>
                <c:pt idx="3">
                  <c:v>2838.5985421870741</c:v>
                </c:pt>
                <c:pt idx="4">
                  <c:v>3076.9340985103299</c:v>
                </c:pt>
                <c:pt idx="5">
                  <c:v>2990.5441705509943</c:v>
                </c:pt>
                <c:pt idx="6">
                  <c:v>3072.6891393630453</c:v>
                </c:pt>
                <c:pt idx="7">
                  <c:v>3402.2255496668404</c:v>
                </c:pt>
                <c:pt idx="8">
                  <c:v>3292.0792373819627</c:v>
                </c:pt>
                <c:pt idx="9">
                  <c:v>3241.3139281272079</c:v>
                </c:pt>
                <c:pt idx="10">
                  <c:v>3788.478228493057</c:v>
                </c:pt>
                <c:pt idx="11">
                  <c:v>3820.5225362602828</c:v>
                </c:pt>
                <c:pt idx="12">
                  <c:v>3301.858775470293</c:v>
                </c:pt>
                <c:pt idx="13">
                  <c:v>2494.7962845794505</c:v>
                </c:pt>
                <c:pt idx="14">
                  <c:v>2666.2294419727805</c:v>
                </c:pt>
                <c:pt idx="15">
                  <c:v>2763.4680186482024</c:v>
                </c:pt>
                <c:pt idx="16">
                  <c:v>2708.8273944443636</c:v>
                </c:pt>
                <c:pt idx="17">
                  <c:v>2769.0634199476713</c:v>
                </c:pt>
                <c:pt idx="18">
                  <c:v>2470.6543908687299</c:v>
                </c:pt>
                <c:pt idx="19">
                  <c:v>1657.3325183732854</c:v>
                </c:pt>
                <c:pt idx="20">
                  <c:v>1463.3988349281542</c:v>
                </c:pt>
                <c:pt idx="21">
                  <c:v>1333.6769197631156</c:v>
                </c:pt>
                <c:pt idx="22">
                  <c:v>1560.0967537816609</c:v>
                </c:pt>
                <c:pt idx="23">
                  <c:v>1475.8517583985599</c:v>
                </c:pt>
                <c:pt idx="24">
                  <c:v>1818.7357641318997</c:v>
                </c:pt>
                <c:pt idx="25">
                  <c:v>2005.6455914236453</c:v>
                </c:pt>
                <c:pt idx="26">
                  <c:v>2147.8493156073396</c:v>
                </c:pt>
                <c:pt idx="27">
                  <c:v>2235.5850610988032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5-C6B3-4D0A-8A66-3FA832349BD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224680192"/>
        <c:axId val="224694272"/>
      </c:lineChart>
      <c:catAx>
        <c:axId val="2246801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694272"/>
        <c:crossesAt val="0"/>
        <c:auto val="1"/>
        <c:lblAlgn val="ctr"/>
        <c:lblOffset val="100"/>
        <c:noMultiLvlLbl val="0"/>
      </c:catAx>
      <c:valAx>
        <c:axId val="224694272"/>
        <c:scaling>
          <c:orientation val="minMax"/>
          <c:max val="25000"/>
          <c:min val="0"/>
        </c:scaling>
        <c:delete val="0"/>
        <c:axPos val="l"/>
        <c:majorGridlines/>
        <c:min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in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680192"/>
        <c:crosses val="autoZero"/>
        <c:crossBetween val="between"/>
        <c:majorUnit val="5000"/>
        <c:minorUnit val="1000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4.4558744708724167E-2"/>
          <c:y val="0.93561789688821684"/>
          <c:w val="0.94510841905227305"/>
          <c:h val="4.8066912494388388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1990-2017 CO2'!$A$2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CO2'!$B$2:$AC$2</c:f>
              <c:numCache>
                <c:formatCode>0.00</c:formatCode>
                <c:ptCount val="28"/>
                <c:pt idx="0">
                  <c:v>11145.040189197591</c:v>
                </c:pt>
                <c:pt idx="1">
                  <c:v>11604.470000746902</c:v>
                </c:pt>
                <c:pt idx="2">
                  <c:v>12263.72737068616</c:v>
                </c:pt>
                <c:pt idx="3">
                  <c:v>12282.282451194445</c:v>
                </c:pt>
                <c:pt idx="4">
                  <c:v>12618.27079068013</c:v>
                </c:pt>
                <c:pt idx="5">
                  <c:v>13301.466901432177</c:v>
                </c:pt>
                <c:pt idx="6">
                  <c:v>14016.906684841884</c:v>
                </c:pt>
                <c:pt idx="7">
                  <c:v>14674.082075093669</c:v>
                </c:pt>
                <c:pt idx="8">
                  <c:v>15057.202638558107</c:v>
                </c:pt>
                <c:pt idx="9">
                  <c:v>15751.419760612771</c:v>
                </c:pt>
                <c:pt idx="10">
                  <c:v>16028.466942115803</c:v>
                </c:pt>
                <c:pt idx="11">
                  <c:v>17295.117770476943</c:v>
                </c:pt>
                <c:pt idx="12">
                  <c:v>16315.217204191813</c:v>
                </c:pt>
                <c:pt idx="13">
                  <c:v>15611.381379600143</c:v>
                </c:pt>
                <c:pt idx="14">
                  <c:v>15234.944696438852</c:v>
                </c:pt>
                <c:pt idx="15">
                  <c:v>15719.101376689441</c:v>
                </c:pt>
                <c:pt idx="16">
                  <c:v>14959.239437252283</c:v>
                </c:pt>
                <c:pt idx="17">
                  <c:v>14458.980082664451</c:v>
                </c:pt>
                <c:pt idx="18">
                  <c:v>14559.224721220831</c:v>
                </c:pt>
                <c:pt idx="19">
                  <c:v>12973.703978622058</c:v>
                </c:pt>
                <c:pt idx="20">
                  <c:v>13229.379515364941</c:v>
                </c:pt>
                <c:pt idx="21">
                  <c:v>11842.315956602819</c:v>
                </c:pt>
                <c:pt idx="22">
                  <c:v>12675.08750329662</c:v>
                </c:pt>
                <c:pt idx="23">
                  <c:v>11278.603388449023</c:v>
                </c:pt>
                <c:pt idx="24">
                  <c:v>11055.229020336183</c:v>
                </c:pt>
                <c:pt idx="25">
                  <c:v>11674.42989760369</c:v>
                </c:pt>
                <c:pt idx="26">
                  <c:v>12370.706124286044</c:v>
                </c:pt>
                <c:pt idx="27">
                  <c:v>11502.139983683297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36A-4055-AC84-C985301BA63D}"/>
            </c:ext>
          </c:extLst>
        </c:ser>
        <c:ser>
          <c:idx val="1"/>
          <c:order val="1"/>
          <c:tx>
            <c:strRef>
              <c:f>'NEW Summary 1990-2017 CO2'!$A$7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CO2'!$B$7:$AC$7</c:f>
              <c:numCache>
                <c:formatCode>0.00</c:formatCode>
                <c:ptCount val="28"/>
                <c:pt idx="0">
                  <c:v>7051.8632039831955</c:v>
                </c:pt>
                <c:pt idx="1">
                  <c:v>7104.8789509065882</c:v>
                </c:pt>
                <c:pt idx="2">
                  <c:v>6326.1434522019827</c:v>
                </c:pt>
                <c:pt idx="3">
                  <c:v>6285.6122983700698</c:v>
                </c:pt>
                <c:pt idx="4">
                  <c:v>6159.4391799232162</c:v>
                </c:pt>
                <c:pt idx="5">
                  <c:v>6145.9059727124513</c:v>
                </c:pt>
                <c:pt idx="6">
                  <c:v>6270.470182994557</c:v>
                </c:pt>
                <c:pt idx="7">
                  <c:v>5967.2111270519363</c:v>
                </c:pt>
                <c:pt idx="8">
                  <c:v>6459.6381192947365</c:v>
                </c:pt>
                <c:pt idx="9">
                  <c:v>6158.0972285341177</c:v>
                </c:pt>
                <c:pt idx="10">
                  <c:v>6243.3478709217761</c:v>
                </c:pt>
                <c:pt idx="11">
                  <c:v>6522.5025959238046</c:v>
                </c:pt>
                <c:pt idx="12">
                  <c:v>6451.9178512880517</c:v>
                </c:pt>
                <c:pt idx="13">
                  <c:v>6616.0234514186413</c:v>
                </c:pt>
                <c:pt idx="14">
                  <c:v>6798.8327034107842</c:v>
                </c:pt>
                <c:pt idx="15">
                  <c:v>7069.4407269603926</c:v>
                </c:pt>
                <c:pt idx="16">
                  <c:v>6960.5961285329759</c:v>
                </c:pt>
                <c:pt idx="17">
                  <c:v>6737.5883012110735</c:v>
                </c:pt>
                <c:pt idx="18">
                  <c:v>7319.3530397385402</c:v>
                </c:pt>
                <c:pt idx="19">
                  <c:v>7253.478230441835</c:v>
                </c:pt>
                <c:pt idx="20">
                  <c:v>7595.5252520686108</c:v>
                </c:pt>
                <c:pt idx="21">
                  <c:v>6423.1598752650525</c:v>
                </c:pt>
                <c:pt idx="22">
                  <c:v>6050.6619628496692</c:v>
                </c:pt>
                <c:pt idx="23">
                  <c:v>6201.8947291257082</c:v>
                </c:pt>
                <c:pt idx="24">
                  <c:v>5578.5749980995879</c:v>
                </c:pt>
                <c:pt idx="25">
                  <c:v>5874.0109459243531</c:v>
                </c:pt>
                <c:pt idx="26">
                  <c:v>5888.755278856619</c:v>
                </c:pt>
                <c:pt idx="27">
                  <c:v>5599.1834665263277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36A-4055-AC84-C985301BA63D}"/>
            </c:ext>
          </c:extLst>
        </c:ser>
        <c:ser>
          <c:idx val="2"/>
          <c:order val="2"/>
          <c:tx>
            <c:strRef>
              <c:f>'NEW Summary 1990-2017 CO2'!$A$8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CO2'!$B$8:$AC$8</c:f>
              <c:numCache>
                <c:formatCode>0.00</c:formatCode>
                <c:ptCount val="28"/>
                <c:pt idx="0">
                  <c:v>3942.6297033348628</c:v>
                </c:pt>
                <c:pt idx="1">
                  <c:v>4055.1313988456527</c:v>
                </c:pt>
                <c:pt idx="2">
                  <c:v>3752.2842241119711</c:v>
                </c:pt>
                <c:pt idx="3">
                  <c:v>3969.3858797618473</c:v>
                </c:pt>
                <c:pt idx="4">
                  <c:v>4225.4448848174252</c:v>
                </c:pt>
                <c:pt idx="5">
                  <c:v>4329.8344788193008</c:v>
                </c:pt>
                <c:pt idx="6">
                  <c:v>4163.9805943325882</c:v>
                </c:pt>
                <c:pt idx="7">
                  <c:v>4531.2905212710566</c:v>
                </c:pt>
                <c:pt idx="8">
                  <c:v>4569.0577717315864</c:v>
                </c:pt>
                <c:pt idx="9">
                  <c:v>4789.5050931301503</c:v>
                </c:pt>
                <c:pt idx="10">
                  <c:v>5617.8612959928814</c:v>
                </c:pt>
                <c:pt idx="11">
                  <c:v>5573.7550119651214</c:v>
                </c:pt>
                <c:pt idx="12">
                  <c:v>5298.3755689053824</c:v>
                </c:pt>
                <c:pt idx="13">
                  <c:v>5488.053035757086</c:v>
                </c:pt>
                <c:pt idx="14">
                  <c:v>5666.086634889175</c:v>
                </c:pt>
                <c:pt idx="15">
                  <c:v>5838.6462319301727</c:v>
                </c:pt>
                <c:pt idx="16">
                  <c:v>5722.2275857711174</c:v>
                </c:pt>
                <c:pt idx="17">
                  <c:v>5759.4898711157193</c:v>
                </c:pt>
                <c:pt idx="18">
                  <c:v>5601.9879933775792</c:v>
                </c:pt>
                <c:pt idx="19">
                  <c:v>4456.8370173666044</c:v>
                </c:pt>
                <c:pt idx="20">
                  <c:v>4452.299265346689</c:v>
                </c:pt>
                <c:pt idx="21">
                  <c:v>4121.0641300606167</c:v>
                </c:pt>
                <c:pt idx="22">
                  <c:v>4156.0863231286576</c:v>
                </c:pt>
                <c:pt idx="23">
                  <c:v>4215.656796005489</c:v>
                </c:pt>
                <c:pt idx="24">
                  <c:v>4299.3917648924999</c:v>
                </c:pt>
                <c:pt idx="25">
                  <c:v>4458.4584768014638</c:v>
                </c:pt>
                <c:pt idx="26">
                  <c:v>4502.1262097875324</c:v>
                </c:pt>
                <c:pt idx="27">
                  <c:v>4638.513046740869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36A-4055-AC84-C985301BA63D}"/>
            </c:ext>
          </c:extLst>
        </c:ser>
        <c:ser>
          <c:idx val="3"/>
          <c:order val="3"/>
          <c:tx>
            <c:strRef>
              <c:f>'NEW Summary 1990-2017 CO2'!$A$9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CO2'!$B$9:$AC$9</c:f>
              <c:numCache>
                <c:formatCode>0.00</c:formatCode>
                <c:ptCount val="28"/>
                <c:pt idx="0">
                  <c:v>1077.5670665370719</c:v>
                </c:pt>
                <c:pt idx="1">
                  <c:v>1123.5127707093061</c:v>
                </c:pt>
                <c:pt idx="2">
                  <c:v>1147.3242252454802</c:v>
                </c:pt>
                <c:pt idx="3">
                  <c:v>1162.4875230343407</c:v>
                </c:pt>
                <c:pt idx="4">
                  <c:v>1314.1904499972527</c:v>
                </c:pt>
                <c:pt idx="5">
                  <c:v>1159.4216245585703</c:v>
                </c:pt>
                <c:pt idx="6">
                  <c:v>1218.2873041330799</c:v>
                </c:pt>
                <c:pt idx="7">
                  <c:v>1278.5727690747967</c:v>
                </c:pt>
                <c:pt idx="8">
                  <c:v>1272.5364641964218</c:v>
                </c:pt>
                <c:pt idx="9">
                  <c:v>1361.147183861196</c:v>
                </c:pt>
                <c:pt idx="10">
                  <c:v>1367.7936549987055</c:v>
                </c:pt>
                <c:pt idx="11">
                  <c:v>1395.5471177976603</c:v>
                </c:pt>
                <c:pt idx="12">
                  <c:v>1375.6218726516593</c:v>
                </c:pt>
                <c:pt idx="13">
                  <c:v>1461.1953645103272</c:v>
                </c:pt>
                <c:pt idx="14">
                  <c:v>1342.2998795653161</c:v>
                </c:pt>
                <c:pt idx="15">
                  <c:v>1467.9340622215548</c:v>
                </c:pt>
                <c:pt idx="16">
                  <c:v>1372.4826186421574</c:v>
                </c:pt>
                <c:pt idx="17">
                  <c:v>1405.611654305771</c:v>
                </c:pt>
                <c:pt idx="18">
                  <c:v>1536.0455566396363</c:v>
                </c:pt>
                <c:pt idx="19">
                  <c:v>1283.695320645566</c:v>
                </c:pt>
                <c:pt idx="20">
                  <c:v>1283.4068574101091</c:v>
                </c:pt>
                <c:pt idx="21">
                  <c:v>1180.6985813824433</c:v>
                </c:pt>
                <c:pt idx="22">
                  <c:v>1169.0775020327046</c:v>
                </c:pt>
                <c:pt idx="23">
                  <c:v>1049.3852594529201</c:v>
                </c:pt>
                <c:pt idx="24">
                  <c:v>939.79361347700979</c:v>
                </c:pt>
                <c:pt idx="25">
                  <c:v>957.04071091071444</c:v>
                </c:pt>
                <c:pt idx="26">
                  <c:v>991.49789723890353</c:v>
                </c:pt>
                <c:pt idx="27">
                  <c:v>1060.0922708430446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36A-4055-AC84-C985301BA63D}"/>
            </c:ext>
          </c:extLst>
        </c:ser>
        <c:ser>
          <c:idx val="4"/>
          <c:order val="4"/>
          <c:tx>
            <c:strRef>
              <c:f>'NEW Summary 1990-2017 CO2'!$A$10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CO2'!$B$10:$AC$10</c:f>
              <c:numCache>
                <c:formatCode>0.00</c:formatCode>
                <c:ptCount val="28"/>
                <c:pt idx="0">
                  <c:v>1154.2831706348852</c:v>
                </c:pt>
                <c:pt idx="1">
                  <c:v>1138.374569850334</c:v>
                </c:pt>
                <c:pt idx="2">
                  <c:v>1056.9205573410823</c:v>
                </c:pt>
                <c:pt idx="3">
                  <c:v>1041.435524611712</c:v>
                </c:pt>
                <c:pt idx="4">
                  <c:v>1073.7167165275598</c:v>
                </c:pt>
                <c:pt idx="5">
                  <c:v>931.62681540862559</c:v>
                </c:pt>
                <c:pt idx="6">
                  <c:v>974.92310583846324</c:v>
                </c:pt>
                <c:pt idx="7">
                  <c:v>950.64642948712185</c:v>
                </c:pt>
                <c:pt idx="8">
                  <c:v>901.80493445999889</c:v>
                </c:pt>
                <c:pt idx="9">
                  <c:v>950.22546815026465</c:v>
                </c:pt>
                <c:pt idx="10">
                  <c:v>984.90613157554162</c:v>
                </c:pt>
                <c:pt idx="11">
                  <c:v>1014.8578166844724</c:v>
                </c:pt>
                <c:pt idx="12">
                  <c:v>977.12821775096359</c:v>
                </c:pt>
                <c:pt idx="13">
                  <c:v>958.96168480430356</c:v>
                </c:pt>
                <c:pt idx="14">
                  <c:v>867.495617688876</c:v>
                </c:pt>
                <c:pt idx="15">
                  <c:v>948.14235323389551</c:v>
                </c:pt>
                <c:pt idx="16">
                  <c:v>908.63849802496964</c:v>
                </c:pt>
                <c:pt idx="17">
                  <c:v>954.61806475970582</c:v>
                </c:pt>
                <c:pt idx="18">
                  <c:v>1048.482035286502</c:v>
                </c:pt>
                <c:pt idx="19">
                  <c:v>991.64087886399682</c:v>
                </c:pt>
                <c:pt idx="20">
                  <c:v>1010.2951548057496</c:v>
                </c:pt>
                <c:pt idx="21">
                  <c:v>899.12549910816722</c:v>
                </c:pt>
                <c:pt idx="22">
                  <c:v>913.35349988404141</c:v>
                </c:pt>
                <c:pt idx="23">
                  <c:v>852.51450998355381</c:v>
                </c:pt>
                <c:pt idx="24">
                  <c:v>795.26147154128444</c:v>
                </c:pt>
                <c:pt idx="25">
                  <c:v>829.16809210117572</c:v>
                </c:pt>
                <c:pt idx="26">
                  <c:v>846.21042028351053</c:v>
                </c:pt>
                <c:pt idx="27">
                  <c:v>902.47264199012852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36A-4055-AC84-C985301BA63D}"/>
            </c:ext>
          </c:extLst>
        </c:ser>
        <c:ser>
          <c:idx val="5"/>
          <c:order val="5"/>
          <c:tx>
            <c:strRef>
              <c:f>'NEW Summary 1990-2017 CO2'!$A$11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CO2'!$B$11:$AC$11</c:f>
              <c:numCache>
                <c:formatCode>0.00</c:formatCode>
                <c:ptCount val="28"/>
                <c:pt idx="0">
                  <c:v>5034.9039233755238</c:v>
                </c:pt>
                <c:pt idx="1">
                  <c:v>5213.4013951331117</c:v>
                </c:pt>
                <c:pt idx="2">
                  <c:v>5627.5657574110883</c:v>
                </c:pt>
                <c:pt idx="3">
                  <c:v>5589.509638108595</c:v>
                </c:pt>
                <c:pt idx="4">
                  <c:v>5811.7839954067567</c:v>
                </c:pt>
                <c:pt idx="5">
                  <c:v>6064.5791446616295</c:v>
                </c:pt>
                <c:pt idx="6">
                  <c:v>7034.0170081610786</c:v>
                </c:pt>
                <c:pt idx="7">
                  <c:v>7355.6163395968861</c:v>
                </c:pt>
                <c:pt idx="8">
                  <c:v>8627.3627530265476</c:v>
                </c:pt>
                <c:pt idx="9">
                  <c:v>9541.1669788216277</c:v>
                </c:pt>
                <c:pt idx="10">
                  <c:v>10567.816319379057</c:v>
                </c:pt>
                <c:pt idx="11">
                  <c:v>11084.433805828401</c:v>
                </c:pt>
                <c:pt idx="12">
                  <c:v>11279.246237469259</c:v>
                </c:pt>
                <c:pt idx="13">
                  <c:v>11489.251367798614</c:v>
                </c:pt>
                <c:pt idx="14">
                  <c:v>12210.750104647748</c:v>
                </c:pt>
                <c:pt idx="15">
                  <c:v>12923.072095262236</c:v>
                </c:pt>
                <c:pt idx="16">
                  <c:v>13607.329500111511</c:v>
                </c:pt>
                <c:pt idx="17">
                  <c:v>14202.874093166369</c:v>
                </c:pt>
                <c:pt idx="18">
                  <c:v>13514.066287365396</c:v>
                </c:pt>
                <c:pt idx="19">
                  <c:v>12305.833954970682</c:v>
                </c:pt>
                <c:pt idx="20">
                  <c:v>11399.692999808643</c:v>
                </c:pt>
                <c:pt idx="21">
                  <c:v>11091.196011469146</c:v>
                </c:pt>
                <c:pt idx="22">
                  <c:v>10708.491195318777</c:v>
                </c:pt>
                <c:pt idx="23">
                  <c:v>10936.641814860279</c:v>
                </c:pt>
                <c:pt idx="24">
                  <c:v>11213.817499319204</c:v>
                </c:pt>
                <c:pt idx="25">
                  <c:v>11673.528127904779</c:v>
                </c:pt>
                <c:pt idx="26">
                  <c:v>12150.800282119271</c:v>
                </c:pt>
                <c:pt idx="27">
                  <c:v>11863.747471489312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36A-4055-AC84-C985301BA63D}"/>
            </c:ext>
          </c:extLst>
        </c:ser>
        <c:ser>
          <c:idx val="6"/>
          <c:order val="6"/>
          <c:tx>
            <c:strRef>
              <c:f>'NEW Summary 1990-2017 CO2'!$A$17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CO2'!$B$17:$AC$17</c:f>
              <c:numCache>
                <c:formatCode>0.00</c:formatCode>
                <c:ptCount val="28"/>
                <c:pt idx="0">
                  <c:v>2247.5181262248957</c:v>
                </c:pt>
                <c:pt idx="1">
                  <c:v>2148.9967441512954</c:v>
                </c:pt>
                <c:pt idx="2">
                  <c:v>2060.3549503659729</c:v>
                </c:pt>
                <c:pt idx="3">
                  <c:v>2025.6476881870738</c:v>
                </c:pt>
                <c:pt idx="4">
                  <c:v>2263.8777525103301</c:v>
                </c:pt>
                <c:pt idx="5">
                  <c:v>2177.3501485509937</c:v>
                </c:pt>
                <c:pt idx="6">
                  <c:v>2259.2734053630452</c:v>
                </c:pt>
                <c:pt idx="7">
                  <c:v>2588.4683076668402</c:v>
                </c:pt>
                <c:pt idx="8">
                  <c:v>2477.9751233819634</c:v>
                </c:pt>
                <c:pt idx="9">
                  <c:v>2426.8656241272079</c:v>
                </c:pt>
                <c:pt idx="10">
                  <c:v>2973.601698493057</c:v>
                </c:pt>
                <c:pt idx="11">
                  <c:v>3224.3985682602834</c:v>
                </c:pt>
                <c:pt idx="12">
                  <c:v>2985.9740074702927</c:v>
                </c:pt>
                <c:pt idx="13">
                  <c:v>2459.2159785794506</c:v>
                </c:pt>
                <c:pt idx="14">
                  <c:v>2630.0653539727805</c:v>
                </c:pt>
                <c:pt idx="15">
                  <c:v>2726.5118466482022</c:v>
                </c:pt>
                <c:pt idx="16">
                  <c:v>2670.9852684443636</c:v>
                </c:pt>
                <c:pt idx="17">
                  <c:v>2729.9437679476714</c:v>
                </c:pt>
                <c:pt idx="18">
                  <c:v>2430.5575968687299</c:v>
                </c:pt>
                <c:pt idx="19">
                  <c:v>1616.8039223732853</c:v>
                </c:pt>
                <c:pt idx="20">
                  <c:v>1422.6789229281542</c:v>
                </c:pt>
                <c:pt idx="21">
                  <c:v>1292.7773137631157</c:v>
                </c:pt>
                <c:pt idx="22">
                  <c:v>1519.1032777816608</c:v>
                </c:pt>
                <c:pt idx="23">
                  <c:v>1434.7894443985599</c:v>
                </c:pt>
                <c:pt idx="24">
                  <c:v>1777.5259401318997</c:v>
                </c:pt>
                <c:pt idx="25">
                  <c:v>1964.2051154236453</c:v>
                </c:pt>
                <c:pt idx="26">
                  <c:v>2105.2782425073397</c:v>
                </c:pt>
                <c:pt idx="27">
                  <c:v>2192.8109874188031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36A-4055-AC84-C985301BA63D}"/>
            </c:ext>
          </c:extLst>
        </c:ser>
        <c:ser>
          <c:idx val="7"/>
          <c:order val="7"/>
          <c:tx>
            <c:strRef>
              <c:f>'NEW Summary 1990-2017 CO2'!$A$23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('NEW Summary 1990-2017 CO2'!$B$23:$AB$23,'NEW Summary 1990-2017 CO2'!$AC$23)</c:f>
              <c:numCache>
                <c:formatCode>0.00</c:formatCode>
                <c:ptCount val="28"/>
              </c:numCache>
            </c:numRef>
          </c:val>
          <c:extLst>
            <c:ext xmlns:c16="http://schemas.microsoft.com/office/drawing/2014/chart" uri="{C3380CC4-5D6E-409C-BE32-E72D297353CC}">
              <c16:uniqueId val="{00000007-236A-4055-AC84-C985301BA63D}"/>
            </c:ext>
          </c:extLst>
        </c:ser>
        <c:ser>
          <c:idx val="8"/>
          <c:order val="8"/>
          <c:tx>
            <c:strRef>
              <c:f>'NEW Summary 1990-2017 CO2'!$A$24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CO2'!$B$24:$AC$24</c:f>
              <c:numCache>
                <c:formatCode>0.00</c:formatCode>
                <c:ptCount val="28"/>
                <c:pt idx="0">
                  <c:v>1146.7344018820606</c:v>
                </c:pt>
                <c:pt idx="1">
                  <c:v>1140.6084030126062</c:v>
                </c:pt>
                <c:pt idx="2">
                  <c:v>1105.1853764060666</c:v>
                </c:pt>
                <c:pt idx="3">
                  <c:v>1213.6015392467302</c:v>
                </c:pt>
                <c:pt idx="4">
                  <c:v>1225.370489710803</c:v>
                </c:pt>
                <c:pt idx="5">
                  <c:v>1602.2623692772409</c:v>
                </c:pt>
                <c:pt idx="6">
                  <c:v>1391.3338039012469</c:v>
                </c:pt>
                <c:pt idx="7">
                  <c:v>1338.2500177272375</c:v>
                </c:pt>
                <c:pt idx="8">
                  <c:v>1232.2641234433422</c:v>
                </c:pt>
                <c:pt idx="9">
                  <c:v>1339.5850611867436</c:v>
                </c:pt>
                <c:pt idx="10">
                  <c:v>1342.8874875104395</c:v>
                </c:pt>
                <c:pt idx="11">
                  <c:v>1369.4422902713609</c:v>
                </c:pt>
                <c:pt idx="12">
                  <c:v>1243.8084562204749</c:v>
                </c:pt>
                <c:pt idx="13">
                  <c:v>1401.6536576532205</c:v>
                </c:pt>
                <c:pt idx="14">
                  <c:v>1234.7188069541535</c:v>
                </c:pt>
                <c:pt idx="15">
                  <c:v>1299.9045434305126</c:v>
                </c:pt>
                <c:pt idx="16">
                  <c:v>1238.7302675679182</c:v>
                </c:pt>
                <c:pt idx="17">
                  <c:v>1304.0757266001683</c:v>
                </c:pt>
                <c:pt idx="18">
                  <c:v>1244.3328131267563</c:v>
                </c:pt>
                <c:pt idx="19">
                  <c:v>1164.1123337835534</c:v>
                </c:pt>
                <c:pt idx="20">
                  <c:v>1229.4534181477572</c:v>
                </c:pt>
                <c:pt idx="21">
                  <c:v>1107.8835252156882</c:v>
                </c:pt>
                <c:pt idx="22">
                  <c:v>941.54592231969184</c:v>
                </c:pt>
                <c:pt idx="23">
                  <c:v>1153.4049585096948</c:v>
                </c:pt>
                <c:pt idx="24">
                  <c:v>972.52020144627147</c:v>
                </c:pt>
                <c:pt idx="25">
                  <c:v>959.26202233279969</c:v>
                </c:pt>
                <c:pt idx="26">
                  <c:v>1017.2233053964532</c:v>
                </c:pt>
                <c:pt idx="27">
                  <c:v>944.28182251446003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36A-4055-AC84-C985301BA63D}"/>
            </c:ext>
          </c:extLst>
        </c:ser>
        <c:ser>
          <c:idx val="9"/>
          <c:order val="9"/>
          <c:tx>
            <c:strRef>
              <c:f>'NEW Summary 1990-2017 CO2'!$A$32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1990-2017 CO2'!$B$1:$AC$1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CO2'!$B$32:$AC$32</c:f>
              <c:numCache>
                <c:formatCode>0.00</c:formatCode>
                <c:ptCount val="28"/>
                <c:pt idx="0">
                  <c:v>90.614151937261823</c:v>
                </c:pt>
                <c:pt idx="1">
                  <c:v>90.925080273790741</c:v>
                </c:pt>
                <c:pt idx="2">
                  <c:v>91.327221808728751</c:v>
                </c:pt>
                <c:pt idx="3">
                  <c:v>91.697422353556675</c:v>
                </c:pt>
                <c:pt idx="4">
                  <c:v>92.013272284233707</c:v>
                </c:pt>
                <c:pt idx="5">
                  <c:v>92.328555737865173</c:v>
                </c:pt>
                <c:pt idx="6">
                  <c:v>92.21337624496698</c:v>
                </c:pt>
                <c:pt idx="7">
                  <c:v>79.010408975834821</c:v>
                </c:pt>
                <c:pt idx="8">
                  <c:v>61.388838952398324</c:v>
                </c:pt>
                <c:pt idx="9">
                  <c:v>68.751469991388575</c:v>
                </c:pt>
                <c:pt idx="10">
                  <c:v>73.267031758038058</c:v>
                </c:pt>
                <c:pt idx="11">
                  <c:v>81.978240617457885</c:v>
                </c:pt>
                <c:pt idx="12">
                  <c:v>105.76962238807788</c:v>
                </c:pt>
                <c:pt idx="13">
                  <c:v>150.93346054006457</c:v>
                </c:pt>
                <c:pt idx="14">
                  <c:v>142.78844430153842</c:v>
                </c:pt>
                <c:pt idx="15">
                  <c:v>127.27467242665767</c:v>
                </c:pt>
                <c:pt idx="16">
                  <c:v>124.35288146235634</c:v>
                </c:pt>
                <c:pt idx="17">
                  <c:v>82.760765806725232</c:v>
                </c:pt>
                <c:pt idx="18">
                  <c:v>61.935982419495538</c:v>
                </c:pt>
                <c:pt idx="19">
                  <c:v>63.383746244742433</c:v>
                </c:pt>
                <c:pt idx="20">
                  <c:v>54.895651732261044</c:v>
                </c:pt>
                <c:pt idx="21">
                  <c:v>42.252579396887988</c:v>
                </c:pt>
                <c:pt idx="22">
                  <c:v>45.507880356436161</c:v>
                </c:pt>
                <c:pt idx="23">
                  <c:v>43.052232444823318</c:v>
                </c:pt>
                <c:pt idx="24">
                  <c:v>38.719251199877156</c:v>
                </c:pt>
                <c:pt idx="25">
                  <c:v>39.220181526649952</c:v>
                </c:pt>
                <c:pt idx="26">
                  <c:v>22.140072940994362</c:v>
                </c:pt>
                <c:pt idx="27">
                  <c:v>24.346379607661021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36A-4055-AC84-C985301BA6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4137600"/>
        <c:axId val="224139136"/>
      </c:barChart>
      <c:catAx>
        <c:axId val="224137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4139136"/>
        <c:crosses val="autoZero"/>
        <c:auto val="1"/>
        <c:lblAlgn val="ctr"/>
        <c:lblOffset val="100"/>
        <c:noMultiLvlLbl val="0"/>
      </c:catAx>
      <c:valAx>
        <c:axId val="224139136"/>
        <c:scaling>
          <c:orientation val="minMax"/>
          <c:max val="5000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</a:t>
                </a:r>
                <a:r>
                  <a:rPr lang="en-IE" sz="1600" baseline="0"/>
                  <a:t> CO</a:t>
                </a:r>
                <a:r>
                  <a:rPr lang="en-IE" sz="1600" baseline="-25000"/>
                  <a:t>2</a:t>
                </a:r>
                <a:r>
                  <a:rPr lang="en-IE" sz="1600" baseline="0"/>
                  <a:t> equivalent</a:t>
                </a:r>
                <a:endParaRPr lang="en-IE" sz="1600"/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4137600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2017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E13-4625-BF5D-6E4FADCCDCFD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E13-4625-BF5D-6E4FADCCDCFD}"/>
                </c:ext>
              </c:extLst>
            </c:dLbl>
            <c:dLbl>
              <c:idx val="2"/>
              <c:layout>
                <c:manualLayout>
                  <c:x val="0.1079529372544438"/>
                  <c:y val="-3.1818361300396535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E13-4625-BF5D-6E4FADCCDCFD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E13-4625-BF5D-6E4FADCCDCFD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E13-4625-BF5D-6E4FADCCDCFD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E13-4625-BF5D-6E4FADCCDCFD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E13-4625-BF5D-6E4FADCCDCFD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E13-4625-BF5D-6E4FADCCDCFD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E13-4625-BF5D-6E4FADCCDCFD}"/>
                </c:ext>
              </c:extLst>
            </c:dLbl>
            <c:dLbl>
              <c:idx val="9"/>
              <c:layout>
                <c:manualLayout>
                  <c:x val="6.3172660518518553E-2"/>
                  <c:y val="4.5621617316370282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4E13-4625-BF5D-6E4FADCCDCFD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1990-2017 CO2'!$A$2,'NEW Summary 1990-2017 CO2'!$A$7,'NEW Summary 1990-2017 CO2'!$A$8,'NEW Summary 1990-2017 CO2'!$A$9,'NEW Summary 1990-2017 CO2'!$A$10,'NEW Summary 1990-2017 CO2'!$A$11,'NEW Summary 1990-2017 CO2'!$A$17,'NEW Summary 1990-2017 CO2'!$A$23,'NEW Summary 1990-2017 CO2'!$A$24,'NEW Summary 1990-2017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1990-2017 CO2'!$AC$2,'NEW Summary 1990-2017 CO2'!$AC$7,'NEW Summary 1990-2017 CO2'!$AC$8,'NEW Summary 1990-2017 CO2'!$AC$9,'NEW Summary 1990-2017 CO2'!$AC$10,'NEW Summary 1990-2017 CO2'!$AC$11,'NEW Summary 1990-2017 CO2'!$AC$17,'NEW Summary 1990-2017 CO2'!$AC$23,'NEW Summary 1990-2017 CO2'!$AC$24,'NEW Summary 1990-2017 CO2'!$AC$32)</c:f>
              <c:numCache>
                <c:formatCode>0.00</c:formatCode>
                <c:ptCount val="10"/>
                <c:pt idx="0">
                  <c:v>11502.139983683297</c:v>
                </c:pt>
                <c:pt idx="1">
                  <c:v>5599.1834665263277</c:v>
                </c:pt>
                <c:pt idx="2">
                  <c:v>4638.513046740869</c:v>
                </c:pt>
                <c:pt idx="3">
                  <c:v>1060.0922708430446</c:v>
                </c:pt>
                <c:pt idx="4">
                  <c:v>902.47264199012852</c:v>
                </c:pt>
                <c:pt idx="5">
                  <c:v>11863.747471489312</c:v>
                </c:pt>
                <c:pt idx="6">
                  <c:v>2192.8109874188031</c:v>
                </c:pt>
                <c:pt idx="8">
                  <c:v>944.28182251446003</c:v>
                </c:pt>
                <c:pt idx="9">
                  <c:v>24.346379607661021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4E13-4625-BF5D-6E4FADCCDCF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5.1981802821697782E-3"/>
                  <c:y val="-2.0050128478697293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BC-42ED-A84F-F5F045E09747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BC-42ED-A84F-F5F045E09747}"/>
                </c:ext>
              </c:extLst>
            </c:dLbl>
            <c:dLbl>
              <c:idx val="2"/>
              <c:layout>
                <c:manualLayout>
                  <c:x val="0.1079529372544438"/>
                  <c:y val="-3.1818361300396535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DBC-42ED-A84F-F5F045E09747}"/>
                </c:ext>
              </c:extLst>
            </c:dLbl>
            <c:dLbl>
              <c:idx val="3"/>
              <c:layout>
                <c:manualLayout>
                  <c:x val="-6.3704116870530153E-2"/>
                  <c:y val="-5.87701467633742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BC-42ED-A84F-F5F045E09747}"/>
                </c:ext>
              </c:extLst>
            </c:dLbl>
            <c:dLbl>
              <c:idx val="4"/>
              <c:layout>
                <c:manualLayout>
                  <c:x val="-7.5702748289620161E-2"/>
                  <c:y val="-5.1912729673186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DBC-42ED-A84F-F5F045E09747}"/>
                </c:ext>
              </c:extLst>
            </c:dLbl>
            <c:dLbl>
              <c:idx val="5"/>
              <c:layout>
                <c:manualLayout>
                  <c:x val="-8.1438157753993184E-2"/>
                  <c:y val="0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DBC-42ED-A84F-F5F045E09747}"/>
                </c:ext>
              </c:extLst>
            </c:dLbl>
            <c:dLbl>
              <c:idx val="6"/>
              <c:layout>
                <c:manualLayout>
                  <c:x val="-1.5883145156515001E-17"/>
                  <c:y val="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DBC-42ED-A84F-F5F045E0974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DBC-42ED-A84F-F5F045E09747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DBC-42ED-A84F-F5F045E09747}"/>
                </c:ext>
              </c:extLst>
            </c:dLbl>
            <c:dLbl>
              <c:idx val="9"/>
              <c:layout>
                <c:manualLayout>
                  <c:x val="6.3172660518518553E-2"/>
                  <c:y val="4.5621617316370282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DBC-42ED-A84F-F5F045E0974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1990-2017 CO2'!$A$2,'NEW Summary 1990-2017 CO2'!$A$7,'NEW Summary 1990-2017 CO2'!$A$8,'NEW Summary 1990-2017 CO2'!$A$9,'NEW Summary 1990-2017 CO2'!$A$10,'NEW Summary 1990-2017 CO2'!$A$11,'NEW Summary 1990-2017 CO2'!$A$17,'NEW Summary 1990-2017 CO2'!$A$23,'NEW Summary 1990-2017 CO2'!$A$24,'NEW Summary 1990-2017 CO2'!$A$32)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1990-2017 CO2'!$B$2,'NEW Summary 1990-2017 CO2'!$B$7,'NEW Summary 1990-2017 CO2'!$B$8,'NEW Summary 1990-2017 CO2'!$B$9,'NEW Summary 1990-2017 CO2'!$B$10,'NEW Summary 1990-2017 CO2'!$B$11,'NEW Summary 1990-2017 CO2'!$B$17,'NEW Summary 1990-2017 CO2'!$B$23,'NEW Summary 1990-2017 CO2'!$B$24,'NEW Summary 1990-2017 CO2'!$B$32)</c:f>
              <c:numCache>
                <c:formatCode>0.00</c:formatCode>
                <c:ptCount val="10"/>
                <c:pt idx="0">
                  <c:v>11145.040189197591</c:v>
                </c:pt>
                <c:pt idx="1">
                  <c:v>7051.8632039831955</c:v>
                </c:pt>
                <c:pt idx="2">
                  <c:v>3942.6297033348628</c:v>
                </c:pt>
                <c:pt idx="3">
                  <c:v>1077.5670665370719</c:v>
                </c:pt>
                <c:pt idx="4">
                  <c:v>1154.2831706348852</c:v>
                </c:pt>
                <c:pt idx="5">
                  <c:v>5034.9039233755238</c:v>
                </c:pt>
                <c:pt idx="6">
                  <c:v>2247.5181262248957</c:v>
                </c:pt>
                <c:pt idx="8">
                  <c:v>1146.7344018820606</c:v>
                </c:pt>
                <c:pt idx="9">
                  <c:v>90.614151937261823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DBC-42ED-A84F-F5F045E097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6.9911973348644102E-2"/>
          <c:y val="3.2949149716677478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1990-2017 CH4'!$A$2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CH4'!$B$2:$AC$2</c:f>
              <c:numCache>
                <c:formatCode>0.00</c:formatCode>
                <c:ptCount val="28"/>
                <c:pt idx="0">
                  <c:v>111.52627778929546</c:v>
                </c:pt>
                <c:pt idx="1">
                  <c:v>104.21928932741349</c:v>
                </c:pt>
                <c:pt idx="2">
                  <c:v>100.26123781899594</c:v>
                </c:pt>
                <c:pt idx="3">
                  <c:v>105.04493763749673</c:v>
                </c:pt>
                <c:pt idx="4">
                  <c:v>103.69279029713651</c:v>
                </c:pt>
                <c:pt idx="5">
                  <c:v>104.04008872621255</c:v>
                </c:pt>
                <c:pt idx="6">
                  <c:v>104.97825941649</c:v>
                </c:pt>
                <c:pt idx="7">
                  <c:v>102.36672139766559</c:v>
                </c:pt>
                <c:pt idx="8">
                  <c:v>91.880579264887885</c:v>
                </c:pt>
                <c:pt idx="9">
                  <c:v>94.34077811442593</c:v>
                </c:pt>
                <c:pt idx="10">
                  <c:v>99.24428706731031</c:v>
                </c:pt>
                <c:pt idx="11">
                  <c:v>112.96337320033486</c:v>
                </c:pt>
                <c:pt idx="12">
                  <c:v>87.969016752202677</c:v>
                </c:pt>
                <c:pt idx="13">
                  <c:v>757.35888833763602</c:v>
                </c:pt>
                <c:pt idx="14">
                  <c:v>95.173140487880517</c:v>
                </c:pt>
                <c:pt idx="15">
                  <c:v>88.82990811023997</c:v>
                </c:pt>
                <c:pt idx="16">
                  <c:v>84.804766185873177</c:v>
                </c:pt>
                <c:pt idx="17">
                  <c:v>104.23559648555127</c:v>
                </c:pt>
                <c:pt idx="18">
                  <c:v>100.46016174223129</c:v>
                </c:pt>
                <c:pt idx="19">
                  <c:v>81.9210040559513</c:v>
                </c:pt>
                <c:pt idx="20">
                  <c:v>86.219623224727485</c:v>
                </c:pt>
                <c:pt idx="21">
                  <c:v>81.023611627746504</c:v>
                </c:pt>
                <c:pt idx="22">
                  <c:v>85.456910545412029</c:v>
                </c:pt>
                <c:pt idx="23">
                  <c:v>84.521067757293793</c:v>
                </c:pt>
                <c:pt idx="24">
                  <c:v>92.694667268781544</c:v>
                </c:pt>
                <c:pt idx="25">
                  <c:v>94.888190129854763</c:v>
                </c:pt>
                <c:pt idx="26">
                  <c:v>98.009467415812466</c:v>
                </c:pt>
                <c:pt idx="27">
                  <c:v>101.46239684884175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1FA-4048-B7C0-D434BAC8C96F}"/>
            </c:ext>
          </c:extLst>
        </c:ser>
        <c:ser>
          <c:idx val="1"/>
          <c:order val="1"/>
          <c:tx>
            <c:strRef>
              <c:f>'NEW Summary 1990-2017 CH4'!$A$7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CH4'!$B$7:$AC$7</c:f>
              <c:numCache>
                <c:formatCode>0.00</c:formatCode>
                <c:ptCount val="28"/>
                <c:pt idx="0">
                  <c:v>442.56319450307512</c:v>
                </c:pt>
                <c:pt idx="1">
                  <c:v>432.22637909200233</c:v>
                </c:pt>
                <c:pt idx="2">
                  <c:v>367.05077962913231</c:v>
                </c:pt>
                <c:pt idx="3">
                  <c:v>357.18305904168307</c:v>
                </c:pt>
                <c:pt idx="4">
                  <c:v>314.65349365881707</c:v>
                </c:pt>
                <c:pt idx="5">
                  <c:v>284.68916996254387</c:v>
                </c:pt>
                <c:pt idx="6">
                  <c:v>284.16327602293347</c:v>
                </c:pt>
                <c:pt idx="7">
                  <c:v>248.79906485733736</c:v>
                </c:pt>
                <c:pt idx="8">
                  <c:v>263.80318635938528</c:v>
                </c:pt>
                <c:pt idx="9">
                  <c:v>201.24536752059265</c:v>
                </c:pt>
                <c:pt idx="10">
                  <c:v>200.77410474677936</c:v>
                </c:pt>
                <c:pt idx="11">
                  <c:v>191.19125829793478</c:v>
                </c:pt>
                <c:pt idx="12">
                  <c:v>188.27575612865698</c:v>
                </c:pt>
                <c:pt idx="13">
                  <c:v>178.3080294583157</c:v>
                </c:pt>
                <c:pt idx="14">
                  <c:v>175.31112198569383</c:v>
                </c:pt>
                <c:pt idx="15">
                  <c:v>182.99550720230906</c:v>
                </c:pt>
                <c:pt idx="16">
                  <c:v>177.89889094201283</c:v>
                </c:pt>
                <c:pt idx="17">
                  <c:v>172.3757410453504</c:v>
                </c:pt>
                <c:pt idx="18">
                  <c:v>182.37902734919629</c:v>
                </c:pt>
                <c:pt idx="19">
                  <c:v>193.04303516451003</c:v>
                </c:pt>
                <c:pt idx="20">
                  <c:v>184.71590929364672</c:v>
                </c:pt>
                <c:pt idx="21">
                  <c:v>168.66069848345958</c:v>
                </c:pt>
                <c:pt idx="22">
                  <c:v>164.61366222105585</c:v>
                </c:pt>
                <c:pt idx="23">
                  <c:v>175.76833835612837</c:v>
                </c:pt>
                <c:pt idx="24">
                  <c:v>151.2720281573506</c:v>
                </c:pt>
                <c:pt idx="25">
                  <c:v>150.69531588387906</c:v>
                </c:pt>
                <c:pt idx="26">
                  <c:v>141.35971227297546</c:v>
                </c:pt>
                <c:pt idx="27">
                  <c:v>127.21978280937516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1FA-4048-B7C0-D434BAC8C96F}"/>
            </c:ext>
          </c:extLst>
        </c:ser>
        <c:ser>
          <c:idx val="2"/>
          <c:order val="2"/>
          <c:tx>
            <c:strRef>
              <c:f>'NEW Summary 1990-2017 CH4'!$A$8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CH4'!$B$8:$AC$8</c:f>
              <c:numCache>
                <c:formatCode>0.00</c:formatCode>
                <c:ptCount val="28"/>
                <c:pt idx="0">
                  <c:v>6.6674616591156113</c:v>
                </c:pt>
                <c:pt idx="1">
                  <c:v>6.7381720049465885</c:v>
                </c:pt>
                <c:pt idx="2">
                  <c:v>5.6506759727544047</c:v>
                </c:pt>
                <c:pt idx="3">
                  <c:v>5.9724705097734505</c:v>
                </c:pt>
                <c:pt idx="4">
                  <c:v>5.7861558818237269</c:v>
                </c:pt>
                <c:pt idx="5">
                  <c:v>6.0062107218735141</c:v>
                </c:pt>
                <c:pt idx="6">
                  <c:v>6.4456403600937699</c:v>
                </c:pt>
                <c:pt idx="7">
                  <c:v>6.5467315408328712</c:v>
                </c:pt>
                <c:pt idx="8">
                  <c:v>7.0697840521480346</c:v>
                </c:pt>
                <c:pt idx="9">
                  <c:v>7.1666519822402099</c:v>
                </c:pt>
                <c:pt idx="10">
                  <c:v>8.3997910348896365</c:v>
                </c:pt>
                <c:pt idx="11">
                  <c:v>8.8497376086211847</c:v>
                </c:pt>
                <c:pt idx="12">
                  <c:v>8.5539787846754667</c:v>
                </c:pt>
                <c:pt idx="13">
                  <c:v>8.9317787428280084</c:v>
                </c:pt>
                <c:pt idx="14">
                  <c:v>9.7932433074355778</c:v>
                </c:pt>
                <c:pt idx="15">
                  <c:v>11.200169584642582</c:v>
                </c:pt>
                <c:pt idx="16">
                  <c:v>10.747514220244053</c:v>
                </c:pt>
                <c:pt idx="17">
                  <c:v>10.403544605991364</c:v>
                </c:pt>
                <c:pt idx="18">
                  <c:v>9.7098768753652802</c:v>
                </c:pt>
                <c:pt idx="19">
                  <c:v>8.4028591930583367</c:v>
                </c:pt>
                <c:pt idx="20">
                  <c:v>8.7274586363770386</c:v>
                </c:pt>
                <c:pt idx="21">
                  <c:v>7.8141119179030687</c:v>
                </c:pt>
                <c:pt idx="22">
                  <c:v>7.5249139682989759</c:v>
                </c:pt>
                <c:pt idx="23">
                  <c:v>7.6947573841189856</c:v>
                </c:pt>
                <c:pt idx="24">
                  <c:v>8.7865079268774409</c:v>
                </c:pt>
                <c:pt idx="25">
                  <c:v>9.0294784504781571</c:v>
                </c:pt>
                <c:pt idx="26">
                  <c:v>8.98235144569861</c:v>
                </c:pt>
                <c:pt idx="27">
                  <c:v>9.9196193311496064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1FA-4048-B7C0-D434BAC8C96F}"/>
            </c:ext>
          </c:extLst>
        </c:ser>
        <c:ser>
          <c:idx val="3"/>
          <c:order val="3"/>
          <c:tx>
            <c:strRef>
              <c:f>'NEW Summary 1990-2017 CH4'!$A$9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CH4'!$B$9:$AC$9</c:f>
              <c:numCache>
                <c:formatCode>0.00</c:formatCode>
                <c:ptCount val="28"/>
                <c:pt idx="0">
                  <c:v>3.5230745152500096</c:v>
                </c:pt>
                <c:pt idx="1">
                  <c:v>3.6591568950545503</c:v>
                </c:pt>
                <c:pt idx="2">
                  <c:v>3.7208808632853323</c:v>
                </c:pt>
                <c:pt idx="3">
                  <c:v>3.7438136211528974</c:v>
                </c:pt>
                <c:pt idx="4">
                  <c:v>4.2423063633316351</c:v>
                </c:pt>
                <c:pt idx="5">
                  <c:v>3.7117355254381672</c:v>
                </c:pt>
                <c:pt idx="6">
                  <c:v>3.8882926068681365</c:v>
                </c:pt>
                <c:pt idx="7">
                  <c:v>4.0741949077417674</c:v>
                </c:pt>
                <c:pt idx="8">
                  <c:v>4.0162679598412465</c:v>
                </c:pt>
                <c:pt idx="9">
                  <c:v>4.2887881633409135</c:v>
                </c:pt>
                <c:pt idx="10">
                  <c:v>4.2413473974490206</c:v>
                </c:pt>
                <c:pt idx="11">
                  <c:v>4.3038854006573946</c:v>
                </c:pt>
                <c:pt idx="12">
                  <c:v>4.2708171471359151</c:v>
                </c:pt>
                <c:pt idx="13">
                  <c:v>4.4599807463890739</c:v>
                </c:pt>
                <c:pt idx="14">
                  <c:v>4.0880972461076546</c:v>
                </c:pt>
                <c:pt idx="15">
                  <c:v>4.5380567311843212</c:v>
                </c:pt>
                <c:pt idx="16">
                  <c:v>4.5841789622577833</c:v>
                </c:pt>
                <c:pt idx="17">
                  <c:v>6.0249655542774079</c:v>
                </c:pt>
                <c:pt idx="18">
                  <c:v>8.1394626733863031</c:v>
                </c:pt>
                <c:pt idx="19">
                  <c:v>8.3444579495097866</c:v>
                </c:pt>
                <c:pt idx="20">
                  <c:v>7.5075420417701499</c:v>
                </c:pt>
                <c:pt idx="21">
                  <c:v>8.4456942833391508</c:v>
                </c:pt>
                <c:pt idx="22">
                  <c:v>9.4119372497157077</c:v>
                </c:pt>
                <c:pt idx="23">
                  <c:v>10.896503770093371</c:v>
                </c:pt>
                <c:pt idx="24">
                  <c:v>11.376884170184812</c:v>
                </c:pt>
                <c:pt idx="25">
                  <c:v>7.8949204317442252</c:v>
                </c:pt>
                <c:pt idx="26">
                  <c:v>10.523487307474266</c:v>
                </c:pt>
                <c:pt idx="27">
                  <c:v>9.5693582375792001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1FA-4048-B7C0-D434BAC8C96F}"/>
            </c:ext>
          </c:extLst>
        </c:ser>
        <c:ser>
          <c:idx val="4"/>
          <c:order val="4"/>
          <c:tx>
            <c:strRef>
              <c:f>'NEW Summary 1990-2017 CH4'!$A$10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CH4'!$B$10:$AC$10</c:f>
              <c:numCache>
                <c:formatCode>0.00</c:formatCode>
                <c:ptCount val="28"/>
                <c:pt idx="0">
                  <c:v>3.6093138751137581</c:v>
                </c:pt>
                <c:pt idx="1">
                  <c:v>3.5442173068143958</c:v>
                </c:pt>
                <c:pt idx="2">
                  <c:v>3.3082378614031667</c:v>
                </c:pt>
                <c:pt idx="3">
                  <c:v>3.2218026757870879</c:v>
                </c:pt>
                <c:pt idx="4">
                  <c:v>3.3268918414060198</c:v>
                </c:pt>
                <c:pt idx="5">
                  <c:v>2.8637735863596276</c:v>
                </c:pt>
                <c:pt idx="6">
                  <c:v>2.9429813756293441</c:v>
                </c:pt>
                <c:pt idx="7">
                  <c:v>2.8637475013994309</c:v>
                </c:pt>
                <c:pt idx="8">
                  <c:v>2.6791698785578575</c:v>
                </c:pt>
                <c:pt idx="9">
                  <c:v>2.8178168931356908</c:v>
                </c:pt>
                <c:pt idx="10">
                  <c:v>2.855325324605603</c:v>
                </c:pt>
                <c:pt idx="11">
                  <c:v>2.9154407855304996</c:v>
                </c:pt>
                <c:pt idx="12">
                  <c:v>2.8339242018048045</c:v>
                </c:pt>
                <c:pt idx="13">
                  <c:v>2.7772039197540428</c:v>
                </c:pt>
                <c:pt idx="14">
                  <c:v>2.5154658251864781</c:v>
                </c:pt>
                <c:pt idx="15">
                  <c:v>2.7530135199043433</c:v>
                </c:pt>
                <c:pt idx="16">
                  <c:v>2.6105792783693906</c:v>
                </c:pt>
                <c:pt idx="17">
                  <c:v>2.693040751293863</c:v>
                </c:pt>
                <c:pt idx="18">
                  <c:v>2.9605373839384832</c:v>
                </c:pt>
                <c:pt idx="19">
                  <c:v>2.719649636537568</c:v>
                </c:pt>
                <c:pt idx="20">
                  <c:v>2.7325303020090046</c:v>
                </c:pt>
                <c:pt idx="21">
                  <c:v>2.4797665255510437</c:v>
                </c:pt>
                <c:pt idx="22">
                  <c:v>2.4761972528948624</c:v>
                </c:pt>
                <c:pt idx="23">
                  <c:v>2.2882017037239382</c:v>
                </c:pt>
                <c:pt idx="24">
                  <c:v>2.0844181266764643</c:v>
                </c:pt>
                <c:pt idx="25">
                  <c:v>2.1447216010345551</c:v>
                </c:pt>
                <c:pt idx="26">
                  <c:v>2.2127713159411604</c:v>
                </c:pt>
                <c:pt idx="27">
                  <c:v>2.3671088843215373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41FA-4048-B7C0-D434BAC8C96F}"/>
            </c:ext>
          </c:extLst>
        </c:ser>
        <c:ser>
          <c:idx val="5"/>
          <c:order val="5"/>
          <c:tx>
            <c:strRef>
              <c:f>'NEW Summary 1990-2017 CH4'!$A$11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CH4'!$B$11:$AC$11</c:f>
              <c:numCache>
                <c:formatCode>0.00</c:formatCode>
                <c:ptCount val="28"/>
                <c:pt idx="0">
                  <c:v>48.766252464253455</c:v>
                </c:pt>
                <c:pt idx="1">
                  <c:v>50.233884820017309</c:v>
                </c:pt>
                <c:pt idx="2">
                  <c:v>51.243998886773014</c:v>
                </c:pt>
                <c:pt idx="3">
                  <c:v>48.357956958489424</c:v>
                </c:pt>
                <c:pt idx="4">
                  <c:v>47.085648489664216</c:v>
                </c:pt>
                <c:pt idx="5">
                  <c:v>46.564352033654536</c:v>
                </c:pt>
                <c:pt idx="6">
                  <c:v>46.294553081696712</c:v>
                </c:pt>
                <c:pt idx="7">
                  <c:v>43.648879036097455</c:v>
                </c:pt>
                <c:pt idx="8">
                  <c:v>45.376141017834385</c:v>
                </c:pt>
                <c:pt idx="9">
                  <c:v>44.483083857077872</c:v>
                </c:pt>
                <c:pt idx="10">
                  <c:v>41.637954869107681</c:v>
                </c:pt>
                <c:pt idx="11">
                  <c:v>41.082910614426368</c:v>
                </c:pt>
                <c:pt idx="12">
                  <c:v>38.017391238725722</c:v>
                </c:pt>
                <c:pt idx="13">
                  <c:v>36.227806409278649</c:v>
                </c:pt>
                <c:pt idx="14">
                  <c:v>35.437484751820172</c:v>
                </c:pt>
                <c:pt idx="15">
                  <c:v>35.735912965750956</c:v>
                </c:pt>
                <c:pt idx="16">
                  <c:v>33.975303079260485</c:v>
                </c:pt>
                <c:pt idx="17">
                  <c:v>32.346393807861268</c:v>
                </c:pt>
                <c:pt idx="18">
                  <c:v>29.536873371960375</c:v>
                </c:pt>
                <c:pt idx="19">
                  <c:v>25.850546485023269</c:v>
                </c:pt>
                <c:pt idx="20">
                  <c:v>22.584567998669787</c:v>
                </c:pt>
                <c:pt idx="21">
                  <c:v>20.74306615896457</c:v>
                </c:pt>
                <c:pt idx="22">
                  <c:v>18.473118988530366</c:v>
                </c:pt>
                <c:pt idx="23">
                  <c:v>17.320985962173953</c:v>
                </c:pt>
                <c:pt idx="24">
                  <c:v>16.322627530147674</c:v>
                </c:pt>
                <c:pt idx="25">
                  <c:v>15.203692554123077</c:v>
                </c:pt>
                <c:pt idx="26">
                  <c:v>13.924222876033699</c:v>
                </c:pt>
                <c:pt idx="27">
                  <c:v>11.877368893033553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1FA-4048-B7C0-D434BAC8C96F}"/>
            </c:ext>
          </c:extLst>
        </c:ser>
        <c:ser>
          <c:idx val="6"/>
          <c:order val="6"/>
          <c:tx>
            <c:strRef>
              <c:f>'NEW Summary 1990-2017 CH4'!$A$17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CH4'!$B$17:$AC$17</c:f>
              <c:numCache>
                <c:formatCode>0.00</c:formatCode>
                <c:ptCount val="28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</c:v>
                </c:pt>
                <c:pt idx="13">
                  <c:v>0</c:v>
                </c:pt>
                <c:pt idx="14">
                  <c:v>0</c:v>
                </c:pt>
                <c:pt idx="15">
                  <c:v>0</c:v>
                </c:pt>
                <c:pt idx="16">
                  <c:v>0</c:v>
                </c:pt>
                <c:pt idx="17">
                  <c:v>0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1FA-4048-B7C0-D434BAC8C96F}"/>
            </c:ext>
          </c:extLst>
        </c:ser>
        <c:ser>
          <c:idx val="7"/>
          <c:order val="7"/>
          <c:tx>
            <c:strRef>
              <c:f>'NEW Summary 1990-2017 CH4'!$A$23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CH4'!$B$23:$AC$23</c:f>
              <c:numCache>
                <c:formatCode>0.00</c:formatCode>
                <c:ptCount val="28"/>
              </c:numCache>
            </c:numRef>
          </c:val>
          <c:extLst>
            <c:ext xmlns:c16="http://schemas.microsoft.com/office/drawing/2014/chart" uri="{C3380CC4-5D6E-409C-BE32-E72D297353CC}">
              <c16:uniqueId val="{00000007-41FA-4048-B7C0-D434BAC8C96F}"/>
            </c:ext>
          </c:extLst>
        </c:ser>
        <c:ser>
          <c:idx val="8"/>
          <c:order val="8"/>
          <c:tx>
            <c:strRef>
              <c:f>'NEW Summary 1990-2017 CH4'!$A$24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CH4'!$B$24:$AC$24</c:f>
              <c:numCache>
                <c:formatCode>0.00</c:formatCode>
                <c:ptCount val="28"/>
                <c:pt idx="0">
                  <c:v>12764.297811661547</c:v>
                </c:pt>
                <c:pt idx="1">
                  <c:v>12881.318864941377</c:v>
                </c:pt>
                <c:pt idx="2">
                  <c:v>13000.651855287977</c:v>
                </c:pt>
                <c:pt idx="3">
                  <c:v>12975.385359142378</c:v>
                </c:pt>
                <c:pt idx="4">
                  <c:v>12893.185516762431</c:v>
                </c:pt>
                <c:pt idx="5">
                  <c:v>12899.209715009001</c:v>
                </c:pt>
                <c:pt idx="6">
                  <c:v>13258.089544739823</c:v>
                </c:pt>
                <c:pt idx="7">
                  <c:v>13528.467943203948</c:v>
                </c:pt>
                <c:pt idx="8">
                  <c:v>13694.80451849394</c:v>
                </c:pt>
                <c:pt idx="9">
                  <c:v>13258.112627037342</c:v>
                </c:pt>
                <c:pt idx="10">
                  <c:v>12656.349761097861</c:v>
                </c:pt>
                <c:pt idx="11">
                  <c:v>12578.225801105162</c:v>
                </c:pt>
                <c:pt idx="12">
                  <c:v>12429.842559255558</c:v>
                </c:pt>
                <c:pt idx="13">
                  <c:v>12367.760139518017</c:v>
                </c:pt>
                <c:pt idx="14">
                  <c:v>12341.21859141719</c:v>
                </c:pt>
                <c:pt idx="15">
                  <c:v>12197.830494949803</c:v>
                </c:pt>
                <c:pt idx="16">
                  <c:v>12119.416580168734</c:v>
                </c:pt>
                <c:pt idx="17">
                  <c:v>11888.605585280751</c:v>
                </c:pt>
                <c:pt idx="18">
                  <c:v>11826.753440870491</c:v>
                </c:pt>
                <c:pt idx="19">
                  <c:v>11641.08516936235</c:v>
                </c:pt>
                <c:pt idx="20">
                  <c:v>11415.203595348226</c:v>
                </c:pt>
                <c:pt idx="21">
                  <c:v>11298.424509193561</c:v>
                </c:pt>
                <c:pt idx="22">
                  <c:v>11682.70070322629</c:v>
                </c:pt>
                <c:pt idx="23">
                  <c:v>11851.212345467533</c:v>
                </c:pt>
                <c:pt idx="24">
                  <c:v>11986.476361933685</c:v>
                </c:pt>
                <c:pt idx="25">
                  <c:v>12234.993359274664</c:v>
                </c:pt>
                <c:pt idx="26">
                  <c:v>12610.531765687072</c:v>
                </c:pt>
                <c:pt idx="27">
                  <c:v>12968.030892997875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41FA-4048-B7C0-D434BAC8C96F}"/>
            </c:ext>
          </c:extLst>
        </c:ser>
        <c:ser>
          <c:idx val="9"/>
          <c:order val="9"/>
          <c:tx>
            <c:strRef>
              <c:f>'NEW Summary 1990-2017 CH4'!$A$32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1990-2017 CH4'!$B$1:$AC$1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CH4'!$B$32:$AC$32</c:f>
              <c:numCache>
                <c:formatCode>0.00</c:formatCode>
                <c:ptCount val="28"/>
                <c:pt idx="0">
                  <c:v>1380.0058472093522</c:v>
                </c:pt>
                <c:pt idx="1">
                  <c:v>1460.8874424629109</c:v>
                </c:pt>
                <c:pt idx="2">
                  <c:v>1524.2894519542654</c:v>
                </c:pt>
                <c:pt idx="3">
                  <c:v>1573.8261653287257</c:v>
                </c:pt>
                <c:pt idx="4">
                  <c:v>1619.5437690192625</c:v>
                </c:pt>
                <c:pt idx="5">
                  <c:v>1656.4775342588521</c:v>
                </c:pt>
                <c:pt idx="6">
                  <c:v>1535.2486970266536</c:v>
                </c:pt>
                <c:pt idx="7">
                  <c:v>1273.8509751506676</c:v>
                </c:pt>
                <c:pt idx="8">
                  <c:v>1331.889440720144</c:v>
                </c:pt>
                <c:pt idx="9">
                  <c:v>1326.7102489271977</c:v>
                </c:pt>
                <c:pt idx="10">
                  <c:v>1332.1871921765639</c:v>
                </c:pt>
                <c:pt idx="11">
                  <c:v>1431.7676766799102</c:v>
                </c:pt>
                <c:pt idx="12">
                  <c:v>1510.7152254387772</c:v>
                </c:pt>
                <c:pt idx="13">
                  <c:v>1518.0303230602858</c:v>
                </c:pt>
                <c:pt idx="14">
                  <c:v>1247.637389087379</c:v>
                </c:pt>
                <c:pt idx="15">
                  <c:v>1066.6352055966011</c:v>
                </c:pt>
                <c:pt idx="16">
                  <c:v>1103.9771374166958</c:v>
                </c:pt>
                <c:pt idx="17">
                  <c:v>667.54438635301813</c:v>
                </c:pt>
                <c:pt idx="18">
                  <c:v>524.3513258458006</c:v>
                </c:pt>
                <c:pt idx="19">
                  <c:v>348.62025044891197</c:v>
                </c:pt>
                <c:pt idx="20">
                  <c:v>341.29126644072238</c:v>
                </c:pt>
                <c:pt idx="21">
                  <c:v>445.5501824967892</c:v>
                </c:pt>
                <c:pt idx="22">
                  <c:v>366.64325726557502</c:v>
                </c:pt>
                <c:pt idx="23">
                  <c:v>524.78773284117779</c:v>
                </c:pt>
                <c:pt idx="24">
                  <c:v>711.7060714183242</c:v>
                </c:pt>
                <c:pt idx="25">
                  <c:v>806.38591723058278</c:v>
                </c:pt>
                <c:pt idx="26">
                  <c:v>829.82501319636401</c:v>
                </c:pt>
                <c:pt idx="27">
                  <c:v>803.80011948345543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1FA-4048-B7C0-D434BAC8C96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7561856"/>
        <c:axId val="227563392"/>
      </c:barChart>
      <c:catAx>
        <c:axId val="22756185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7563392"/>
        <c:crosses val="autoZero"/>
        <c:auto val="1"/>
        <c:lblAlgn val="ctr"/>
        <c:lblOffset val="100"/>
        <c:noMultiLvlLbl val="0"/>
      </c:catAx>
      <c:valAx>
        <c:axId val="227563392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7561856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2017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1381302433430722"/>
                  <c:y val="4.424129171477274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313E-4185-A740-F4E244D63511}"/>
                </c:ext>
              </c:extLst>
            </c:dLbl>
            <c:dLbl>
              <c:idx val="1"/>
              <c:layout>
                <c:manualLayout>
                  <c:x val="0.18371484840479446"/>
                  <c:y val="2.3560031845360332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313E-4185-A740-F4E244D63511}"/>
                </c:ext>
              </c:extLst>
            </c:dLbl>
            <c:dLbl>
              <c:idx val="2"/>
              <c:layout>
                <c:manualLayout>
                  <c:x val="0.3061217290021323"/>
                  <c:y val="0.2743101831243214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313E-4185-A740-F4E244D63511}"/>
                </c:ext>
              </c:extLst>
            </c:dLbl>
            <c:dLbl>
              <c:idx val="3"/>
              <c:layout>
                <c:manualLayout>
                  <c:x val="0.26597255439736961"/>
                  <c:y val="0.1189847418335516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313E-4185-A740-F4E244D63511}"/>
                </c:ext>
              </c:extLst>
            </c:dLbl>
            <c:dLbl>
              <c:idx val="4"/>
              <c:layout>
                <c:manualLayout>
                  <c:x val="-0.44244268867628761"/>
                  <c:y val="0.41527180096042315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313E-4185-A740-F4E244D63511}"/>
                </c:ext>
              </c:extLst>
            </c:dLbl>
            <c:dLbl>
              <c:idx val="5"/>
              <c:layout>
                <c:manualLayout>
                  <c:x val="0.33160053320743166"/>
                  <c:y val="0.4114652746864821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313E-4185-A740-F4E244D63511}"/>
                </c:ext>
              </c:extLst>
            </c:dLbl>
            <c:dLbl>
              <c:idx val="6"/>
              <c:layout>
                <c:manualLayout>
                  <c:x val="-0.42003934974932"/>
                  <c:y val="0.1775969442493576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313E-4185-A740-F4E244D63511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313E-4185-A740-F4E244D63511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313E-4185-A740-F4E244D63511}"/>
                </c:ext>
              </c:extLst>
            </c:dLbl>
            <c:dLbl>
              <c:idx val="9"/>
              <c:layout>
                <c:manualLayout>
                  <c:x val="-0.24862787834789488"/>
                  <c:y val="7.313970751271739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313E-4185-A740-F4E244D63511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1990-2017 CH4'!$A$2,'NEW Summary 1990-2017 CH4'!$A$7,'NEW Summary 1990-2017 CH4'!$A$8,'NEW Summary 1990-2017 CH4'!$A$9,'NEW Summary 1990-2017 CH4'!$A$10,'NEW Summary 1990-2017 CH4'!$A$11,'NEW Summary 1990-2017 CH4'!$A$17,'NEW Summary 1990-2017 CH4'!$A$23,'NEW Summary 1990-2017 CH4'!$A$24,'NEW Summary 1990-2017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1990-2017 CH4'!$AC$2,'NEW Summary 1990-2017 CH4'!$AC$7,'NEW Summary 1990-2017 CH4'!$AC$8,'NEW Summary 1990-2017 CH4'!$AC$9,'NEW Summary 1990-2017 CH4'!$AC$10,'NEW Summary 1990-2017 CH4'!$AC$11,'NEW Summary 1990-2017 CH4'!$AC$17,'NEW Summary 1990-2017 CH4'!$AC$23,'NEW Summary 1990-2017 CH4'!$AC$24,'NEW Summary 1990-2017 CH4'!$AC$32)</c:f>
              <c:numCache>
                <c:formatCode>0.00</c:formatCode>
                <c:ptCount val="10"/>
                <c:pt idx="0">
                  <c:v>101.46239684884175</c:v>
                </c:pt>
                <c:pt idx="1">
                  <c:v>127.21978280937516</c:v>
                </c:pt>
                <c:pt idx="2">
                  <c:v>9.9196193311496064</c:v>
                </c:pt>
                <c:pt idx="3">
                  <c:v>9.5693582375792001</c:v>
                </c:pt>
                <c:pt idx="4">
                  <c:v>2.3671088843215373</c:v>
                </c:pt>
                <c:pt idx="5">
                  <c:v>11.877368893033553</c:v>
                </c:pt>
                <c:pt idx="6">
                  <c:v>0</c:v>
                </c:pt>
                <c:pt idx="8">
                  <c:v>12968.030892997875</c:v>
                </c:pt>
                <c:pt idx="9">
                  <c:v>803.80011948345543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313E-4185-A740-F4E244D63511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2311855311749885"/>
                  <c:y val="2.59077029057074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BC-42ED-A84F-F5F045E09747}"/>
                </c:ext>
              </c:extLst>
            </c:dLbl>
            <c:dLbl>
              <c:idx val="1"/>
              <c:layout>
                <c:manualLayout>
                  <c:x val="5.1981802821697782E-3"/>
                  <c:y val="-1.8045115630827561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BC-42ED-A84F-F5F045E09747}"/>
                </c:ext>
              </c:extLst>
            </c:dLbl>
            <c:dLbl>
              <c:idx val="2"/>
              <c:layout>
                <c:manualLayout>
                  <c:x val="9.031236730504702E-2"/>
                  <c:y val="7.17757093856159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DBC-42ED-A84F-F5F045E09747}"/>
                </c:ext>
              </c:extLst>
            </c:dLbl>
            <c:dLbl>
              <c:idx val="3"/>
              <c:layout>
                <c:manualLayout>
                  <c:x val="-0.21894116841426398"/>
                  <c:y val="-7.8708376328898537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BC-42ED-A84F-F5F045E09747}"/>
                </c:ext>
              </c:extLst>
            </c:dLbl>
            <c:dLbl>
              <c:idx val="4"/>
              <c:layout>
                <c:manualLayout>
                  <c:x val="0.14833248672477486"/>
                  <c:y val="6.315226293646484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DBC-42ED-A84F-F5F045E09747}"/>
                </c:ext>
              </c:extLst>
            </c:dLbl>
            <c:dLbl>
              <c:idx val="5"/>
              <c:layout>
                <c:manualLayout>
                  <c:x val="5.6158275102082655E-2"/>
                  <c:y val="-1.5950157641247988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DBC-42ED-A84F-F5F045E09747}"/>
                </c:ext>
              </c:extLst>
            </c:dLbl>
            <c:dLbl>
              <c:idx val="6"/>
              <c:layout>
                <c:manualLayout>
                  <c:x val="0.19933846465628027"/>
                  <c:y val="0.1156610924319484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DBC-42ED-A84F-F5F045E0974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DBC-42ED-A84F-F5F045E09747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DBC-42ED-A84F-F5F045E09747}"/>
                </c:ext>
              </c:extLst>
            </c:dLbl>
            <c:dLbl>
              <c:idx val="9"/>
              <c:layout>
                <c:manualLayout>
                  <c:x val="-0.27376223259080418"/>
                  <c:y val="0.11820699505466618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DBC-42ED-A84F-F5F045E0974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1990-2017 CH4'!$A$2,'NEW Summary 1990-2017 CH4'!$A$7,'NEW Summary 1990-2017 CH4'!$A$8,'NEW Summary 1990-2017 CH4'!$A$9,'NEW Summary 1990-2017 CH4'!$A$10,'NEW Summary 1990-2017 CH4'!$A$11,'NEW Summary 1990-2017 CH4'!$A$17,'NEW Summary 1990-2017 CH4'!$A$23,'NEW Summary 1990-2017 CH4'!$A$24,'NEW Summary 1990-2017 CH4'!$A$32)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1990-2017 CH4'!$B$2,'NEW Summary 1990-2017 CH4'!$B$7,'NEW Summary 1990-2017 CH4'!$B$8,'NEW Summary 1990-2017 CH4'!$B$9,'NEW Summary 1990-2017 CH4'!$B$10,'NEW Summary 1990-2017 CH4'!$B$11,'NEW Summary 1990-2017 CH4'!$B$17,'NEW Summary 1990-2017 CH4'!$B$23,'NEW Summary 1990-2017 CH4'!$B$24,'NEW Summary 1990-2017 CH4'!$B$32)</c:f>
              <c:numCache>
                <c:formatCode>0.00</c:formatCode>
                <c:ptCount val="10"/>
                <c:pt idx="0">
                  <c:v>111.52627778929546</c:v>
                </c:pt>
                <c:pt idx="1">
                  <c:v>442.56319450307512</c:v>
                </c:pt>
                <c:pt idx="2">
                  <c:v>6.6674616591156113</c:v>
                </c:pt>
                <c:pt idx="3">
                  <c:v>3.5230745152500096</c:v>
                </c:pt>
                <c:pt idx="4">
                  <c:v>3.6093138751137581</c:v>
                </c:pt>
                <c:pt idx="5">
                  <c:v>48.766252464253455</c:v>
                </c:pt>
                <c:pt idx="6">
                  <c:v>0</c:v>
                </c:pt>
                <c:pt idx="8">
                  <c:v>12764.297811661547</c:v>
                </c:pt>
                <c:pt idx="9">
                  <c:v>1380.0058472093522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DBC-42ED-A84F-F5F045E097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7.2441638420633614E-2"/>
          <c:y val="3.0433880156322663E-2"/>
          <c:w val="0.9121689347315515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'NEW Summary 1990-2017 N2O'!$A$2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N2O'!$B$2:$AC$2</c:f>
              <c:numCache>
                <c:formatCode>0.00</c:formatCode>
                <c:ptCount val="28"/>
                <c:pt idx="0">
                  <c:v>71.495846513999325</c:v>
                </c:pt>
                <c:pt idx="1">
                  <c:v>73.156847206211893</c:v>
                </c:pt>
                <c:pt idx="2">
                  <c:v>75.259274418477403</c:v>
                </c:pt>
                <c:pt idx="3">
                  <c:v>71.99796817856803</c:v>
                </c:pt>
                <c:pt idx="4">
                  <c:v>73.39756896278648</c:v>
                </c:pt>
                <c:pt idx="5">
                  <c:v>74.376799386855126</c:v>
                </c:pt>
                <c:pt idx="6">
                  <c:v>77.831366539011981</c:v>
                </c:pt>
                <c:pt idx="7">
                  <c:v>77.701119636140888</c:v>
                </c:pt>
                <c:pt idx="8">
                  <c:v>75.177669208058376</c:v>
                </c:pt>
                <c:pt idx="9">
                  <c:v>77.014970377795336</c:v>
                </c:pt>
                <c:pt idx="10">
                  <c:v>76.966808263145694</c:v>
                </c:pt>
                <c:pt idx="11">
                  <c:v>83.778343559172555</c:v>
                </c:pt>
                <c:pt idx="12">
                  <c:v>94.32624570619636</c:v>
                </c:pt>
                <c:pt idx="13">
                  <c:v>104.51729995931525</c:v>
                </c:pt>
                <c:pt idx="14">
                  <c:v>91.532564224147663</c:v>
                </c:pt>
                <c:pt idx="15">
                  <c:v>100.27258828434111</c:v>
                </c:pt>
                <c:pt idx="16">
                  <c:v>108.73019240809731</c:v>
                </c:pt>
                <c:pt idx="17">
                  <c:v>115.10818085340225</c:v>
                </c:pt>
                <c:pt idx="18">
                  <c:v>144.08510242305522</c:v>
                </c:pt>
                <c:pt idx="19">
                  <c:v>138.45999619890586</c:v>
                </c:pt>
                <c:pt idx="20">
                  <c:v>144.00079019592542</c:v>
                </c:pt>
                <c:pt idx="21">
                  <c:v>131.38621271523459</c:v>
                </c:pt>
                <c:pt idx="22">
                  <c:v>134.18815402396274</c:v>
                </c:pt>
                <c:pt idx="23">
                  <c:v>124.29340713955634</c:v>
                </c:pt>
                <c:pt idx="24">
                  <c:v>124.26002311368214</c:v>
                </c:pt>
                <c:pt idx="25">
                  <c:v>122.12538802078566</c:v>
                </c:pt>
                <c:pt idx="26">
                  <c:v>139.50997558761892</c:v>
                </c:pt>
                <c:pt idx="27">
                  <c:v>140.38729487530907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DA8-4D42-9E6A-29C6DC4BD448}"/>
            </c:ext>
          </c:extLst>
        </c:ser>
        <c:ser>
          <c:idx val="1"/>
          <c:order val="1"/>
          <c:tx>
            <c:strRef>
              <c:f>'NEW Summary 1990-2017 N2O'!$A$7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N2O'!$B$7:$AC$7</c:f>
              <c:numCache>
                <c:formatCode>0.00</c:formatCode>
                <c:ptCount val="28"/>
                <c:pt idx="0">
                  <c:v>29.238437139400737</c:v>
                </c:pt>
                <c:pt idx="1">
                  <c:v>28.826795709715842</c:v>
                </c:pt>
                <c:pt idx="2">
                  <c:v>24.607426298347054</c:v>
                </c:pt>
                <c:pt idx="3">
                  <c:v>24.215258498007927</c:v>
                </c:pt>
                <c:pt idx="4">
                  <c:v>22.484114681465158</c:v>
                </c:pt>
                <c:pt idx="5">
                  <c:v>21.451435556712305</c:v>
                </c:pt>
                <c:pt idx="6">
                  <c:v>21.6879189769124</c:v>
                </c:pt>
                <c:pt idx="7">
                  <c:v>19.905305717621331</c:v>
                </c:pt>
                <c:pt idx="8">
                  <c:v>21.304565996932119</c:v>
                </c:pt>
                <c:pt idx="9">
                  <c:v>18.534735219483483</c:v>
                </c:pt>
                <c:pt idx="10">
                  <c:v>18.481343199084979</c:v>
                </c:pt>
                <c:pt idx="11">
                  <c:v>18.598501502018298</c:v>
                </c:pt>
                <c:pt idx="12">
                  <c:v>18.430989666024054</c:v>
                </c:pt>
                <c:pt idx="13">
                  <c:v>18.248347279751151</c:v>
                </c:pt>
                <c:pt idx="14">
                  <c:v>18.363436496981748</c:v>
                </c:pt>
                <c:pt idx="15">
                  <c:v>19.174916198439874</c:v>
                </c:pt>
                <c:pt idx="16">
                  <c:v>18.723677878795623</c:v>
                </c:pt>
                <c:pt idx="17">
                  <c:v>18.493474015387026</c:v>
                </c:pt>
                <c:pt idx="18">
                  <c:v>19.760417334514067</c:v>
                </c:pt>
                <c:pt idx="19">
                  <c:v>20.460858818830797</c:v>
                </c:pt>
                <c:pt idx="20">
                  <c:v>20.63853544978997</c:v>
                </c:pt>
                <c:pt idx="21">
                  <c:v>17.887278008643712</c:v>
                </c:pt>
                <c:pt idx="22">
                  <c:v>17.015875892992362</c:v>
                </c:pt>
                <c:pt idx="23">
                  <c:v>17.713694543064594</c:v>
                </c:pt>
                <c:pt idx="24">
                  <c:v>15.735085053050948</c:v>
                </c:pt>
                <c:pt idx="25">
                  <c:v>16.603193468670931</c:v>
                </c:pt>
                <c:pt idx="26">
                  <c:v>16.365891737014561</c:v>
                </c:pt>
                <c:pt idx="27">
                  <c:v>15.103974183671657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2DA8-4D42-9E6A-29C6DC4BD448}"/>
            </c:ext>
          </c:extLst>
        </c:ser>
        <c:ser>
          <c:idx val="2"/>
          <c:order val="2"/>
          <c:tx>
            <c:strRef>
              <c:f>'NEW Summary 1990-2017 N2O'!$A$8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N2O'!$B$8:$AC$8</c:f>
              <c:numCache>
                <c:formatCode>0.00</c:formatCode>
                <c:ptCount val="28"/>
                <c:pt idx="0">
                  <c:v>12.453031867740634</c:v>
                </c:pt>
                <c:pt idx="1">
                  <c:v>12.585267699230045</c:v>
                </c:pt>
                <c:pt idx="2">
                  <c:v>10.806250118049018</c:v>
                </c:pt>
                <c:pt idx="3">
                  <c:v>11.360286387462777</c:v>
                </c:pt>
                <c:pt idx="4">
                  <c:v>11.395185441058885</c:v>
                </c:pt>
                <c:pt idx="5">
                  <c:v>11.782162837037756</c:v>
                </c:pt>
                <c:pt idx="6">
                  <c:v>12.308925229673159</c:v>
                </c:pt>
                <c:pt idx="7">
                  <c:v>12.713449123991065</c:v>
                </c:pt>
                <c:pt idx="8">
                  <c:v>13.490694203680533</c:v>
                </c:pt>
                <c:pt idx="9">
                  <c:v>13.803649780518025</c:v>
                </c:pt>
                <c:pt idx="10">
                  <c:v>16.107904845215508</c:v>
                </c:pt>
                <c:pt idx="11">
                  <c:v>16.780643828571886</c:v>
                </c:pt>
                <c:pt idx="12">
                  <c:v>16.124963149954642</c:v>
                </c:pt>
                <c:pt idx="13">
                  <c:v>16.834094473951257</c:v>
                </c:pt>
                <c:pt idx="14">
                  <c:v>18.213511122011479</c:v>
                </c:pt>
                <c:pt idx="15">
                  <c:v>20.570596565767634</c:v>
                </c:pt>
                <c:pt idx="16">
                  <c:v>19.431914046267909</c:v>
                </c:pt>
                <c:pt idx="17">
                  <c:v>18.841068777974733</c:v>
                </c:pt>
                <c:pt idx="18">
                  <c:v>17.643583501812184</c:v>
                </c:pt>
                <c:pt idx="19">
                  <c:v>15.04295144323307</c:v>
                </c:pt>
                <c:pt idx="20">
                  <c:v>15.441172336461719</c:v>
                </c:pt>
                <c:pt idx="21">
                  <c:v>13.479643323046552</c:v>
                </c:pt>
                <c:pt idx="22">
                  <c:v>12.87838887120197</c:v>
                </c:pt>
                <c:pt idx="23">
                  <c:v>13.164987037929031</c:v>
                </c:pt>
                <c:pt idx="24">
                  <c:v>14.804827080955482</c:v>
                </c:pt>
                <c:pt idx="25">
                  <c:v>15.128798318844428</c:v>
                </c:pt>
                <c:pt idx="26">
                  <c:v>15.072789796299693</c:v>
                </c:pt>
                <c:pt idx="27">
                  <c:v>16.637294813872249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2DA8-4D42-9E6A-29C6DC4BD448}"/>
            </c:ext>
          </c:extLst>
        </c:ser>
        <c:ser>
          <c:idx val="3"/>
          <c:order val="3"/>
          <c:tx>
            <c:strRef>
              <c:f>'NEW Summary 1990-2017 N2O'!$A$9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N2O'!$B$9:$AC$9</c:f>
              <c:numCache>
                <c:formatCode>0.00</c:formatCode>
                <c:ptCount val="28"/>
                <c:pt idx="0">
                  <c:v>2.397682572187553</c:v>
                </c:pt>
                <c:pt idx="1">
                  <c:v>2.4657207133349064</c:v>
                </c:pt>
                <c:pt idx="2">
                  <c:v>2.4899547510038715</c:v>
                </c:pt>
                <c:pt idx="3">
                  <c:v>2.4782345885702903</c:v>
                </c:pt>
                <c:pt idx="4">
                  <c:v>2.8161136284243313</c:v>
                </c:pt>
                <c:pt idx="5">
                  <c:v>2.4340124846890117</c:v>
                </c:pt>
                <c:pt idx="6">
                  <c:v>2.5407852781083582</c:v>
                </c:pt>
                <c:pt idx="7">
                  <c:v>2.6591249177564769</c:v>
                </c:pt>
                <c:pt idx="8">
                  <c:v>2.5900865682797267</c:v>
                </c:pt>
                <c:pt idx="9">
                  <c:v>2.7629402406350687</c:v>
                </c:pt>
                <c:pt idx="10">
                  <c:v>2.6726572056767397</c:v>
                </c:pt>
                <c:pt idx="11">
                  <c:v>2.6953517911048515</c:v>
                </c:pt>
                <c:pt idx="12">
                  <c:v>2.6975719097752187</c:v>
                </c:pt>
                <c:pt idx="13">
                  <c:v>3.1180003701970858</c:v>
                </c:pt>
                <c:pt idx="14">
                  <c:v>2.8715079806218071</c:v>
                </c:pt>
                <c:pt idx="15">
                  <c:v>3.1400995469141235</c:v>
                </c:pt>
                <c:pt idx="16">
                  <c:v>2.9550596833992224</c:v>
                </c:pt>
                <c:pt idx="17">
                  <c:v>3.1591141417423265</c:v>
                </c:pt>
                <c:pt idx="18">
                  <c:v>3.6827471937757275</c:v>
                </c:pt>
                <c:pt idx="19">
                  <c:v>2.9347871705991739</c:v>
                </c:pt>
                <c:pt idx="20">
                  <c:v>2.731083519225455</c:v>
                </c:pt>
                <c:pt idx="21">
                  <c:v>2.8387630602370102</c:v>
                </c:pt>
                <c:pt idx="22">
                  <c:v>2.8984506193288353</c:v>
                </c:pt>
                <c:pt idx="23">
                  <c:v>2.9131683887012785</c:v>
                </c:pt>
                <c:pt idx="24">
                  <c:v>2.788812343205155</c:v>
                </c:pt>
                <c:pt idx="25">
                  <c:v>2.2094499679655559</c:v>
                </c:pt>
                <c:pt idx="26">
                  <c:v>2.6461116097128849</c:v>
                </c:pt>
                <c:pt idx="27">
                  <c:v>2.5718597474622675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2DA8-4D42-9E6A-29C6DC4BD448}"/>
            </c:ext>
          </c:extLst>
        </c:ser>
        <c:ser>
          <c:idx val="4"/>
          <c:order val="4"/>
          <c:tx>
            <c:strRef>
              <c:f>'NEW Summary 1990-2017 N2O'!$A$10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N2O'!$B$10:$AC$10</c:f>
              <c:numCache>
                <c:formatCode>0.00</c:formatCode>
                <c:ptCount val="28"/>
                <c:pt idx="0">
                  <c:v>2.762301203742588</c:v>
                </c:pt>
                <c:pt idx="1">
                  <c:v>2.6601906246753941</c:v>
                </c:pt>
                <c:pt idx="2">
                  <c:v>2.3134124575039356</c:v>
                </c:pt>
                <c:pt idx="3">
                  <c:v>2.2184848755416233</c:v>
                </c:pt>
                <c:pt idx="4">
                  <c:v>2.2348146993243958</c:v>
                </c:pt>
                <c:pt idx="5">
                  <c:v>1.8503339416751816</c:v>
                </c:pt>
                <c:pt idx="6">
                  <c:v>1.9749536813511821</c:v>
                </c:pt>
                <c:pt idx="7">
                  <c:v>1.8568191586499139</c:v>
                </c:pt>
                <c:pt idx="8">
                  <c:v>1.6591610171724758</c:v>
                </c:pt>
                <c:pt idx="9">
                  <c:v>1.7100115102024092</c:v>
                </c:pt>
                <c:pt idx="10">
                  <c:v>1.6657664723108172</c:v>
                </c:pt>
                <c:pt idx="11">
                  <c:v>1.6847452205430629</c:v>
                </c:pt>
                <c:pt idx="12">
                  <c:v>1.6446193315396394</c:v>
                </c:pt>
                <c:pt idx="13">
                  <c:v>1.559321574255339</c:v>
                </c:pt>
                <c:pt idx="14">
                  <c:v>1.40782703706875</c:v>
                </c:pt>
                <c:pt idx="15">
                  <c:v>1.541865045125671</c:v>
                </c:pt>
                <c:pt idx="16">
                  <c:v>1.4217077135454097</c:v>
                </c:pt>
                <c:pt idx="17">
                  <c:v>1.4207217028340799</c:v>
                </c:pt>
                <c:pt idx="18">
                  <c:v>1.5643533980158211</c:v>
                </c:pt>
                <c:pt idx="19">
                  <c:v>1.3543659253930977</c:v>
                </c:pt>
                <c:pt idx="20">
                  <c:v>1.3225166193898295</c:v>
                </c:pt>
                <c:pt idx="21">
                  <c:v>1.2446211831429808</c:v>
                </c:pt>
                <c:pt idx="22">
                  <c:v>1.1943394108967385</c:v>
                </c:pt>
                <c:pt idx="23">
                  <c:v>1.0495103939629371</c:v>
                </c:pt>
                <c:pt idx="24">
                  <c:v>0.91027460364597779</c:v>
                </c:pt>
                <c:pt idx="25">
                  <c:v>0.90902305550474793</c:v>
                </c:pt>
                <c:pt idx="26">
                  <c:v>0.9220770006836182</c:v>
                </c:pt>
                <c:pt idx="27">
                  <c:v>0.98966089576664995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2DA8-4D42-9E6A-29C6DC4BD448}"/>
            </c:ext>
          </c:extLst>
        </c:ser>
        <c:ser>
          <c:idx val="5"/>
          <c:order val="5"/>
          <c:tx>
            <c:strRef>
              <c:f>'NEW Summary 1990-2017 N2O'!$A$11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N2O'!$B$11:$AC$11</c:f>
              <c:numCache>
                <c:formatCode>0.00</c:formatCode>
                <c:ptCount val="28"/>
                <c:pt idx="0">
                  <c:v>67.267080926377545</c:v>
                </c:pt>
                <c:pt idx="1">
                  <c:v>67.234211110245269</c:v>
                </c:pt>
                <c:pt idx="2">
                  <c:v>81.954553544711644</c:v>
                </c:pt>
                <c:pt idx="3">
                  <c:v>99.658626107074141</c:v>
                </c:pt>
                <c:pt idx="4">
                  <c:v>130.87472119120071</c:v>
                </c:pt>
                <c:pt idx="5">
                  <c:v>172.66183315554738</c:v>
                </c:pt>
                <c:pt idx="6">
                  <c:v>255.62604100665169</c:v>
                </c:pt>
                <c:pt idx="7">
                  <c:v>316.96826392061388</c:v>
                </c:pt>
                <c:pt idx="8">
                  <c:v>389.91195133878307</c:v>
                </c:pt>
                <c:pt idx="9">
                  <c:v>175.58866381291335</c:v>
                </c:pt>
                <c:pt idx="10">
                  <c:v>191.70425905965854</c:v>
                </c:pt>
                <c:pt idx="11">
                  <c:v>198.77752939958404</c:v>
                </c:pt>
                <c:pt idx="12">
                  <c:v>195.86357781318404</c:v>
                </c:pt>
                <c:pt idx="13">
                  <c:v>189.27750170940826</c:v>
                </c:pt>
                <c:pt idx="14">
                  <c:v>189.2827877654166</c:v>
                </c:pt>
                <c:pt idx="15">
                  <c:v>184.42597532983066</c:v>
                </c:pt>
                <c:pt idx="16">
                  <c:v>181.31517801319723</c:v>
                </c:pt>
                <c:pt idx="17">
                  <c:v>170.57733978983151</c:v>
                </c:pt>
                <c:pt idx="18">
                  <c:v>130.42210142729033</c:v>
                </c:pt>
                <c:pt idx="19">
                  <c:v>119.8003141115402</c:v>
                </c:pt>
                <c:pt idx="20">
                  <c:v>112.79218282045977</c:v>
                </c:pt>
                <c:pt idx="21">
                  <c:v>110.81438344136204</c:v>
                </c:pt>
                <c:pt idx="22">
                  <c:v>109.30782472147889</c:v>
                </c:pt>
                <c:pt idx="23">
                  <c:v>113.64654399706565</c:v>
                </c:pt>
                <c:pt idx="24">
                  <c:v>117.46638708411409</c:v>
                </c:pt>
                <c:pt idx="25">
                  <c:v>123.99910382444961</c:v>
                </c:pt>
                <c:pt idx="26">
                  <c:v>129.92244589462689</c:v>
                </c:pt>
                <c:pt idx="27">
                  <c:v>126.93719059100491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2DA8-4D42-9E6A-29C6DC4BD448}"/>
            </c:ext>
          </c:extLst>
        </c:ser>
        <c:ser>
          <c:idx val="6"/>
          <c:order val="6"/>
          <c:tx>
            <c:strRef>
              <c:f>'NEW Summary 1990-2017 N2O'!$A$17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N2O'!$B$17:$AC$17</c:f>
              <c:numCache>
                <c:formatCode>0.00</c:formatCode>
                <c:ptCount val="28"/>
                <c:pt idx="0">
                  <c:v>1026.661852</c:v>
                </c:pt>
                <c:pt idx="1">
                  <c:v>812.51815800000008</c:v>
                </c:pt>
                <c:pt idx="2">
                  <c:v>812.77563000000009</c:v>
                </c:pt>
                <c:pt idx="3">
                  <c:v>812.95085400000005</c:v>
                </c:pt>
                <c:pt idx="4">
                  <c:v>813.05634600000008</c:v>
                </c:pt>
                <c:pt idx="5">
                  <c:v>813.19402200000002</c:v>
                </c:pt>
                <c:pt idx="6">
                  <c:v>813.41573400000004</c:v>
                </c:pt>
                <c:pt idx="7">
                  <c:v>813.75724200000002</c:v>
                </c:pt>
                <c:pt idx="8">
                  <c:v>814.1041140000001</c:v>
                </c:pt>
                <c:pt idx="9">
                  <c:v>814.44830400000001</c:v>
                </c:pt>
                <c:pt idx="10">
                  <c:v>814.87653000000012</c:v>
                </c:pt>
                <c:pt idx="11">
                  <c:v>596.12396799999999</c:v>
                </c:pt>
                <c:pt idx="12">
                  <c:v>315.88476800000001</c:v>
                </c:pt>
                <c:pt idx="13">
                  <c:v>35.580306</c:v>
                </c:pt>
                <c:pt idx="14">
                  <c:v>36.164088</c:v>
                </c:pt>
                <c:pt idx="15">
                  <c:v>36.956172000000002</c:v>
                </c:pt>
                <c:pt idx="16">
                  <c:v>37.842125999999993</c:v>
                </c:pt>
                <c:pt idx="17">
                  <c:v>39.119652000000002</c:v>
                </c:pt>
                <c:pt idx="18">
                  <c:v>40.096794000000003</c:v>
                </c:pt>
                <c:pt idx="19">
                  <c:v>40.528595999999993</c:v>
                </c:pt>
                <c:pt idx="20">
                  <c:v>40.719912000000008</c:v>
                </c:pt>
                <c:pt idx="21">
                  <c:v>40.899605999999991</c:v>
                </c:pt>
                <c:pt idx="22">
                  <c:v>40.993475999999994</c:v>
                </c:pt>
                <c:pt idx="23">
                  <c:v>41.062314000000001</c:v>
                </c:pt>
                <c:pt idx="24">
                  <c:v>41.209824000000005</c:v>
                </c:pt>
                <c:pt idx="25">
                  <c:v>41.440475999999997</c:v>
                </c:pt>
                <c:pt idx="26">
                  <c:v>42.571073099999992</c:v>
                </c:pt>
                <c:pt idx="27">
                  <c:v>42.774073680000001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2DA8-4D42-9E6A-29C6DC4BD448}"/>
            </c:ext>
          </c:extLst>
        </c:ser>
        <c:ser>
          <c:idx val="7"/>
          <c:order val="7"/>
          <c:tx>
            <c:strRef>
              <c:f>'NEW Summary 1990-2017 N2O'!$A$23:$B$23</c:f>
              <c:strCache>
                <c:ptCount val="2"/>
                <c:pt idx="0">
                  <c:v>F-Gases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('NEW Summary 1990-2017 N2O'!$B$23:$AB$23,'NEW Summary 1990-2017 N2O'!$AC$23)</c:f>
              <c:numCache>
                <c:formatCode>0.00</c:formatCode>
                <c:ptCount val="28"/>
              </c:numCache>
            </c:numRef>
          </c:val>
          <c:extLst>
            <c:ext xmlns:c16="http://schemas.microsoft.com/office/drawing/2014/chart" uri="{C3380CC4-5D6E-409C-BE32-E72D297353CC}">
              <c16:uniqueId val="{00000007-2DA8-4D42-9E6A-29C6DC4BD448}"/>
            </c:ext>
          </c:extLst>
        </c:ser>
        <c:ser>
          <c:idx val="8"/>
          <c:order val="8"/>
          <c:tx>
            <c:strRef>
              <c:f>'NEW Summary 1990-2017 N2O'!$A$24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N2O'!$B$24:$AC$24</c:f>
              <c:numCache>
                <c:formatCode>0.00</c:formatCode>
                <c:ptCount val="28"/>
                <c:pt idx="0">
                  <c:v>6441.260434618358</c:v>
                </c:pt>
                <c:pt idx="1">
                  <c:v>6408.5918753026071</c:v>
                </c:pt>
                <c:pt idx="2">
                  <c:v>6319.5764251491119</c:v>
                </c:pt>
                <c:pt idx="3">
                  <c:v>6427.9285784511721</c:v>
                </c:pt>
                <c:pt idx="4">
                  <c:v>6658.3849813241113</c:v>
                </c:pt>
                <c:pt idx="5">
                  <c:v>6911.7174803762264</c:v>
                </c:pt>
                <c:pt idx="6">
                  <c:v>6939.8069183057178</c:v>
                </c:pt>
                <c:pt idx="7">
                  <c:v>6764.9303292647019</c:v>
                </c:pt>
                <c:pt idx="8">
                  <c:v>7114.9754962547331</c:v>
                </c:pt>
                <c:pt idx="9">
                  <c:v>7084.9768994366659</c:v>
                </c:pt>
                <c:pt idx="10">
                  <c:v>6758.2409976850722</c:v>
                </c:pt>
                <c:pt idx="11">
                  <c:v>6469.1649051279728</c:v>
                </c:pt>
                <c:pt idx="12">
                  <c:v>6395.3621023069236</c:v>
                </c:pt>
                <c:pt idx="13">
                  <c:v>6555.5321729617972</c:v>
                </c:pt>
                <c:pt idx="14">
                  <c:v>6469.5104638484254</c:v>
                </c:pt>
                <c:pt idx="15">
                  <c:v>6300.1665416934975</c:v>
                </c:pt>
                <c:pt idx="16">
                  <c:v>6031.2308919228999</c:v>
                </c:pt>
                <c:pt idx="17">
                  <c:v>5858.4494483710341</c:v>
                </c:pt>
                <c:pt idx="18">
                  <c:v>5807.1247299875549</c:v>
                </c:pt>
                <c:pt idx="19">
                  <c:v>5649.0998627138033</c:v>
                </c:pt>
                <c:pt idx="20">
                  <c:v>5908.9645042716738</c:v>
                </c:pt>
                <c:pt idx="21">
                  <c:v>5519.4784126652457</c:v>
                </c:pt>
                <c:pt idx="22">
                  <c:v>5679.1555113807963</c:v>
                </c:pt>
                <c:pt idx="23">
                  <c:v>6124.3675746891013</c:v>
                </c:pt>
                <c:pt idx="24">
                  <c:v>5941.6814669882342</c:v>
                </c:pt>
                <c:pt idx="25">
                  <c:v>5933.8620107877077</c:v>
                </c:pt>
                <c:pt idx="26">
                  <c:v>6017.1754469103953</c:v>
                </c:pt>
                <c:pt idx="27">
                  <c:v>6300.254443920795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2DA8-4D42-9E6A-29C6DC4BD448}"/>
            </c:ext>
          </c:extLst>
        </c:ser>
        <c:ser>
          <c:idx val="9"/>
          <c:order val="9"/>
          <c:tx>
            <c:strRef>
              <c:f>'NEW Summary 1990-2017 N2O'!$A$32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'NEW Summary 1990-2017 N2O'!$B$1:$AC$1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'NEW Summary 1990-2017 N2O'!$B$32:$AC$32</c:f>
              <c:numCache>
                <c:formatCode>0.00</c:formatCode>
                <c:ptCount val="28"/>
                <c:pt idx="0">
                  <c:v>76.180400553077106</c:v>
                </c:pt>
                <c:pt idx="1">
                  <c:v>75.952439091057101</c:v>
                </c:pt>
                <c:pt idx="2">
                  <c:v>77.2434829929025</c:v>
                </c:pt>
                <c:pt idx="3">
                  <c:v>77.001591563496135</c:v>
                </c:pt>
                <c:pt idx="4">
                  <c:v>75.238192864277153</c:v>
                </c:pt>
                <c:pt idx="5">
                  <c:v>74.210995919610227</c:v>
                </c:pt>
                <c:pt idx="6">
                  <c:v>74.711470305921594</c:v>
                </c:pt>
                <c:pt idx="7">
                  <c:v>76.046959710512382</c:v>
                </c:pt>
                <c:pt idx="8">
                  <c:v>78.753611878259463</c:v>
                </c:pt>
                <c:pt idx="9">
                  <c:v>81.821207214187936</c:v>
                </c:pt>
                <c:pt idx="10">
                  <c:v>83.638939554989136</c:v>
                </c:pt>
                <c:pt idx="11">
                  <c:v>88.095690249976414</c:v>
                </c:pt>
                <c:pt idx="12">
                  <c:v>91.11678215227758</c:v>
                </c:pt>
                <c:pt idx="13">
                  <c:v>94.135139502086673</c:v>
                </c:pt>
                <c:pt idx="14">
                  <c:v>93.778294187143842</c:v>
                </c:pt>
                <c:pt idx="15">
                  <c:v>96.768292069633276</c:v>
                </c:pt>
                <c:pt idx="16">
                  <c:v>98.067285342458447</c:v>
                </c:pt>
                <c:pt idx="17">
                  <c:v>98.203512047868614</c:v>
                </c:pt>
                <c:pt idx="18">
                  <c:v>101.09863184545989</c:v>
                </c:pt>
                <c:pt idx="19">
                  <c:v>103.20120905498531</c:v>
                </c:pt>
                <c:pt idx="20">
                  <c:v>103.53582181026661</c:v>
                </c:pt>
                <c:pt idx="21">
                  <c:v>102.96822459257011</c:v>
                </c:pt>
                <c:pt idx="22">
                  <c:v>102.93766703226851</c:v>
                </c:pt>
                <c:pt idx="23">
                  <c:v>103.19353579216458</c:v>
                </c:pt>
                <c:pt idx="24">
                  <c:v>102.04581099731782</c:v>
                </c:pt>
                <c:pt idx="25">
                  <c:v>103.14372009036757</c:v>
                </c:pt>
                <c:pt idx="26">
                  <c:v>105.21519397262107</c:v>
                </c:pt>
                <c:pt idx="27">
                  <c:v>105.25555403999992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2DA8-4D42-9E6A-29C6DC4BD44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8477568"/>
        <c:axId val="228479360"/>
      </c:barChart>
      <c:catAx>
        <c:axId val="228477568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8479360"/>
        <c:crosses val="autoZero"/>
        <c:auto val="1"/>
        <c:lblAlgn val="ctr"/>
        <c:lblOffset val="100"/>
        <c:noMultiLvlLbl val="0"/>
      </c:catAx>
      <c:valAx>
        <c:axId val="22847936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0915605522113531E-2"/>
              <c:y val="0.30283252308884362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8477568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2017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-0.12144048942837025"/>
                  <c:y val="-2.00501574549900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609-4559-A4EC-6C3953C0F78C}"/>
                </c:ext>
              </c:extLst>
            </c:dLbl>
            <c:dLbl>
              <c:idx val="1"/>
              <c:layout>
                <c:manualLayout>
                  <c:x val="0.21296462921510073"/>
                  <c:y val="2.028083044978027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609-4559-A4EC-6C3953C0F78C}"/>
                </c:ext>
              </c:extLst>
            </c:dLbl>
            <c:dLbl>
              <c:idx val="2"/>
              <c:layout>
                <c:manualLayout>
                  <c:x val="-0.48304502324071169"/>
                  <c:y val="0.27216713481866267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609-4559-A4EC-6C3953C0F78C}"/>
                </c:ext>
              </c:extLst>
            </c:dLbl>
            <c:dLbl>
              <c:idx val="3"/>
              <c:layout>
                <c:manualLayout>
                  <c:x val="-0.51010031841948511"/>
                  <c:y val="0.4082507022279940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>
                    <c:manualLayout>
                      <c:w val="0.20637639810023367"/>
                      <c:h val="9.1079552990497359E-2"/>
                    </c:manualLayout>
                  </c15:layout>
                </c:ext>
                <c:ext xmlns:c16="http://schemas.microsoft.com/office/drawing/2014/chart" uri="{C3380CC4-5D6E-409C-BE32-E72D297353CC}">
                  <c16:uniqueId val="{00000003-0609-4559-A4EC-6C3953C0F78C}"/>
                </c:ext>
              </c:extLst>
            </c:dLbl>
            <c:dLbl>
              <c:idx val="4"/>
              <c:layout>
                <c:manualLayout>
                  <c:x val="0.28392074304215942"/>
                  <c:y val="0.3938413179038354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609-4559-A4EC-6C3953C0F78C}"/>
                </c:ext>
              </c:extLst>
            </c:dLbl>
            <c:dLbl>
              <c:idx val="5"/>
              <c:layout>
                <c:manualLayout>
                  <c:x val="0.19558375840940143"/>
                  <c:y val="0.10286631867162054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609-4559-A4EC-6C3953C0F78C}"/>
                </c:ext>
              </c:extLst>
            </c:dLbl>
            <c:dLbl>
              <c:idx val="6"/>
              <c:layout>
                <c:manualLayout>
                  <c:x val="0.20974522234442558"/>
                  <c:y val="0.24188839341912047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609-4559-A4EC-6C3953C0F78C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609-4559-A4EC-6C3953C0F78C}"/>
                </c:ext>
              </c:extLst>
            </c:dLbl>
            <c:dLbl>
              <c:idx val="8"/>
              <c:layout>
                <c:manualLayout>
                  <c:x val="-0.12714140882042388"/>
                  <c:y val="-8.2961281023155378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609-4559-A4EC-6C3953C0F78C}"/>
                </c:ext>
              </c:extLst>
            </c:dLbl>
            <c:dLbl>
              <c:idx val="9"/>
              <c:layout>
                <c:manualLayout>
                  <c:x val="-0.25079573710207886"/>
                  <c:y val="4.528007953915349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609-4559-A4EC-6C3953C0F78C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1990-2017 N2O'!$A$2,'NEW Summary 1990-2017 N2O'!$A$7,'NEW Summary 1990-2017 N2O'!$A$8,'NEW Summary 1990-2017 N2O'!$A$9,'NEW Summary 1990-2017 N2O'!$A$10,'NEW Summary 1990-2017 N2O'!$A$11,'NEW Summary 1990-2017 N2O'!$A$17,'NEW Summary 1990-2017 N2O'!$A$23,'NEW Summary 1990-2017 N2O'!$A$24,'NEW Summary 1990-2017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1990-2017 N2O'!$AC$2,'NEW Summary 1990-2017 N2O'!$AC$7,'NEW Summary 1990-2017 N2O'!$AC$8,'NEW Summary 1990-2017 N2O'!$AC$9,'NEW Summary 1990-2017 N2O'!$AC$10,'NEW Summary 1990-2017 N2O'!$AC$11,'NEW Summary 1990-2017 N2O'!$AC$17,'NEW Summary 1990-2017 N2O'!$AC$23,'NEW Summary 1990-2017 N2O'!$AC$24,'NEW Summary 1990-2017 N2O'!$AC$32)</c:f>
              <c:numCache>
                <c:formatCode>0.00</c:formatCode>
                <c:ptCount val="10"/>
                <c:pt idx="0">
                  <c:v>140.38729487530907</c:v>
                </c:pt>
                <c:pt idx="1">
                  <c:v>15.103974183671657</c:v>
                </c:pt>
                <c:pt idx="2">
                  <c:v>16.637294813872249</c:v>
                </c:pt>
                <c:pt idx="3">
                  <c:v>2.5718597474622675</c:v>
                </c:pt>
                <c:pt idx="4">
                  <c:v>0.98966089576664995</c:v>
                </c:pt>
                <c:pt idx="5">
                  <c:v>126.93719059100491</c:v>
                </c:pt>
                <c:pt idx="6">
                  <c:v>42.774073680000001</c:v>
                </c:pt>
                <c:pt idx="8">
                  <c:v>6300.254443920795</c:v>
                </c:pt>
                <c:pt idx="9">
                  <c:v>105.25555403999992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609-4559-A4EC-6C3953C0F78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5.8777011494252893E-2"/>
          <c:y val="1.6703954628376469E-2"/>
        </c:manualLayout>
      </c:layout>
      <c:overlay val="1"/>
    </c:title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7.179884713651892E-3"/>
                  <c:y val="1.9824664438354267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EDBC-42ED-A84F-F5F045E09747}"/>
                </c:ext>
              </c:extLst>
            </c:dLbl>
            <c:dLbl>
              <c:idx val="1"/>
              <c:layout>
                <c:manualLayout>
                  <c:x val="-0.33763059123340666"/>
                  <c:y val="9.6865809722468822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EDBC-42ED-A84F-F5F045E09747}"/>
                </c:ext>
              </c:extLst>
            </c:dLbl>
            <c:dLbl>
              <c:idx val="2"/>
              <c:layout>
                <c:manualLayout>
                  <c:x val="0.27441315279232825"/>
                  <c:y val="5.1838012334055959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EDBC-42ED-A84F-F5F045E09747}"/>
                </c:ext>
              </c:extLst>
            </c:dLbl>
            <c:dLbl>
              <c:idx val="3"/>
              <c:layout>
                <c:manualLayout>
                  <c:x val="-0.45826495013526847"/>
                  <c:y val="0.25331299374254596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EDBC-42ED-A84F-F5F045E09747}"/>
                </c:ext>
              </c:extLst>
            </c:dLbl>
            <c:dLbl>
              <c:idx val="4"/>
              <c:layout>
                <c:manualLayout>
                  <c:x val="0.34837451616839382"/>
                  <c:y val="0.3140020876495699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EDBC-42ED-A84F-F5F045E09747}"/>
                </c:ext>
              </c:extLst>
            </c:dLbl>
            <c:dLbl>
              <c:idx val="5"/>
              <c:layout>
                <c:manualLayout>
                  <c:x val="0.17221549702921229"/>
                  <c:y val="3.9875394103119971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EDBC-42ED-A84F-F5F045E09747}"/>
                </c:ext>
              </c:extLst>
            </c:dLbl>
            <c:dLbl>
              <c:idx val="6"/>
              <c:layout>
                <c:manualLayout>
                  <c:x val="0.10304680890371849"/>
                  <c:y val="0.10569224390616849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EDBC-42ED-A84F-F5F045E09747}"/>
                </c:ext>
              </c:extLst>
            </c:dLbl>
            <c:dLbl>
              <c:idx val="7"/>
              <c:layout>
                <c:manualLayout>
                  <c:x val="-2.2525447889402372E-2"/>
                  <c:y val="-1.6040102782957835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EDBC-42ED-A84F-F5F045E09747}"/>
                </c:ext>
              </c:extLst>
            </c:dLbl>
            <c:dLbl>
              <c:idx val="8"/>
              <c:layout>
                <c:manualLayout>
                  <c:x val="-1.0396360564339556E-2"/>
                  <c:y val="-4.0100256957394586E-3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EDBC-42ED-A84F-F5F045E09747}"/>
                </c:ext>
              </c:extLst>
            </c:dLbl>
            <c:dLbl>
              <c:idx val="9"/>
              <c:layout>
                <c:manualLayout>
                  <c:x val="-0.27965615071173139"/>
                  <c:y val="8.6306679772170214E-2"/>
                </c:manualLayout>
              </c:layout>
              <c:dLblPos val="bestFit"/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EDBC-42ED-A84F-F5F045E0974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b="1" i="0" baseline="0"/>
                </a:pPr>
                <a:endParaRPr lang="en-US"/>
              </a:p>
            </c:txPr>
            <c:dLblPos val="outEnd"/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('NEW Summary 1990-2017 N2O'!$A$2,'NEW Summary 1990-2017 N2O'!$A$7,'NEW Summary 1990-2017 N2O'!$A$8,'NEW Summary 1990-2017 N2O'!$A$9,'NEW Summary 1990-2017 N2O'!$A$10,'NEW Summary 1990-2017 N2O'!$A$11,'NEW Summary 1990-2017 N2O'!$A$17,'NEW Summary 1990-2017 N2O'!$A$23,'NEW Summary 1990-2017 N2O'!$A$24,'NEW Summary 1990-2017 N2O'!$A$32)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('NEW Summary 1990-2017 N2O'!$B$2,'NEW Summary 1990-2017 N2O'!$B$7,'NEW Summary 1990-2017 N2O'!$B$8,'NEW Summary 1990-2017 N2O'!$B$9,'NEW Summary 1990-2017 N2O'!$B$10,'NEW Summary 1990-2017 N2O'!$B$11,'NEW Summary 1990-2017 N2O'!$B$17,'NEW Summary 1990-2017 N2O'!$B$23,'NEW Summary 1990-2017 N2O'!$B$24,'NEW Summary 1990-2017 N2O'!$B$32)</c:f>
              <c:numCache>
                <c:formatCode>0.00</c:formatCode>
                <c:ptCount val="10"/>
                <c:pt idx="0">
                  <c:v>71.495846513999325</c:v>
                </c:pt>
                <c:pt idx="1">
                  <c:v>29.238437139400737</c:v>
                </c:pt>
                <c:pt idx="2">
                  <c:v>12.453031867740634</c:v>
                </c:pt>
                <c:pt idx="3">
                  <c:v>2.397682572187553</c:v>
                </c:pt>
                <c:pt idx="4">
                  <c:v>2.762301203742588</c:v>
                </c:pt>
                <c:pt idx="5">
                  <c:v>67.267080926377545</c:v>
                </c:pt>
                <c:pt idx="6">
                  <c:v>1026.661852</c:v>
                </c:pt>
                <c:pt idx="8">
                  <c:v>6441.260434618358</c:v>
                </c:pt>
                <c:pt idx="9">
                  <c:v>76.180400553077106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EDBC-42ED-A84F-F5F045E0974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650605128471078"/>
          <c:w val="0.9503756720065164"/>
          <c:h val="0.14917627331953798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ysClr val="windowText" lastClr="000000"/>
      </a:solidFill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7.0061969248051054E-2"/>
          <c:y val="3.2949149716677478E-2"/>
          <c:w val="0.91201892896552628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ETS'!$B$2:$AC$2</c:f>
              <c:numCache>
                <c:formatCode>0.00</c:formatCode>
                <c:ptCount val="28"/>
                <c:pt idx="15">
                  <c:v>15658.845411847915</c:v>
                </c:pt>
                <c:pt idx="16">
                  <c:v>14907.981891255073</c:v>
                </c:pt>
                <c:pt idx="17">
                  <c:v>14407.648107590119</c:v>
                </c:pt>
                <c:pt idx="18">
                  <c:v>14496.828598875358</c:v>
                </c:pt>
                <c:pt idx="19">
                  <c:v>12928.977601906085</c:v>
                </c:pt>
                <c:pt idx="20">
                  <c:v>13183.847158288487</c:v>
                </c:pt>
                <c:pt idx="21">
                  <c:v>11783.412623907319</c:v>
                </c:pt>
                <c:pt idx="22">
                  <c:v>12554.790010460534</c:v>
                </c:pt>
                <c:pt idx="23">
                  <c:v>11154.398464352333</c:v>
                </c:pt>
                <c:pt idx="24">
                  <c:v>10931.210119547188</c:v>
                </c:pt>
                <c:pt idx="25">
                  <c:v>11545.55863188386</c:v>
                </c:pt>
                <c:pt idx="26">
                  <c:v>12253.479880308194</c:v>
                </c:pt>
                <c:pt idx="27">
                  <c:v>11276.295539531686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4742-4912-9B4A-F7FE190B517D}"/>
            </c:ext>
          </c:extLst>
        </c:ser>
        <c:ser>
          <c:idx val="1"/>
          <c:order val="1"/>
          <c:tx>
            <c:strRef>
              <c:f>'NON-ETS &amp; ETS'!$A$7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ETS'!$B$7:$AC$7</c:f>
              <c:numCache>
                <c:formatCode>0.00</c:formatCode>
                <c:ptCount val="28"/>
                <c:pt idx="15">
                  <c:v>12.278</c:v>
                </c:pt>
                <c:pt idx="16">
                  <c:v>13.089</c:v>
                </c:pt>
                <c:pt idx="17">
                  <c:v>10.417243245727319</c:v>
                </c:pt>
                <c:pt idx="18">
                  <c:v>8.3070047782178875</c:v>
                </c:pt>
                <c:pt idx="19">
                  <c:v>6.8478554607194972</c:v>
                </c:pt>
                <c:pt idx="20">
                  <c:v>3.6471999415289922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4742-4912-9B4A-F7FE190B517D}"/>
            </c:ext>
          </c:extLst>
        </c:ser>
        <c:ser>
          <c:idx val="2"/>
          <c:order val="2"/>
          <c:tx>
            <c:strRef>
              <c:f>'NON-ETS &amp; ETS'!$A$8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ETS'!$B$8:$AC$8</c:f>
              <c:numCache>
                <c:formatCode>0.00</c:formatCode>
                <c:ptCount val="28"/>
                <c:pt idx="15">
                  <c:v>4042.0770063658465</c:v>
                </c:pt>
                <c:pt idx="16">
                  <c:v>4111.2253918916695</c:v>
                </c:pt>
                <c:pt idx="17">
                  <c:v>4122.0106194276887</c:v>
                </c:pt>
                <c:pt idx="18">
                  <c:v>3482.4003175765129</c:v>
                </c:pt>
                <c:pt idx="19">
                  <c:v>2716.5159229903688</c:v>
                </c:pt>
                <c:pt idx="20">
                  <c:v>2786.5860440435677</c:v>
                </c:pt>
                <c:pt idx="21">
                  <c:v>2728.9974418322449</c:v>
                </c:pt>
                <c:pt idx="22">
                  <c:v>2826.1718034744604</c:v>
                </c:pt>
                <c:pt idx="23">
                  <c:v>3151.6668154262134</c:v>
                </c:pt>
                <c:pt idx="24">
                  <c:v>3307.2604523009718</c:v>
                </c:pt>
                <c:pt idx="25">
                  <c:v>3381.4931474319351</c:v>
                </c:pt>
                <c:pt idx="26">
                  <c:v>3404.9094587717495</c:v>
                </c:pt>
                <c:pt idx="27">
                  <c:v>3461.9832526558448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4742-4912-9B4A-F7FE190B517D}"/>
            </c:ext>
          </c:extLst>
        </c:ser>
        <c:ser>
          <c:idx val="3"/>
          <c:order val="3"/>
          <c:tx>
            <c:strRef>
              <c:f>'NON-ETS &amp; ETS'!$A$9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ETS'!$B$9:$AC$9</c:f>
              <c:numCache>
                <c:formatCode>0.00</c:formatCode>
                <c:ptCount val="28"/>
                <c:pt idx="15">
                  <c:v>64.926000000000002</c:v>
                </c:pt>
                <c:pt idx="16">
                  <c:v>63.868406999999998</c:v>
                </c:pt>
                <c:pt idx="17">
                  <c:v>70.956616544456324</c:v>
                </c:pt>
                <c:pt idx="18">
                  <c:v>33.416250088031212</c:v>
                </c:pt>
                <c:pt idx="19">
                  <c:v>31.79288140380924</c:v>
                </c:pt>
                <c:pt idx="20">
                  <c:v>31.663645199679603</c:v>
                </c:pt>
                <c:pt idx="21">
                  <c:v>28.211685933016891</c:v>
                </c:pt>
                <c:pt idx="22">
                  <c:v>30.72817312111793</c:v>
                </c:pt>
                <c:pt idx="23">
                  <c:v>28.495141950260965</c:v>
                </c:pt>
                <c:pt idx="24">
                  <c:v>23.678147516007172</c:v>
                </c:pt>
                <c:pt idx="25">
                  <c:v>25.534301847008528</c:v>
                </c:pt>
                <c:pt idx="26">
                  <c:v>28.207938808699172</c:v>
                </c:pt>
                <c:pt idx="27">
                  <c:v>30.513690490088926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4742-4912-9B4A-F7FE190B517D}"/>
            </c:ext>
          </c:extLst>
        </c:ser>
        <c:ser>
          <c:idx val="4"/>
          <c:order val="4"/>
          <c:tx>
            <c:strRef>
              <c:f>'NON-ETS &amp; ETS'!$A$10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ETS'!$B$10:$AC$10</c:f>
              <c:numCache>
                <c:formatCode>0.00</c:formatCode>
                <c:ptCount val="28"/>
              </c:numCache>
            </c:numRef>
          </c:val>
          <c:extLst>
            <c:ext xmlns:c16="http://schemas.microsoft.com/office/drawing/2014/chart" uri="{C3380CC4-5D6E-409C-BE32-E72D297353CC}">
              <c16:uniqueId val="{00000004-4742-4912-9B4A-F7FE190B517D}"/>
            </c:ext>
          </c:extLst>
        </c:ser>
        <c:ser>
          <c:idx val="5"/>
          <c:order val="5"/>
          <c:tx>
            <c:strRef>
              <c:f>'NON-ETS &amp; ETS'!$A$11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ETS'!$B$11:$AC$11</c:f>
              <c:numCache>
                <c:formatCode>0.00</c:formatCode>
                <c:ptCount val="28"/>
                <c:pt idx="15">
                  <c:v>65.292000000000002</c:v>
                </c:pt>
                <c:pt idx="16">
                  <c:v>55.441400000000002</c:v>
                </c:pt>
                <c:pt idx="17">
                  <c:v>54.346619922502931</c:v>
                </c:pt>
                <c:pt idx="18">
                  <c:v>61.257764767533445</c:v>
                </c:pt>
                <c:pt idx="19">
                  <c:v>46.086134584908571</c:v>
                </c:pt>
                <c:pt idx="20">
                  <c:v>49.02291105723144</c:v>
                </c:pt>
                <c:pt idx="21">
                  <c:v>49.473577635471436</c:v>
                </c:pt>
                <c:pt idx="22">
                  <c:v>48.742742957175224</c:v>
                </c:pt>
                <c:pt idx="23">
                  <c:v>60.478735620334405</c:v>
                </c:pt>
                <c:pt idx="24">
                  <c:v>55.927916663283888</c:v>
                </c:pt>
                <c:pt idx="25">
                  <c:v>65.45590871649884</c:v>
                </c:pt>
                <c:pt idx="26">
                  <c:v>97.651816745986579</c:v>
                </c:pt>
                <c:pt idx="27">
                  <c:v>104.72182879040527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4742-4912-9B4A-F7FE190B517D}"/>
            </c:ext>
          </c:extLst>
        </c:ser>
        <c:ser>
          <c:idx val="6"/>
          <c:order val="6"/>
          <c:tx>
            <c:strRef>
              <c:f>'NON-ETS &amp; ETS'!$A$17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ETS'!$B$1:$AC$1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ETS'!$B$17:$AC$17</c:f>
              <c:numCache>
                <c:formatCode>0.00</c:formatCode>
                <c:ptCount val="28"/>
                <c:pt idx="15">
                  <c:v>2552.7953464691873</c:v>
                </c:pt>
                <c:pt idx="16">
                  <c:v>2538.7434105910074</c:v>
                </c:pt>
                <c:pt idx="17">
                  <c:v>2582.8037613620518</c:v>
                </c:pt>
                <c:pt idx="18">
                  <c:v>2301.583745387552</c:v>
                </c:pt>
                <c:pt idx="19">
                  <c:v>1486.1409386557966</c:v>
                </c:pt>
                <c:pt idx="20">
                  <c:v>1300.0112395705628</c:v>
                </c:pt>
                <c:pt idx="21">
                  <c:v>1168.7489463254756</c:v>
                </c:pt>
                <c:pt idx="22">
                  <c:v>1393.4387814160164</c:v>
                </c:pt>
                <c:pt idx="23">
                  <c:v>1301.695001530657</c:v>
                </c:pt>
                <c:pt idx="24">
                  <c:v>1650.4531530457709</c:v>
                </c:pt>
                <c:pt idx="25">
                  <c:v>1830.3635214124336</c:v>
                </c:pt>
                <c:pt idx="26">
                  <c:v>1968.4013520332232</c:v>
                </c:pt>
                <c:pt idx="27">
                  <c:v>2039.8562560230891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4742-4912-9B4A-F7FE190B517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5946624"/>
        <c:axId val="225948416"/>
      </c:barChart>
      <c:catAx>
        <c:axId val="2259466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5948416"/>
        <c:crosses val="autoZero"/>
        <c:auto val="1"/>
        <c:lblAlgn val="ctr"/>
        <c:lblOffset val="100"/>
        <c:noMultiLvlLbl val="0"/>
      </c:catAx>
      <c:valAx>
        <c:axId val="225948416"/>
        <c:scaling>
          <c:orientation val="minMax"/>
        </c:scaling>
        <c:delete val="0"/>
        <c:axPos val="l"/>
        <c:majorGridlines/>
        <c:title>
          <c:tx>
            <c:rich>
              <a:bodyPr/>
              <a:lstStyle/>
              <a:p>
                <a:pPr>
                  <a:defRPr sz="1600"/>
                </a:pPr>
                <a:r>
                  <a:rPr lang="en-IE" sz="1600"/>
                  <a:t>kt CO</a:t>
                </a:r>
                <a:r>
                  <a:rPr lang="en-IE" sz="1600" baseline="-25000"/>
                  <a:t>2</a:t>
                </a:r>
                <a:r>
                  <a:rPr lang="en-IE" sz="1600"/>
                  <a:t> equivalent</a:t>
                </a:r>
              </a:p>
            </c:rich>
          </c:tx>
          <c:layout>
            <c:manualLayout>
              <c:xMode val="edge"/>
              <c:yMode val="edge"/>
              <c:x val="1.4257578436287062E-2"/>
              <c:y val="0.23915900101552365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59466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autoTitleDeleted val="0"/>
    <c:plotArea>
      <c:layout>
        <c:manualLayout>
          <c:layoutTarget val="inner"/>
          <c:xMode val="edge"/>
          <c:yMode val="edge"/>
          <c:x val="4.5319617728804572E-2"/>
          <c:y val="3.2949149716677478E-2"/>
          <c:w val="0.93676127985086022"/>
          <c:h val="0.82922574087066603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'NON-ETS &amp; ETS'!$A$72</c:f>
              <c:strCache>
                <c:ptCount val="1"/>
                <c:pt idx="0">
                  <c:v>Energy Industries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ETS'!$B$72:$AC$72</c:f>
              <c:numCache>
                <c:formatCode>0.00</c:formatCode>
                <c:ptCount val="28"/>
                <c:pt idx="0">
                  <c:v>11328.062313500886</c:v>
                </c:pt>
                <c:pt idx="1">
                  <c:v>11781.846137280527</c:v>
                </c:pt>
                <c:pt idx="2">
                  <c:v>12439.247882923632</c:v>
                </c:pt>
                <c:pt idx="3">
                  <c:v>12459.325357010512</c:v>
                </c:pt>
                <c:pt idx="4">
                  <c:v>12795.361149940054</c:v>
                </c:pt>
                <c:pt idx="5">
                  <c:v>13479.883789545245</c:v>
                </c:pt>
                <c:pt idx="6">
                  <c:v>14199.716310797387</c:v>
                </c:pt>
                <c:pt idx="7">
                  <c:v>14854.149916127475</c:v>
                </c:pt>
                <c:pt idx="8">
                  <c:v>15224.260887031052</c:v>
                </c:pt>
                <c:pt idx="9">
                  <c:v>15922.775509104993</c:v>
                </c:pt>
                <c:pt idx="10">
                  <c:v>16204.67803744626</c:v>
                </c:pt>
                <c:pt idx="11">
                  <c:v>17491.859487236445</c:v>
                </c:pt>
                <c:pt idx="12">
                  <c:v>16497.512466650212</c:v>
                </c:pt>
                <c:pt idx="13">
                  <c:v>16473.257567897097</c:v>
                </c:pt>
                <c:pt idx="14">
                  <c:v>15421.650401150882</c:v>
                </c:pt>
                <c:pt idx="15">
                  <c:v>249.35846123610793</c:v>
                </c:pt>
                <c:pt idx="16">
                  <c:v>244.79250459118091</c:v>
                </c:pt>
                <c:pt idx="17">
                  <c:v>270.6757524132878</c:v>
                </c:pt>
                <c:pt idx="18">
                  <c:v>306.94138651076145</c:v>
                </c:pt>
                <c:pt idx="19">
                  <c:v>265.10737697083016</c:v>
                </c:pt>
                <c:pt idx="20">
                  <c:v>275.75277049710661</c:v>
                </c:pt>
                <c:pt idx="21">
                  <c:v>271.31315703848156</c:v>
                </c:pt>
                <c:pt idx="22">
                  <c:v>339.94255740546225</c:v>
                </c:pt>
                <c:pt idx="23">
                  <c:v>333.0193989935392</c:v>
                </c:pt>
                <c:pt idx="24">
                  <c:v>340.97359117145641</c:v>
                </c:pt>
                <c:pt idx="25">
                  <c:v>345.88484387047231</c:v>
                </c:pt>
                <c:pt idx="26">
                  <c:v>354.74568698127933</c:v>
                </c:pt>
                <c:pt idx="27">
                  <c:v>467.69413587576292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7F5-47CF-BFB3-70D687FEB60C}"/>
            </c:ext>
          </c:extLst>
        </c:ser>
        <c:ser>
          <c:idx val="1"/>
          <c:order val="1"/>
          <c:tx>
            <c:strRef>
              <c:f>'NON-ETS &amp; ETS'!$A$77</c:f>
              <c:strCache>
                <c:ptCount val="1"/>
                <c:pt idx="0">
                  <c:v>Residential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ETS'!$B$77:$AC$77</c:f>
              <c:numCache>
                <c:formatCode>0.00</c:formatCode>
                <c:ptCount val="28"/>
                <c:pt idx="0">
                  <c:v>7523.6648356256719</c:v>
                </c:pt>
                <c:pt idx="1">
                  <c:v>7565.9321257083066</c:v>
                </c:pt>
                <c:pt idx="2">
                  <c:v>6717.8016581294623</c:v>
                </c:pt>
                <c:pt idx="3">
                  <c:v>6667.0106159097604</c:v>
                </c:pt>
                <c:pt idx="4">
                  <c:v>6496.5767882634982</c:v>
                </c:pt>
                <c:pt idx="5">
                  <c:v>6452.0465782317078</c:v>
                </c:pt>
                <c:pt idx="6">
                  <c:v>6576.3213779944026</c:v>
                </c:pt>
                <c:pt idx="7">
                  <c:v>6235.9154976268956</c:v>
                </c:pt>
                <c:pt idx="8">
                  <c:v>6744.7458716510537</c:v>
                </c:pt>
                <c:pt idx="9">
                  <c:v>6377.8773312741932</c:v>
                </c:pt>
                <c:pt idx="10">
                  <c:v>6462.6033188676402</c:v>
                </c:pt>
                <c:pt idx="11">
                  <c:v>6732.2923557237582</c:v>
                </c:pt>
                <c:pt idx="12">
                  <c:v>6658.6245970827331</c:v>
                </c:pt>
                <c:pt idx="13">
                  <c:v>6812.5798281567086</c:v>
                </c:pt>
                <c:pt idx="14">
                  <c:v>6992.5072618934601</c:v>
                </c:pt>
                <c:pt idx="15">
                  <c:v>7259.3331503611416</c:v>
                </c:pt>
                <c:pt idx="16">
                  <c:v>7144.1296973537846</c:v>
                </c:pt>
                <c:pt idx="17">
                  <c:v>6918.040273026083</c:v>
                </c:pt>
                <c:pt idx="18">
                  <c:v>7513.185479644033</c:v>
                </c:pt>
                <c:pt idx="19">
                  <c:v>7460.1342689644571</c:v>
                </c:pt>
                <c:pt idx="20">
                  <c:v>7797.2324968705179</c:v>
                </c:pt>
                <c:pt idx="21">
                  <c:v>6609.7078517571563</c:v>
                </c:pt>
                <c:pt idx="22">
                  <c:v>6232.2915009637172</c:v>
                </c:pt>
                <c:pt idx="23">
                  <c:v>6395.3767620249009</c:v>
                </c:pt>
                <c:pt idx="24">
                  <c:v>5745.5821113099892</c:v>
                </c:pt>
                <c:pt idx="25">
                  <c:v>6041.3094552769026</c:v>
                </c:pt>
                <c:pt idx="26">
                  <c:v>6046.4808828666091</c:v>
                </c:pt>
                <c:pt idx="27">
                  <c:v>5741.5072235193747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7F5-47CF-BFB3-70D687FEB60C}"/>
            </c:ext>
          </c:extLst>
        </c:ser>
        <c:ser>
          <c:idx val="2"/>
          <c:order val="2"/>
          <c:tx>
            <c:strRef>
              <c:f>'NON-ETS &amp; ETS'!$A$78</c:f>
              <c:strCache>
                <c:ptCount val="1"/>
                <c:pt idx="0">
                  <c:v>Manufacturing Combustion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ETS'!$B$78:$AC$78</c:f>
              <c:numCache>
                <c:formatCode>0.00</c:formatCode>
                <c:ptCount val="28"/>
                <c:pt idx="0">
                  <c:v>3961.7501968617189</c:v>
                </c:pt>
                <c:pt idx="1">
                  <c:v>4074.4548385498292</c:v>
                </c:pt>
                <c:pt idx="2">
                  <c:v>3768.7411502027744</c:v>
                </c:pt>
                <c:pt idx="3">
                  <c:v>3986.7186366590836</c:v>
                </c:pt>
                <c:pt idx="4">
                  <c:v>4242.6262261403081</c:v>
                </c:pt>
                <c:pt idx="5">
                  <c:v>4347.622852378212</c:v>
                </c:pt>
                <c:pt idx="6">
                  <c:v>4182.7351599223548</c:v>
                </c:pt>
                <c:pt idx="7">
                  <c:v>4550.5507019358802</c:v>
                </c:pt>
                <c:pt idx="8">
                  <c:v>4589.6182499874149</c:v>
                </c:pt>
                <c:pt idx="9">
                  <c:v>4810.4753948929083</c:v>
                </c:pt>
                <c:pt idx="10">
                  <c:v>5642.368991872987</c:v>
                </c:pt>
                <c:pt idx="11">
                  <c:v>5599.3853934023145</c:v>
                </c:pt>
                <c:pt idx="12">
                  <c:v>5323.0545108400129</c:v>
                </c:pt>
                <c:pt idx="13">
                  <c:v>5513.8189089738653</c:v>
                </c:pt>
                <c:pt idx="14">
                  <c:v>5694.093389318622</c:v>
                </c:pt>
                <c:pt idx="15">
                  <c:v>1828.3399917147362</c:v>
                </c:pt>
                <c:pt idx="16">
                  <c:v>1641.1816221459603</c:v>
                </c:pt>
                <c:pt idx="17">
                  <c:v>1666.7238650719964</c:v>
                </c:pt>
                <c:pt idx="18">
                  <c:v>2146.9411361782441</c:v>
                </c:pt>
                <c:pt idx="19">
                  <c:v>1763.7669050125273</c:v>
                </c:pt>
                <c:pt idx="20">
                  <c:v>1689.8818522759598</c:v>
                </c:pt>
                <c:pt idx="21">
                  <c:v>1413.3604434693211</c:v>
                </c:pt>
                <c:pt idx="22">
                  <c:v>1350.3178224936978</c:v>
                </c:pt>
                <c:pt idx="23">
                  <c:v>1084.8497250013233</c:v>
                </c:pt>
                <c:pt idx="24">
                  <c:v>1015.7226475993607</c:v>
                </c:pt>
                <c:pt idx="25">
                  <c:v>1101.1236061388513</c:v>
                </c:pt>
                <c:pt idx="26">
                  <c:v>1121.271892257781</c:v>
                </c:pt>
                <c:pt idx="27">
                  <c:v>1203.0867082300456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7F5-47CF-BFB3-70D687FEB60C}"/>
            </c:ext>
          </c:extLst>
        </c:ser>
        <c:ser>
          <c:idx val="3"/>
          <c:order val="3"/>
          <c:tx>
            <c:strRef>
              <c:f>'NON-ETS &amp; ETS'!$A$79</c:f>
              <c:strCache>
                <c:ptCount val="1"/>
                <c:pt idx="0">
                  <c:v>Commercial Services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ETS'!$B$79:$AC$79</c:f>
              <c:numCache>
                <c:formatCode>0.00</c:formatCode>
                <c:ptCount val="28"/>
                <c:pt idx="0">
                  <c:v>1083.4878236245095</c:v>
                </c:pt>
                <c:pt idx="1">
                  <c:v>1129.6376483176955</c:v>
                </c:pt>
                <c:pt idx="2">
                  <c:v>1153.5350608597694</c:v>
                </c:pt>
                <c:pt idx="3">
                  <c:v>1168.7095712440639</c:v>
                </c:pt>
                <c:pt idx="4">
                  <c:v>1321.2488699890087</c:v>
                </c:pt>
                <c:pt idx="5">
                  <c:v>1165.5673725686975</c:v>
                </c:pt>
                <c:pt idx="6">
                  <c:v>1224.7163820180565</c:v>
                </c:pt>
                <c:pt idx="7">
                  <c:v>1285.306088900295</c:v>
                </c:pt>
                <c:pt idx="8">
                  <c:v>1279.1428187245428</c:v>
                </c:pt>
                <c:pt idx="9">
                  <c:v>1368.1989122651721</c:v>
                </c:pt>
                <c:pt idx="10">
                  <c:v>1374.7076596018314</c:v>
                </c:pt>
                <c:pt idx="11">
                  <c:v>1402.5463549894228</c:v>
                </c:pt>
                <c:pt idx="12">
                  <c:v>1382.5902617085703</c:v>
                </c:pt>
                <c:pt idx="13">
                  <c:v>1468.7733456269132</c:v>
                </c:pt>
                <c:pt idx="14">
                  <c:v>1349.2594847920457</c:v>
                </c:pt>
                <c:pt idx="15">
                  <c:v>1410.6862184996533</c:v>
                </c:pt>
                <c:pt idx="16">
                  <c:v>1316.1534502878144</c:v>
                </c:pt>
                <c:pt idx="17">
                  <c:v>1343.8391174573344</c:v>
                </c:pt>
                <c:pt idx="18">
                  <c:v>1514.4515164187671</c:v>
                </c:pt>
                <c:pt idx="19">
                  <c:v>1263.1816843618658</c:v>
                </c:pt>
                <c:pt idx="20">
                  <c:v>1261.981837771425</c:v>
                </c:pt>
                <c:pt idx="21">
                  <c:v>1163.7713527930025</c:v>
                </c:pt>
                <c:pt idx="22">
                  <c:v>1150.6597167806312</c:v>
                </c:pt>
                <c:pt idx="23">
                  <c:v>1034.6997896614539</c:v>
                </c:pt>
                <c:pt idx="24">
                  <c:v>930.28116247439254</c:v>
                </c:pt>
                <c:pt idx="25">
                  <c:v>941.61077946341572</c:v>
                </c:pt>
                <c:pt idx="26">
                  <c:v>976.45955734739152</c:v>
                </c:pt>
                <c:pt idx="27">
                  <c:v>1041.7197983379972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3-17F5-47CF-BFB3-70D687FEB60C}"/>
            </c:ext>
          </c:extLst>
        </c:ser>
        <c:ser>
          <c:idx val="4"/>
          <c:order val="4"/>
          <c:tx>
            <c:strRef>
              <c:f>'NON-ETS &amp; ETS'!$A$80</c:f>
              <c:strCache>
                <c:ptCount val="1"/>
                <c:pt idx="0">
                  <c:v>Public Services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ETS'!$B$80:$AC$80</c:f>
              <c:numCache>
                <c:formatCode>0.00</c:formatCode>
                <c:ptCount val="28"/>
                <c:pt idx="0">
                  <c:v>1160.6547857137414</c:v>
                </c:pt>
                <c:pt idx="1">
                  <c:v>1144.5789777818236</c:v>
                </c:pt>
                <c:pt idx="2">
                  <c:v>1062.5422076599893</c:v>
                </c:pt>
                <c:pt idx="3">
                  <c:v>1046.8758121630408</c:v>
                </c:pt>
                <c:pt idx="4">
                  <c:v>1079.2784230682903</c:v>
                </c:pt>
                <c:pt idx="5">
                  <c:v>936.34092293666049</c:v>
                </c:pt>
                <c:pt idx="6">
                  <c:v>979.84104089544371</c:v>
                </c:pt>
                <c:pt idx="7">
                  <c:v>955.36699614717122</c:v>
                </c:pt>
                <c:pt idx="8">
                  <c:v>906.14326535572923</c:v>
                </c:pt>
                <c:pt idx="9">
                  <c:v>954.75329655360281</c:v>
                </c:pt>
                <c:pt idx="10">
                  <c:v>989.427223372458</c:v>
                </c:pt>
                <c:pt idx="11">
                  <c:v>1019.4580026905459</c:v>
                </c:pt>
                <c:pt idx="12">
                  <c:v>981.60676128430805</c:v>
                </c:pt>
                <c:pt idx="13">
                  <c:v>963.29821029831294</c:v>
                </c:pt>
                <c:pt idx="14">
                  <c:v>871.41891055113115</c:v>
                </c:pt>
                <c:pt idx="15">
                  <c:v>952.4372317989255</c:v>
                </c:pt>
                <c:pt idx="16">
                  <c:v>912.67078501688445</c:v>
                </c:pt>
                <c:pt idx="17">
                  <c:v>958.73182721383375</c:v>
                </c:pt>
                <c:pt idx="18">
                  <c:v>1053.0069260684563</c:v>
                </c:pt>
                <c:pt idx="19">
                  <c:v>995.71489442592758</c:v>
                </c:pt>
                <c:pt idx="20">
                  <c:v>1014.3502017271484</c:v>
                </c:pt>
                <c:pt idx="21">
                  <c:v>902.84988681686127</c:v>
                </c:pt>
                <c:pt idx="22">
                  <c:v>917.02403654783302</c:v>
                </c:pt>
                <c:pt idx="23">
                  <c:v>855.85222208124071</c:v>
                </c:pt>
                <c:pt idx="24">
                  <c:v>798.25616427160696</c:v>
                </c:pt>
                <c:pt idx="25">
                  <c:v>832.2218367577151</c:v>
                </c:pt>
                <c:pt idx="26">
                  <c:v>849.34526860013534</c:v>
                </c:pt>
                <c:pt idx="27">
                  <c:v>905.82941177021667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17F5-47CF-BFB3-70D687FEB60C}"/>
            </c:ext>
          </c:extLst>
        </c:ser>
        <c:ser>
          <c:idx val="5"/>
          <c:order val="5"/>
          <c:tx>
            <c:strRef>
              <c:f>'NON-ETS &amp; ETS'!$A$81</c:f>
              <c:strCache>
                <c:ptCount val="1"/>
                <c:pt idx="0">
                  <c:v>Transport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ETS'!$B$81:$AC$81</c:f>
              <c:numCache>
                <c:formatCode>0.00</c:formatCode>
                <c:ptCount val="28"/>
                <c:pt idx="0">
                  <c:v>5150.9372567661558</c:v>
                </c:pt>
                <c:pt idx="1">
                  <c:v>5330.8694910633749</c:v>
                </c:pt>
                <c:pt idx="2">
                  <c:v>5760.7643098425733</c:v>
                </c:pt>
                <c:pt idx="3">
                  <c:v>5737.5262211741574</c:v>
                </c:pt>
                <c:pt idx="4">
                  <c:v>5989.7443650876221</c:v>
                </c:pt>
                <c:pt idx="5">
                  <c:v>6283.8053298508312</c:v>
                </c:pt>
                <c:pt idx="6">
                  <c:v>7335.937602249428</c:v>
                </c:pt>
                <c:pt idx="7">
                  <c:v>7716.2334825535972</c:v>
                </c:pt>
                <c:pt idx="8">
                  <c:v>9062.6508453831666</c:v>
                </c:pt>
                <c:pt idx="9">
                  <c:v>9761.2387264916179</c:v>
                </c:pt>
                <c:pt idx="10">
                  <c:v>10801.15853330782</c:v>
                </c:pt>
                <c:pt idx="11">
                  <c:v>11324.294245842411</c:v>
                </c:pt>
                <c:pt idx="12">
                  <c:v>11513.127206521167</c:v>
                </c:pt>
                <c:pt idx="13">
                  <c:v>11714.756675917302</c:v>
                </c:pt>
                <c:pt idx="14">
                  <c:v>12435.470377164986</c:v>
                </c:pt>
                <c:pt idx="15">
                  <c:v>13077.941983557816</c:v>
                </c:pt>
                <c:pt idx="16">
                  <c:v>13767.178581203969</c:v>
                </c:pt>
                <c:pt idx="17">
                  <c:v>14351.451206841559</c:v>
                </c:pt>
                <c:pt idx="18">
                  <c:v>13612.767497397113</c:v>
                </c:pt>
                <c:pt idx="19">
                  <c:v>12405.398680982338</c:v>
                </c:pt>
                <c:pt idx="20">
                  <c:v>11486.046839570541</c:v>
                </c:pt>
                <c:pt idx="21">
                  <c:v>11173.279883434001</c:v>
                </c:pt>
                <c:pt idx="22">
                  <c:v>10787.529396071612</c:v>
                </c:pt>
                <c:pt idx="23">
                  <c:v>11007.130609199183</c:v>
                </c:pt>
                <c:pt idx="24">
                  <c:v>11291.678597270184</c:v>
                </c:pt>
                <c:pt idx="25">
                  <c:v>11747.275015566851</c:v>
                </c:pt>
                <c:pt idx="26">
                  <c:v>12196.995134143943</c:v>
                </c:pt>
                <c:pt idx="27">
                  <c:v>11897.840202182948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5-17F5-47CF-BFB3-70D687FEB60C}"/>
            </c:ext>
          </c:extLst>
        </c:ser>
        <c:ser>
          <c:idx val="6"/>
          <c:order val="6"/>
          <c:tx>
            <c:strRef>
              <c:f>'NON-ETS &amp; ETS'!$A$87</c:f>
              <c:strCache>
                <c:ptCount val="1"/>
                <c:pt idx="0">
                  <c:v>Industrial Processes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ETS'!$B$87:$AC$87</c:f>
              <c:numCache>
                <c:formatCode>0.00</c:formatCode>
                <c:ptCount val="28"/>
                <c:pt idx="0">
                  <c:v>3274.1799782248959</c:v>
                </c:pt>
                <c:pt idx="1">
                  <c:v>2961.5149021512957</c:v>
                </c:pt>
                <c:pt idx="2">
                  <c:v>2873.1305803659729</c:v>
                </c:pt>
                <c:pt idx="3">
                  <c:v>2838.5985421870741</c:v>
                </c:pt>
                <c:pt idx="4">
                  <c:v>3076.9340985103299</c:v>
                </c:pt>
                <c:pt idx="5">
                  <c:v>2990.5441705509943</c:v>
                </c:pt>
                <c:pt idx="6">
                  <c:v>3072.6891393630453</c:v>
                </c:pt>
                <c:pt idx="7">
                  <c:v>3402.2255496668404</c:v>
                </c:pt>
                <c:pt idx="8">
                  <c:v>3292.0792373819627</c:v>
                </c:pt>
                <c:pt idx="9">
                  <c:v>3241.3139281272079</c:v>
                </c:pt>
                <c:pt idx="10">
                  <c:v>3788.478228493057</c:v>
                </c:pt>
                <c:pt idx="11">
                  <c:v>3820.5225362602828</c:v>
                </c:pt>
                <c:pt idx="12">
                  <c:v>3301.858775470293</c:v>
                </c:pt>
                <c:pt idx="13">
                  <c:v>2494.7962845794505</c:v>
                </c:pt>
                <c:pt idx="14">
                  <c:v>2666.2294419727805</c:v>
                </c:pt>
                <c:pt idx="15">
                  <c:v>210.672672179015</c:v>
                </c:pt>
                <c:pt idx="16">
                  <c:v>170.0839838533563</c:v>
                </c:pt>
                <c:pt idx="17">
                  <c:v>186.25965858561969</c:v>
                </c:pt>
                <c:pt idx="18">
                  <c:v>169.07064548117773</c:v>
                </c:pt>
                <c:pt idx="19">
                  <c:v>171.19157971748865</c:v>
                </c:pt>
                <c:pt idx="20">
                  <c:v>163.38759535759141</c:v>
                </c:pt>
                <c:pt idx="21">
                  <c:v>164.92797343764011</c:v>
                </c:pt>
                <c:pt idx="22">
                  <c:v>166.65797236564444</c:v>
                </c:pt>
                <c:pt idx="23">
                  <c:v>174.15675686790297</c:v>
                </c:pt>
                <c:pt idx="24">
                  <c:v>168.28261108612872</c:v>
                </c:pt>
                <c:pt idx="25">
                  <c:v>175.28207001121172</c:v>
                </c:pt>
                <c:pt idx="26">
                  <c:v>179.44796357411656</c:v>
                </c:pt>
                <c:pt idx="27">
                  <c:v>195.72880507571409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6-17F5-47CF-BFB3-70D687FEB60C}"/>
            </c:ext>
          </c:extLst>
        </c:ser>
        <c:ser>
          <c:idx val="7"/>
          <c:order val="7"/>
          <c:tx>
            <c:strRef>
              <c:f>'NON-ETS &amp; ETS'!$A$93</c:f>
              <c:strCache>
                <c:ptCount val="1"/>
                <c:pt idx="0">
                  <c:v>F-Gases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ETS'!$B$93:$AC$93</c:f>
              <c:numCache>
                <c:formatCode>0.00</c:formatCode>
                <c:ptCount val="28"/>
                <c:pt idx="0">
                  <c:v>35.233204204176012</c:v>
                </c:pt>
                <c:pt idx="1">
                  <c:v>50.143936215157929</c:v>
                </c:pt>
                <c:pt idx="2">
                  <c:v>65.128942509702583</c:v>
                </c:pt>
                <c:pt idx="3">
                  <c:v>95.609894987097931</c:v>
                </c:pt>
                <c:pt idx="4">
                  <c:v>131.51945109792425</c:v>
                </c:pt>
                <c:pt idx="5">
                  <c:v>285.45440148979998</c:v>
                </c:pt>
                <c:pt idx="6">
                  <c:v>409.31632760279336</c:v>
                </c:pt>
                <c:pt idx="7">
                  <c:v>592.12567882840813</c:v>
                </c:pt>
                <c:pt idx="8">
                  <c:v>560.92299910486224</c:v>
                </c:pt>
                <c:pt idx="9">
                  <c:v>712.10074177800402</c:v>
                </c:pt>
                <c:pt idx="10">
                  <c:v>968.41345824588996</c:v>
                </c:pt>
                <c:pt idx="11">
                  <c:v>1066.2263366283296</c:v>
                </c:pt>
                <c:pt idx="12">
                  <c:v>993.66929232045982</c:v>
                </c:pt>
                <c:pt idx="13">
                  <c:v>1133.2493774060238</c:v>
                </c:pt>
                <c:pt idx="14">
                  <c:v>1003.552961431107</c:v>
                </c:pt>
                <c:pt idx="15">
                  <c:v>1021.4688735045712</c:v>
                </c:pt>
                <c:pt idx="16">
                  <c:v>1179.9109023666258</c:v>
                </c:pt>
                <c:pt idx="17">
                  <c:v>1174.9535749933623</c:v>
                </c:pt>
                <c:pt idx="18">
                  <c:v>1036.0717447842139</c:v>
                </c:pt>
                <c:pt idx="19">
                  <c:v>1036.8744818873904</c:v>
                </c:pt>
                <c:pt idx="20">
                  <c:v>1008.0878512310352</c:v>
                </c:pt>
                <c:pt idx="21">
                  <c:v>1014.5811774361232</c:v>
                </c:pt>
                <c:pt idx="22">
                  <c:v>994.74864182436829</c:v>
                </c:pt>
                <c:pt idx="23">
                  <c:v>1028.3769489649367</c:v>
                </c:pt>
                <c:pt idx="24">
                  <c:v>1086.0810474018876</c:v>
                </c:pt>
                <c:pt idx="25">
                  <c:v>1101.8321909930273</c:v>
                </c:pt>
                <c:pt idx="26">
                  <c:v>1190.6939838959563</c:v>
                </c:pt>
                <c:pt idx="27">
                  <c:v>1230.979185182895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7-17F5-47CF-BFB3-70D687FEB60C}"/>
            </c:ext>
          </c:extLst>
        </c:ser>
        <c:ser>
          <c:idx val="8"/>
          <c:order val="8"/>
          <c:tx>
            <c:strRef>
              <c:f>'NON-ETS &amp; ETS'!$A$94</c:f>
              <c:strCache>
                <c:ptCount val="1"/>
                <c:pt idx="0">
                  <c:v>Agriculture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ETS'!$B$94:$AC$94</c:f>
              <c:numCache>
                <c:formatCode>0.00</c:formatCode>
                <c:ptCount val="28"/>
                <c:pt idx="0">
                  <c:v>20352.292648161969</c:v>
                </c:pt>
                <c:pt idx="1">
                  <c:v>20430.519143256592</c:v>
                </c:pt>
                <c:pt idx="2">
                  <c:v>20425.413656843157</c:v>
                </c:pt>
                <c:pt idx="3">
                  <c:v>20616.915476840277</c:v>
                </c:pt>
                <c:pt idx="4">
                  <c:v>20776.940987797345</c:v>
                </c:pt>
                <c:pt idx="5">
                  <c:v>21413.189564662465</c:v>
                </c:pt>
                <c:pt idx="6">
                  <c:v>21589.230266946786</c:v>
                </c:pt>
                <c:pt idx="7">
                  <c:v>21631.648290195888</c:v>
                </c:pt>
                <c:pt idx="8">
                  <c:v>22042.044138192017</c:v>
                </c:pt>
                <c:pt idx="9">
                  <c:v>21682.674587660749</c:v>
                </c:pt>
                <c:pt idx="10">
                  <c:v>20757.478246293373</c:v>
                </c:pt>
                <c:pt idx="11">
                  <c:v>20416.832996504498</c:v>
                </c:pt>
                <c:pt idx="12">
                  <c:v>20069.013117782957</c:v>
                </c:pt>
                <c:pt idx="13">
                  <c:v>20324.945970133031</c:v>
                </c:pt>
                <c:pt idx="14">
                  <c:v>20045.447862219768</c:v>
                </c:pt>
                <c:pt idx="15">
                  <c:v>19797.901580073816</c:v>
                </c:pt>
                <c:pt idx="16">
                  <c:v>19389.377739659551</c:v>
                </c:pt>
                <c:pt idx="17">
                  <c:v>19051.130760251952</c:v>
                </c:pt>
                <c:pt idx="18">
                  <c:v>18878.210983984798</c:v>
                </c:pt>
                <c:pt idx="19">
                  <c:v>18454.297365859707</c:v>
                </c:pt>
                <c:pt idx="20">
                  <c:v>18553.621517767657</c:v>
                </c:pt>
                <c:pt idx="21">
                  <c:v>17925.786447074493</c:v>
                </c:pt>
                <c:pt idx="22">
                  <c:v>18303.402136926779</c:v>
                </c:pt>
                <c:pt idx="23">
                  <c:v>19128.984878666331</c:v>
                </c:pt>
                <c:pt idx="24">
                  <c:v>18900.678030368188</c:v>
                </c:pt>
                <c:pt idx="25">
                  <c:v>19128.117392395168</c:v>
                </c:pt>
                <c:pt idx="26">
                  <c:v>19644.930517993922</c:v>
                </c:pt>
                <c:pt idx="27">
                  <c:v>20212.567159433132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8-17F5-47CF-BFB3-70D687FEB60C}"/>
            </c:ext>
          </c:extLst>
        </c:ser>
        <c:ser>
          <c:idx val="9"/>
          <c:order val="9"/>
          <c:tx>
            <c:strRef>
              <c:f>'NON-ETS &amp; ETS'!$A$102</c:f>
              <c:strCache>
                <c:ptCount val="1"/>
                <c:pt idx="0">
                  <c:v>Waste</c:v>
                </c:pt>
              </c:strCache>
            </c:strRef>
          </c:tx>
          <c:invertIfNegative val="0"/>
          <c:cat>
            <c:numRef>
              <c:f>'NON-ETS &amp; ETS'!$B$71:$AC$71</c:f>
              <c:numCache>
                <c:formatCode>General</c:formatCode>
                <c:ptCount val="28"/>
                <c:pt idx="0">
                  <c:v>1990</c:v>
                </c:pt>
                <c:pt idx="1">
                  <c:v>1991</c:v>
                </c:pt>
                <c:pt idx="2">
                  <c:v>1992</c:v>
                </c:pt>
                <c:pt idx="3">
                  <c:v>1993</c:v>
                </c:pt>
                <c:pt idx="4">
                  <c:v>1994</c:v>
                </c:pt>
                <c:pt idx="5">
                  <c:v>1995</c:v>
                </c:pt>
                <c:pt idx="6">
                  <c:v>1996</c:v>
                </c:pt>
                <c:pt idx="7">
                  <c:v>1997</c:v>
                </c:pt>
                <c:pt idx="8">
                  <c:v>1998</c:v>
                </c:pt>
                <c:pt idx="9">
                  <c:v>1999</c:v>
                </c:pt>
                <c:pt idx="10">
                  <c:v>2000</c:v>
                </c:pt>
                <c:pt idx="11">
                  <c:v>2001</c:v>
                </c:pt>
                <c:pt idx="12">
                  <c:v>2002</c:v>
                </c:pt>
                <c:pt idx="13">
                  <c:v>2003</c:v>
                </c:pt>
                <c:pt idx="14">
                  <c:v>2004</c:v>
                </c:pt>
                <c:pt idx="15">
                  <c:v>2005</c:v>
                </c:pt>
                <c:pt idx="16">
                  <c:v>2006</c:v>
                </c:pt>
                <c:pt idx="17">
                  <c:v>2007</c:v>
                </c:pt>
                <c:pt idx="18">
                  <c:v>2008</c:v>
                </c:pt>
                <c:pt idx="19">
                  <c:v>2009</c:v>
                </c:pt>
                <c:pt idx="20">
                  <c:v>2010</c:v>
                </c:pt>
                <c:pt idx="21">
                  <c:v>2011</c:v>
                </c:pt>
                <c:pt idx="22">
                  <c:v>2012</c:v>
                </c:pt>
                <c:pt idx="23">
                  <c:v>2013</c:v>
                </c:pt>
                <c:pt idx="24">
                  <c:v>2014</c:v>
                </c:pt>
                <c:pt idx="25">
                  <c:v>2015</c:v>
                </c:pt>
                <c:pt idx="26">
                  <c:v>2016</c:v>
                </c:pt>
                <c:pt idx="27">
                  <c:v>2017</c:v>
                </c:pt>
              </c:numCache>
            </c:numRef>
          </c:cat>
          <c:val>
            <c:numRef>
              <c:f>'NON-ETS &amp; ETS'!$B$102:$AC$102</c:f>
              <c:numCache>
                <c:formatCode>0.00</c:formatCode>
                <c:ptCount val="28"/>
                <c:pt idx="0">
                  <c:v>1546.8003996996913</c:v>
                </c:pt>
                <c:pt idx="1">
                  <c:v>1627.7649618277587</c:v>
                </c:pt>
                <c:pt idx="2">
                  <c:v>1692.8601567558967</c:v>
                </c:pt>
                <c:pt idx="3">
                  <c:v>1742.5251792457784</c:v>
                </c:pt>
                <c:pt idx="4">
                  <c:v>1786.7952341677737</c:v>
                </c:pt>
                <c:pt idx="5">
                  <c:v>1823.0170859163275</c:v>
                </c:pt>
                <c:pt idx="6">
                  <c:v>1702.1735435775422</c:v>
                </c:pt>
                <c:pt idx="7">
                  <c:v>1428.9083438370149</c:v>
                </c:pt>
                <c:pt idx="8">
                  <c:v>1472.0318915508019</c:v>
                </c:pt>
                <c:pt idx="9">
                  <c:v>1477.2829261327743</c:v>
                </c:pt>
                <c:pt idx="10">
                  <c:v>1489.0931634895912</c:v>
                </c:pt>
                <c:pt idx="11">
                  <c:v>1601.8416075473442</c:v>
                </c:pt>
                <c:pt idx="12">
                  <c:v>1707.6016299791327</c:v>
                </c:pt>
                <c:pt idx="13">
                  <c:v>1763.0989231024366</c:v>
                </c:pt>
                <c:pt idx="14">
                  <c:v>1484.2041275760614</c:v>
                </c:pt>
                <c:pt idx="15">
                  <c:v>1290.6781700928918</c:v>
                </c:pt>
                <c:pt idx="16">
                  <c:v>1326.3973042215107</c:v>
                </c:pt>
                <c:pt idx="17">
                  <c:v>848.50866420761213</c:v>
                </c:pt>
                <c:pt idx="18">
                  <c:v>687.385940110756</c:v>
                </c:pt>
                <c:pt idx="19">
                  <c:v>515.20520574863963</c:v>
                </c:pt>
                <c:pt idx="20">
                  <c:v>499.72273998324999</c:v>
                </c:pt>
                <c:pt idx="21">
                  <c:v>590.77098648624724</c:v>
                </c:pt>
                <c:pt idx="22">
                  <c:v>515.08880465427978</c:v>
                </c:pt>
                <c:pt idx="23">
                  <c:v>671.03350107816573</c:v>
                </c:pt>
                <c:pt idx="24">
                  <c:v>852.47113361551919</c:v>
                </c:pt>
                <c:pt idx="25">
                  <c:v>948.74981884760018</c:v>
                </c:pt>
                <c:pt idx="26">
                  <c:v>957.18028010997944</c:v>
                </c:pt>
                <c:pt idx="27">
                  <c:v>933.4020531311163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17F5-47CF-BFB3-70D687FEB6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226161024"/>
        <c:axId val="226162560"/>
      </c:barChart>
      <c:catAx>
        <c:axId val="22616102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crossAx val="226162560"/>
        <c:crosses val="autoZero"/>
        <c:auto val="1"/>
        <c:lblAlgn val="ctr"/>
        <c:lblOffset val="100"/>
        <c:noMultiLvlLbl val="0"/>
      </c:catAx>
      <c:valAx>
        <c:axId val="226162560"/>
        <c:scaling>
          <c:orientation val="minMax"/>
        </c:scaling>
        <c:delete val="0"/>
        <c:axPos val="l"/>
        <c:majorGridlines/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200" baseline="0"/>
            </a:pPr>
            <a:endParaRPr lang="en-US"/>
          </a:p>
        </c:txPr>
        <c:crossAx val="226161024"/>
        <c:crosses val="autoZero"/>
        <c:crossBetween val="between"/>
      </c:valAx>
      <c:spPr>
        <a:noFill/>
        <a:ln>
          <a:solidFill>
            <a:schemeClr val="tx1"/>
          </a:solidFill>
        </a:ln>
      </c:spPr>
    </c:plotArea>
    <c:legend>
      <c:legendPos val="b"/>
      <c:layout>
        <c:manualLayout>
          <c:xMode val="edge"/>
          <c:yMode val="edge"/>
          <c:x val="7.47624430381785E-2"/>
          <c:y val="0.93561794588213598"/>
          <c:w val="0.87419699531423589"/>
          <c:h val="4.8341954711347675E-2"/>
        </c:manualLayout>
      </c:layout>
      <c:overlay val="0"/>
      <c:spPr>
        <a:noFill/>
        <a:ln>
          <a:noFill/>
        </a:ln>
      </c:spPr>
      <c:txPr>
        <a:bodyPr/>
        <a:lstStyle/>
        <a:p>
          <a:pPr>
            <a:defRPr sz="1200"/>
          </a:pPr>
          <a:endParaRPr lang="en-US"/>
        </a:p>
      </c:txPr>
    </c:legend>
    <c:plotVisOnly val="1"/>
    <c:dispBlanksAs val="gap"/>
    <c:showDLblsOverMax val="0"/>
  </c:chart>
  <c:spPr>
    <a:noFill/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1990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830626701466973"/>
          <c:y val="0.12865514595113206"/>
          <c:w val="0.61901565752247811"/>
          <c:h val="0.59347213708195379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3.243471807403385E-2"/>
                  <c:y val="3.311497938874799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4298-4469-8F90-F1EDBAB33616}"/>
                </c:ext>
              </c:extLst>
            </c:dLbl>
            <c:dLbl>
              <c:idx val="1"/>
              <c:layout>
                <c:manualLayout>
                  <c:x val="2.721723232871753E-2"/>
                  <c:y val="-2.8711448672542925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4298-4469-8F90-F1EDBAB33616}"/>
                </c:ext>
              </c:extLst>
            </c:dLbl>
            <c:dLbl>
              <c:idx val="2"/>
              <c:layout>
                <c:manualLayout>
                  <c:x val="6.0832944157842336E-2"/>
                  <c:y val="-3.1388966709149951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4298-4469-8F90-F1EDBAB33616}"/>
                </c:ext>
              </c:extLst>
            </c:dLbl>
            <c:dLbl>
              <c:idx val="4"/>
              <c:layout>
                <c:manualLayout>
                  <c:x val="-5.8221232690741247E-2"/>
                  <c:y val="1.961164526813041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4298-4469-8F90-F1EDBAB33616}"/>
                </c:ext>
              </c:extLst>
            </c:dLbl>
            <c:dLbl>
              <c:idx val="5"/>
              <c:layout>
                <c:manualLayout>
                  <c:x val="-6.6420635351615534E-2"/>
                  <c:y val="2.199698502074277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4298-4469-8F90-F1EDBAB33616}"/>
                </c:ext>
              </c:extLst>
            </c:dLbl>
            <c:dLbl>
              <c:idx val="6"/>
              <c:layout>
                <c:manualLayout>
                  <c:x val="-2.2347108572212789E-2"/>
                  <c:y val="-6.422040364224002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4298-4469-8F90-F1EDBAB33616}"/>
                </c:ext>
              </c:extLst>
            </c:dLbl>
            <c:dLbl>
              <c:idx val="7"/>
              <c:layout>
                <c:manualLayout>
                  <c:x val="-6.0807163810406017E-2"/>
                  <c:y val="-5.018136683146714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4298-4469-8F90-F1EDBAB33616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4298-4469-8F90-F1EDBAB33616}"/>
                </c:ext>
              </c:extLst>
            </c:dLbl>
            <c:dLbl>
              <c:idx val="9"/>
              <c:layout>
                <c:manualLayout>
                  <c:x val="3.4589539052716452E-2"/>
                  <c:y val="8.9325690498007302E-4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4298-4469-8F90-F1EDBAB33616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9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ETS'!$A$77:$A$81,'NON-ETS &amp; ETS'!$A$87,'NON-ETS &amp; ETS'!$A$93:$A$94,'NON-ETS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ETS'!$B$72,'NON-ETS &amp; ETS'!$B$77:$B$81,'NON-ETS &amp; ETS'!$B$87,'NON-ETS &amp; ETS'!$B$93:$B$94,'NON-ETS &amp; ETS'!$B$102)</c:f>
              <c:numCache>
                <c:formatCode>0.00</c:formatCode>
                <c:ptCount val="10"/>
                <c:pt idx="0">
                  <c:v>11328.062313500886</c:v>
                </c:pt>
                <c:pt idx="1">
                  <c:v>7523.6648356256719</c:v>
                </c:pt>
                <c:pt idx="2">
                  <c:v>3961.7501968617189</c:v>
                </c:pt>
                <c:pt idx="3">
                  <c:v>1083.4878236245095</c:v>
                </c:pt>
                <c:pt idx="4">
                  <c:v>1160.6547857137414</c:v>
                </c:pt>
                <c:pt idx="5">
                  <c:v>5150.9372567661558</c:v>
                </c:pt>
                <c:pt idx="6">
                  <c:v>3274.1799782248959</c:v>
                </c:pt>
                <c:pt idx="7">
                  <c:v>35.233204204176012</c:v>
                </c:pt>
                <c:pt idx="8">
                  <c:v>20352.292648161969</c:v>
                </c:pt>
                <c:pt idx="9">
                  <c:v>1546.8003996996913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9-4298-4469-8F90-F1EDBAB33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2.2053470902344101E-2"/>
          <c:y val="0.83411977205208554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lrMapOvr bg1="lt1" tx1="dk1" bg2="lt2" tx2="dk2" accent1="accent1" accent2="accent2" accent3="accent3" accent4="accent4" accent5="accent5" accent6="accent6" hlink="hlink" folHlink="folHlink"/>
  <c:chart>
    <c:title>
      <c:tx>
        <c:rich>
          <a:bodyPr/>
          <a:lstStyle/>
          <a:p>
            <a:pPr>
              <a:defRPr/>
            </a:pPr>
            <a:r>
              <a:rPr lang="en-IE"/>
              <a:t>2017</a:t>
            </a:r>
          </a:p>
        </c:rich>
      </c:tx>
      <c:layout>
        <c:manualLayout>
          <c:xMode val="edge"/>
          <c:yMode val="edge"/>
          <c:x val="6.2455139627028811E-2"/>
          <c:y val="2.3439039235346931E-2"/>
        </c:manualLayout>
      </c:layout>
      <c:overlay val="1"/>
    </c:title>
    <c:autoTitleDeleted val="0"/>
    <c:plotArea>
      <c:layout>
        <c:manualLayout>
          <c:layoutTarget val="inner"/>
          <c:xMode val="edge"/>
          <c:yMode val="edge"/>
          <c:x val="0.17484465368050792"/>
          <c:y val="0.12288499905216319"/>
          <c:w val="0.60996485337703632"/>
          <c:h val="0.56845991942200658"/>
        </c:manualLayout>
      </c:layout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8.7807845699736375E-2"/>
                  <c:y val="-3.2203922640153634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083F-4F53-9B47-2FC0A191BB97}"/>
                </c:ext>
              </c:extLst>
            </c:dLbl>
            <c:dLbl>
              <c:idx val="1"/>
              <c:layout>
                <c:manualLayout>
                  <c:x val="0.12126867707425935"/>
                  <c:y val="-3.1837011479197621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1-083F-4F53-9B47-2FC0A191BB97}"/>
                </c:ext>
              </c:extLst>
            </c:dLbl>
            <c:dLbl>
              <c:idx val="2"/>
              <c:layout>
                <c:manualLayout>
                  <c:x val="7.1631310299225592E-2"/>
                  <c:y val="-1.9096901271606914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2-083F-4F53-9B47-2FC0A191BB97}"/>
                </c:ext>
              </c:extLst>
            </c:dLbl>
            <c:dLbl>
              <c:idx val="3"/>
              <c:layout>
                <c:manualLayout>
                  <c:x val="5.4456825187177781E-2"/>
                  <c:y val="5.8653092691244829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3-083F-4F53-9B47-2FC0A191BB97}"/>
                </c:ext>
              </c:extLst>
            </c:dLbl>
            <c:dLbl>
              <c:idx val="4"/>
              <c:layout>
                <c:manualLayout>
                  <c:x val="2.5169847249155507E-2"/>
                  <c:y val="0.12331968225325148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4-083F-4F53-9B47-2FC0A191BB97}"/>
                </c:ext>
              </c:extLst>
            </c:dLbl>
            <c:dLbl>
              <c:idx val="5"/>
              <c:layout>
                <c:manualLayout>
                  <c:x val="5.6615390908361769E-2"/>
                  <c:y val="1.701507640527409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5-083F-4F53-9B47-2FC0A191BB97}"/>
                </c:ext>
              </c:extLst>
            </c:dLbl>
            <c:dLbl>
              <c:idx val="6"/>
              <c:layout>
                <c:manualLayout>
                  <c:x val="0.17861165246585956"/>
                  <c:y val="-2.758685856616663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6-083F-4F53-9B47-2FC0A191BB97}"/>
                </c:ext>
              </c:extLst>
            </c:dLbl>
            <c:dLbl>
              <c:idx val="7"/>
              <c:layout>
                <c:manualLayout>
                  <c:x val="-0.13287968575141018"/>
                  <c:y val="-1.7292988994496419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7-083F-4F53-9B47-2FC0A191BB97}"/>
                </c:ext>
              </c:extLst>
            </c:dLbl>
            <c:dLbl>
              <c:idx val="8"/>
              <c:layout>
                <c:manualLayout>
                  <c:x val="-3.3806734942445918E-2"/>
                  <c:y val="3.4405704719390135E-3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8-083F-4F53-9B47-2FC0A191BB97}"/>
                </c:ext>
              </c:extLst>
            </c:dLbl>
            <c:dLbl>
              <c:idx val="9"/>
              <c:layout>
                <c:manualLayout>
                  <c:x val="-0.10983608346197216"/>
                  <c:y val="-4.3336595181241486E-2"/>
                </c:manualLayout>
              </c:layout>
              <c:showLegendKey val="1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9-083F-4F53-9B47-2FC0A191BB97}"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1000" b="1" i="0" baseline="0"/>
                </a:pPr>
                <a:endParaRPr lang="en-US"/>
              </a:p>
            </c:txPr>
            <c:showLegendKey val="1"/>
            <c:showVal val="0"/>
            <c:showCatName val="1"/>
            <c:showSerName val="0"/>
            <c:showPercent val="1"/>
            <c:showBubbleSize val="0"/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('NON-ETS &amp; ETS'!$A$72,'NON-ETS &amp; ETS'!$A$77:$A$81,'NON-ETS &amp; ETS'!$A$87,'NON-ETS &amp; ETS'!$A$93:$A$94,'NON-ETS &amp; ETS'!$A$102)</c:f>
              <c:strCache>
                <c:ptCount val="10"/>
                <c:pt idx="0">
                  <c:v>Energy Industries</c:v>
                </c:pt>
                <c:pt idx="1">
                  <c:v>Residential</c:v>
                </c:pt>
                <c:pt idx="2">
                  <c:v>Manufacturing Combustion</c:v>
                </c:pt>
                <c:pt idx="3">
                  <c:v>Commercial Services</c:v>
                </c:pt>
                <c:pt idx="4">
                  <c:v>Public Services</c:v>
                </c:pt>
                <c:pt idx="5">
                  <c:v>Transport</c:v>
                </c:pt>
                <c:pt idx="6">
                  <c:v>Industrial Processes</c:v>
                </c:pt>
                <c:pt idx="7">
                  <c:v>F-Gases</c:v>
                </c:pt>
                <c:pt idx="8">
                  <c:v>Agriculture</c:v>
                </c:pt>
                <c:pt idx="9">
                  <c:v>Waste</c:v>
                </c:pt>
              </c:strCache>
            </c:strRef>
          </c:cat>
          <c:val>
            <c:numRef>
              <c:f>('NON-ETS &amp; ETS'!$AC$72,'NON-ETS &amp; ETS'!$AC$77:$AC$81,'NON-ETS &amp; ETS'!$AC$87,'NON-ETS &amp; ETS'!$AC$93:$AC$94,'NON-ETS &amp; ETS'!$AC$102)</c:f>
              <c:numCache>
                <c:formatCode>0.00</c:formatCode>
                <c:ptCount val="10"/>
                <c:pt idx="0">
                  <c:v>467.69413587576292</c:v>
                </c:pt>
                <c:pt idx="1">
                  <c:v>5741.5072235193747</c:v>
                </c:pt>
                <c:pt idx="2">
                  <c:v>1203.0867082300456</c:v>
                </c:pt>
                <c:pt idx="3">
                  <c:v>1041.7197983379972</c:v>
                </c:pt>
                <c:pt idx="4">
                  <c:v>905.82941177021667</c:v>
                </c:pt>
                <c:pt idx="5">
                  <c:v>11897.840202182948</c:v>
                </c:pt>
                <c:pt idx="6">
                  <c:v>195.72880507571409</c:v>
                </c:pt>
                <c:pt idx="7">
                  <c:v>1230.979185182895</c:v>
                </c:pt>
                <c:pt idx="8">
                  <c:v>20212.567159433132</c:v>
                </c:pt>
                <c:pt idx="9">
                  <c:v>933.4020531311163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A-083F-4F53-9B47-2FC0A191BB9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0"/>
      </c:pieChart>
    </c:plotArea>
    <c:legend>
      <c:legendPos val="b"/>
      <c:layout>
        <c:manualLayout>
          <c:xMode val="edge"/>
          <c:yMode val="edge"/>
          <c:x val="1.3367654204832999E-2"/>
          <c:y val="0.83411973962849451"/>
          <c:w val="0.9503756720065164"/>
          <c:h val="0.15156255255216319"/>
        </c:manualLayout>
      </c:layout>
      <c:overlay val="0"/>
      <c:spPr>
        <a:noFill/>
      </c:spPr>
      <c:txPr>
        <a:bodyPr/>
        <a:lstStyle/>
        <a:p>
          <a:pPr rtl="0">
            <a:defRPr sz="1200" baseline="0"/>
          </a:pPr>
          <a:endParaRPr lang="en-US"/>
        </a:p>
      </c:txPr>
    </c:legend>
    <c:plotVisOnly val="1"/>
    <c:dispBlanksAs val="gap"/>
    <c:showDLblsOverMax val="0"/>
  </c:chart>
  <c:spPr>
    <a:noFill/>
    <a:ln>
      <a:solidFill>
        <a:schemeClr val="tx1"/>
      </a:solidFill>
    </a:ln>
  </c:sp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chart" Target="../charts/chart3.xml"/><Relationship Id="rId2" Type="http://schemas.openxmlformats.org/officeDocument/2006/relationships/chart" Target="../charts/chart2.xml"/><Relationship Id="rId1" Type="http://schemas.openxmlformats.org/officeDocument/2006/relationships/chart" Target="../charts/chart1.xml"/><Relationship Id="rId4" Type="http://schemas.openxmlformats.org/officeDocument/2006/relationships/chart" Target="../charts/chart4.xml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chart" Target="../charts/chart7.xml"/><Relationship Id="rId2" Type="http://schemas.openxmlformats.org/officeDocument/2006/relationships/chart" Target="../charts/chart6.xml"/><Relationship Id="rId1" Type="http://schemas.openxmlformats.org/officeDocument/2006/relationships/chart" Target="../charts/chart5.xml"/></Relationships>
</file>

<file path=xl/drawings/_rels/drawing3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0.xml"/><Relationship Id="rId2" Type="http://schemas.openxmlformats.org/officeDocument/2006/relationships/chart" Target="../charts/chart9.xml"/><Relationship Id="rId1" Type="http://schemas.openxmlformats.org/officeDocument/2006/relationships/chart" Target="../charts/chart8.xml"/></Relationships>
</file>

<file path=xl/drawings/_rels/drawing4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3.xml"/><Relationship Id="rId2" Type="http://schemas.openxmlformats.org/officeDocument/2006/relationships/chart" Target="../charts/chart12.xml"/><Relationship Id="rId1" Type="http://schemas.openxmlformats.org/officeDocument/2006/relationships/chart" Target="../charts/chart11.xml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chart" Target="../charts/chart16.xml"/><Relationship Id="rId2" Type="http://schemas.openxmlformats.org/officeDocument/2006/relationships/chart" Target="../charts/chart15.xml"/><Relationship Id="rId1" Type="http://schemas.openxmlformats.org/officeDocument/2006/relationships/chart" Target="../charts/chart14.xml"/><Relationship Id="rId4" Type="http://schemas.openxmlformats.org/officeDocument/2006/relationships/chart" Target="../charts/chart17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843756</xdr:colOff>
      <xdr:row>46</xdr:row>
      <xdr:rowOff>18256</xdr:rowOff>
    </xdr:from>
    <xdr:to>
      <xdr:col>22</xdr:col>
      <xdr:colOff>617538</xdr:colOff>
      <xdr:row>74</xdr:row>
      <xdr:rowOff>101600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E080803D-4764-47B7-8B5A-235470A8AB4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11</xdr:col>
      <xdr:colOff>635000</xdr:colOff>
      <xdr:row>77</xdr:row>
      <xdr:rowOff>129381</xdr:rowOff>
    </xdr:from>
    <xdr:to>
      <xdr:col>22</xdr:col>
      <xdr:colOff>661988</xdr:colOff>
      <xdr:row>111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6A63D1B-6FB9-4722-9383-C028908E68AF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0</xdr:col>
      <xdr:colOff>3021805</xdr:colOff>
      <xdr:row>77</xdr:row>
      <xdr:rowOff>116681</xdr:rowOff>
    </xdr:from>
    <xdr:to>
      <xdr:col>11</xdr:col>
      <xdr:colOff>594518</xdr:colOff>
      <xdr:row>111</xdr:row>
      <xdr:rowOff>9524</xdr:rowOff>
    </xdr:to>
    <xdr:graphicFrame macro="">
      <xdr:nvGraphicFramePr>
        <xdr:cNvPr id="6" name="Chart 1">
          <a:extLst>
            <a:ext uri="{FF2B5EF4-FFF2-40B4-BE49-F238E27FC236}">
              <a16:creationId xmlns:a16="http://schemas.microsoft.com/office/drawing/2014/main" id="{DEE9360A-6565-4EA1-9D48-7DE529B8AE5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0</xdr:col>
      <xdr:colOff>1571625</xdr:colOff>
      <xdr:row>112</xdr:row>
      <xdr:rowOff>71438</xdr:rowOff>
    </xdr:from>
    <xdr:to>
      <xdr:col>24</xdr:col>
      <xdr:colOff>11907</xdr:colOff>
      <xdr:row>140</xdr:row>
      <xdr:rowOff>154782</xdr:rowOff>
    </xdr:to>
    <xdr:graphicFrame macro="">
      <xdr:nvGraphicFramePr>
        <xdr:cNvPr id="7" name="Chart 6">
          <a:extLst>
            <a:ext uri="{FF2B5EF4-FFF2-40B4-BE49-F238E27FC236}">
              <a16:creationId xmlns:a16="http://schemas.microsoft.com/office/drawing/2014/main" id="{A1DBECD2-6B04-404B-B6AB-DB360701EE9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843756</xdr:colOff>
      <xdr:row>40</xdr:row>
      <xdr:rowOff>157956</xdr:rowOff>
    </xdr:from>
    <xdr:to>
      <xdr:col>26</xdr:col>
      <xdr:colOff>571500</xdr:colOff>
      <xdr:row>69</xdr:row>
      <xdr:rowOff>50800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B9795896-BF8C-4B8A-A631-551DAF29A265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101600</xdr:colOff>
      <xdr:row>72</xdr:row>
      <xdr:rowOff>129381</xdr:rowOff>
    </xdr:from>
    <xdr:to>
      <xdr:col>23</xdr:col>
      <xdr:colOff>93663</xdr:colOff>
      <xdr:row>106</xdr:row>
      <xdr:rowOff>10319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945114B3-4E55-408C-AB4C-C004D131C9D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62705</xdr:colOff>
      <xdr:row>72</xdr:row>
      <xdr:rowOff>142081</xdr:rowOff>
    </xdr:from>
    <xdr:to>
      <xdr:col>11</xdr:col>
      <xdr:colOff>658018</xdr:colOff>
      <xdr:row>106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65A29932-E17F-47A7-9B70-07E6FC3902FA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38</xdr:row>
      <xdr:rowOff>107156</xdr:rowOff>
    </xdr:from>
    <xdr:to>
      <xdr:col>27</xdr:col>
      <xdr:colOff>495300</xdr:colOff>
      <xdr:row>67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0BAF9606-62B6-4C39-A1AF-4322DC7497E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25400</xdr:colOff>
      <xdr:row>67</xdr:row>
      <xdr:rowOff>154781</xdr:rowOff>
    </xdr:from>
    <xdr:to>
      <xdr:col>23</xdr:col>
      <xdr:colOff>17463</xdr:colOff>
      <xdr:row>101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7A675CC8-728F-47FD-87C2-BFB805A23AB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67</xdr:row>
      <xdr:rowOff>154781</xdr:rowOff>
    </xdr:from>
    <xdr:to>
      <xdr:col>11</xdr:col>
      <xdr:colOff>607218</xdr:colOff>
      <xdr:row>101</xdr:row>
      <xdr:rowOff>47624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0AD7CDC0-C510-4B38-AA39-9148FA0B3E41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869156</xdr:colOff>
      <xdr:row>38</xdr:row>
      <xdr:rowOff>107156</xdr:rowOff>
    </xdr:from>
    <xdr:to>
      <xdr:col>29</xdr:col>
      <xdr:colOff>508000</xdr:colOff>
      <xdr:row>67</xdr:row>
      <xdr:rowOff>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CE549CDD-C78E-48A3-A976-261A666C095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12</xdr:col>
      <xdr:colOff>101600</xdr:colOff>
      <xdr:row>67</xdr:row>
      <xdr:rowOff>154781</xdr:rowOff>
    </xdr:from>
    <xdr:to>
      <xdr:col>23</xdr:col>
      <xdr:colOff>93663</xdr:colOff>
      <xdr:row>101</xdr:row>
      <xdr:rowOff>35719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62816DB6-1D2D-4C60-9705-1BA08C1165C2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11905</xdr:colOff>
      <xdr:row>67</xdr:row>
      <xdr:rowOff>142081</xdr:rowOff>
    </xdr:from>
    <xdr:to>
      <xdr:col>11</xdr:col>
      <xdr:colOff>578643</xdr:colOff>
      <xdr:row>101</xdr:row>
      <xdr:rowOff>34924</xdr:rowOff>
    </xdr:to>
    <xdr:graphicFrame macro="">
      <xdr:nvGraphicFramePr>
        <xdr:cNvPr id="4" name="Chart 1">
          <a:extLst>
            <a:ext uri="{FF2B5EF4-FFF2-40B4-BE49-F238E27FC236}">
              <a16:creationId xmlns:a16="http://schemas.microsoft.com/office/drawing/2014/main" id="{3FEEA101-6A2A-47D1-AF8F-E51ECF5E33D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800101</xdr:colOff>
      <xdr:row>40</xdr:row>
      <xdr:rowOff>114300</xdr:rowOff>
    </xdr:from>
    <xdr:to>
      <xdr:col>27</xdr:col>
      <xdr:colOff>457201</xdr:colOff>
      <xdr:row>65</xdr:row>
      <xdr:rowOff>70970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FA303697-E43E-465D-822E-B576ADA22F4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762000</xdr:colOff>
      <xdr:row>109</xdr:row>
      <xdr:rowOff>169717</xdr:rowOff>
    </xdr:from>
    <xdr:to>
      <xdr:col>27</xdr:col>
      <xdr:colOff>330199</xdr:colOff>
      <xdr:row>141</xdr:row>
      <xdr:rowOff>51955</xdr:rowOff>
    </xdr:to>
    <xdr:graphicFrame macro="">
      <xdr:nvGraphicFramePr>
        <xdr:cNvPr id="3" name="Chart 2">
          <a:extLst>
            <a:ext uri="{FF2B5EF4-FFF2-40B4-BE49-F238E27FC236}">
              <a16:creationId xmlns:a16="http://schemas.microsoft.com/office/drawing/2014/main" id="{CE6322A4-E2AC-47B3-BCE6-1F89FCFD932E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  <xdr:twoCellAnchor>
    <xdr:from>
      <xdr:col>1</xdr:col>
      <xdr:colOff>0</xdr:colOff>
      <xdr:row>143</xdr:row>
      <xdr:rowOff>29935</xdr:rowOff>
    </xdr:from>
    <xdr:to>
      <xdr:col>12</xdr:col>
      <xdr:colOff>287</xdr:colOff>
      <xdr:row>182</xdr:row>
      <xdr:rowOff>177800</xdr:rowOff>
    </xdr:to>
    <xdr:graphicFrame macro="">
      <xdr:nvGraphicFramePr>
        <xdr:cNvPr id="4" name="Chart 3">
          <a:extLst>
            <a:ext uri="{FF2B5EF4-FFF2-40B4-BE49-F238E27FC236}">
              <a16:creationId xmlns:a16="http://schemas.microsoft.com/office/drawing/2014/main" id="{1FC07A29-2F0F-43F4-AD66-424C6FC558E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3"/>
        </a:graphicData>
      </a:graphic>
    </xdr:graphicFrame>
    <xdr:clientData/>
  </xdr:twoCellAnchor>
  <xdr:twoCellAnchor>
    <xdr:from>
      <xdr:col>12</xdr:col>
      <xdr:colOff>76200</xdr:colOff>
      <xdr:row>143</xdr:row>
      <xdr:rowOff>21606</xdr:rowOff>
    </xdr:from>
    <xdr:to>
      <xdr:col>22</xdr:col>
      <xdr:colOff>541727</xdr:colOff>
      <xdr:row>182</xdr:row>
      <xdr:rowOff>177800</xdr:rowOff>
    </xdr:to>
    <xdr:graphicFrame macro="">
      <xdr:nvGraphicFramePr>
        <xdr:cNvPr id="5" name="Chart 4">
          <a:extLst>
            <a:ext uri="{FF2B5EF4-FFF2-40B4-BE49-F238E27FC236}">
              <a16:creationId xmlns:a16="http://schemas.microsoft.com/office/drawing/2014/main" id="{B805869E-8462-4730-B10C-10CD909DFDEC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4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theme/themeOverride1.xml><?xml version="1.0" encoding="utf-8"?>
<a:themeOverride xmlns:a="http://schemas.openxmlformats.org/drawingml/2006/main">
  <a:clrScheme name="Office 2007-2010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8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9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0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1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2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3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4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5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6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theme/themeOverride17.xml><?xml version="1.0" encoding="utf-8"?>
<a:themeOverride xmlns:a="http://schemas.openxmlformats.org/drawingml/2006/main">
  <a:clrScheme name="Office">
    <a:dk1>
      <a:sysClr val="windowText" lastClr="000000"/>
    </a:dk1>
    <a:lt1>
      <a:sysClr val="window" lastClr="FFFFFF"/>
    </a:lt1>
    <a:dk2>
      <a:srgbClr val="1F497D"/>
    </a:dk2>
    <a:lt2>
      <a:srgbClr val="EEECE1"/>
    </a:lt2>
    <a:accent1>
      <a:srgbClr val="4F81BD"/>
    </a:accent1>
    <a:accent2>
      <a:srgbClr val="C0504D"/>
    </a:accent2>
    <a:accent3>
      <a:srgbClr val="9BBB59"/>
    </a:accent3>
    <a:accent4>
      <a:srgbClr val="8064A2"/>
    </a:accent4>
    <a:accent5>
      <a:srgbClr val="4BACC6"/>
    </a:accent5>
    <a:accent6>
      <a:srgbClr val="F79646"/>
    </a:accent6>
    <a:hlink>
      <a:srgbClr val="0000FF"/>
    </a:hlink>
    <a:folHlink>
      <a:srgbClr val="800080"/>
    </a:folHlink>
  </a:clrScheme>
  <a:fontScheme name="Office">
    <a:majorFont>
      <a:latin typeface="Cambria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Times New Roman"/>
      <a:font script="Hebr" typeface="Times New Roman"/>
      <a:font script="Thai" typeface="Tahoma"/>
      <a:font script="Ethi" typeface="Nyala"/>
      <a:font script="Beng" typeface="Vrinda"/>
      <a:font script="Gujr" typeface="Shruti"/>
      <a:font script="Khmr" typeface="MoolBoran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Times New Roman"/>
      <a:font script="Uigh" typeface="Microsoft Uighur"/>
    </a:majorFont>
    <a:minorFont>
      <a:latin typeface="Calibri"/>
      <a:ea typeface=""/>
      <a:cs typeface=""/>
      <a:font script="Jpan" typeface="ＭＳ Ｐゴシック"/>
      <a:font script="Hang" typeface="맑은 고딕"/>
      <a:font script="Hans" typeface="宋体"/>
      <a:font script="Hant" typeface="新細明體"/>
      <a:font script="Arab" typeface="Arial"/>
      <a:font script="Hebr" typeface="Arial"/>
      <a:font script="Thai" typeface="Tahoma"/>
      <a:font script="Ethi" typeface="Nyala"/>
      <a:font script="Beng" typeface="Vrinda"/>
      <a:font script="Gujr" typeface="Shruti"/>
      <a:font script="Khmr" typeface="DaunPenh"/>
      <a:font script="Knda" typeface="Tunga"/>
      <a:font script="Guru" typeface="Raavi"/>
      <a:font script="Cans" typeface="Euphemia"/>
      <a:font script="Cher" typeface="Plantagenet Cherokee"/>
      <a:font script="Yiii" typeface="Microsoft Yi Baiti"/>
      <a:font script="Tibt" typeface="Microsoft Himalaya"/>
      <a:font script="Thaa" typeface="MV Boli"/>
      <a:font script="Deva" typeface="Mangal"/>
      <a:font script="Telu" typeface="Gautami"/>
      <a:font script="Taml" typeface="Latha"/>
      <a:font script="Syrc" typeface="Estrangelo Edessa"/>
      <a:font script="Orya" typeface="Kalinga"/>
      <a:font script="Mlym" typeface="Kartika"/>
      <a:font script="Laoo" typeface="DokChampa"/>
      <a:font script="Sinh" typeface="Iskoola Pota"/>
      <a:font script="Mong" typeface="Mongolian Baiti"/>
      <a:font script="Viet" typeface="Arial"/>
      <a:font script="Uigh" typeface="Microsoft Uighur"/>
    </a:minorFont>
  </a:fontScheme>
  <a:fmtScheme name="Office">
    <a:fillStyleLst>
      <a:solidFill>
        <a:schemeClr val="phClr"/>
      </a:solidFill>
      <a:gradFill rotWithShape="1">
        <a:gsLst>
          <a:gs pos="0">
            <a:schemeClr val="phClr">
              <a:tint val="50000"/>
              <a:satMod val="300000"/>
            </a:schemeClr>
          </a:gs>
          <a:gs pos="35000">
            <a:schemeClr val="phClr">
              <a:tint val="37000"/>
              <a:satMod val="300000"/>
            </a:schemeClr>
          </a:gs>
          <a:gs pos="100000">
            <a:schemeClr val="phClr">
              <a:tint val="15000"/>
              <a:satMod val="350000"/>
            </a:schemeClr>
          </a:gs>
        </a:gsLst>
        <a:lin ang="16200000" scaled="1"/>
      </a:gradFill>
      <a:gradFill rotWithShape="1">
        <a:gsLst>
          <a:gs pos="0">
            <a:schemeClr val="phClr">
              <a:shade val="51000"/>
              <a:satMod val="130000"/>
            </a:schemeClr>
          </a:gs>
          <a:gs pos="80000">
            <a:schemeClr val="phClr">
              <a:shade val="93000"/>
              <a:satMod val="130000"/>
            </a:schemeClr>
          </a:gs>
          <a:gs pos="100000">
            <a:schemeClr val="phClr">
              <a:shade val="94000"/>
              <a:satMod val="135000"/>
            </a:schemeClr>
          </a:gs>
        </a:gsLst>
        <a:lin ang="16200000" scaled="0"/>
      </a:gradFill>
    </a:fillStyleLst>
    <a:lnStyleLst>
      <a:ln w="9525" cap="flat" cmpd="sng" algn="ctr">
        <a:solidFill>
          <a:schemeClr val="phClr">
            <a:shade val="95000"/>
            <a:satMod val="105000"/>
          </a:schemeClr>
        </a:solidFill>
        <a:prstDash val="solid"/>
      </a:ln>
      <a:ln w="25400" cap="flat" cmpd="sng" algn="ctr">
        <a:solidFill>
          <a:schemeClr val="phClr"/>
        </a:solidFill>
        <a:prstDash val="solid"/>
      </a:ln>
      <a:ln w="38100" cap="flat" cmpd="sng" algn="ctr">
        <a:solidFill>
          <a:schemeClr val="phClr"/>
        </a:solidFill>
        <a:prstDash val="solid"/>
      </a:ln>
    </a:lnStyleLst>
    <a:effectStyleLst>
      <a:effectStyle>
        <a:effectLst>
          <a:outerShdw blurRad="40000" dist="20000" dir="5400000" rotWithShape="0">
            <a:srgbClr val="000000">
              <a:alpha val="38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</a:effectStyle>
      <a:effectStyle>
        <a:effectLst>
          <a:outerShdw blurRad="40000" dist="23000" dir="5400000" rotWithShape="0">
            <a:srgbClr val="000000">
              <a:alpha val="35000"/>
            </a:srgbClr>
          </a:outerShdw>
        </a:effectLst>
        <a:scene3d>
          <a:camera prst="orthographicFront">
            <a:rot lat="0" lon="0" rev="0"/>
          </a:camera>
          <a:lightRig rig="threePt" dir="t">
            <a:rot lat="0" lon="0" rev="1200000"/>
          </a:lightRig>
        </a:scene3d>
        <a:sp3d>
          <a:bevelT w="63500" h="25400"/>
        </a:sp3d>
      </a:effectStyle>
    </a:effectStyleLst>
    <a:bgFillStyleLst>
      <a:solidFill>
        <a:schemeClr val="phClr"/>
      </a:solidFill>
      <a:gradFill rotWithShape="1">
        <a:gsLst>
          <a:gs pos="0">
            <a:schemeClr val="phClr">
              <a:tint val="40000"/>
              <a:satMod val="350000"/>
            </a:schemeClr>
          </a:gs>
          <a:gs pos="40000">
            <a:schemeClr val="phClr">
              <a:tint val="45000"/>
              <a:shade val="99000"/>
              <a:satMod val="350000"/>
            </a:schemeClr>
          </a:gs>
          <a:gs pos="100000">
            <a:schemeClr val="phClr">
              <a:shade val="20000"/>
              <a:satMod val="255000"/>
            </a:schemeClr>
          </a:gs>
        </a:gsLst>
        <a:path path="circle">
          <a:fillToRect l="50000" t="-80000" r="50000" b="180000"/>
        </a:path>
      </a:gradFill>
      <a:gradFill rotWithShape="1">
        <a:gsLst>
          <a:gs pos="0">
            <a:schemeClr val="phClr">
              <a:tint val="80000"/>
              <a:satMod val="300000"/>
            </a:schemeClr>
          </a:gs>
          <a:gs pos="100000">
            <a:schemeClr val="phClr">
              <a:shade val="30000"/>
              <a:satMod val="200000"/>
            </a:schemeClr>
          </a:gs>
        </a:gsLst>
        <a:path path="circle">
          <a:fillToRect l="50000" t="50000" r="50000" b="50000"/>
        </a:path>
      </a:gradFill>
    </a:bgFillStyleLst>
  </a:fmtScheme>
</a:themeOverrid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O118"/>
  <sheetViews>
    <sheetView tabSelected="1" zoomScale="75" zoomScaleNormal="75" workbookViewId="0">
      <pane ySplit="1" topLeftCell="A2" activePane="bottomLeft" state="frozen"/>
      <selection activeCell="X51" sqref="X51"/>
      <selection pane="bottomLeft" activeCell="AA95" sqref="AA95"/>
    </sheetView>
  </sheetViews>
  <sheetFormatPr defaultRowHeight="15" outlineLevelRow="1" x14ac:dyDescent="0.25"/>
  <cols>
    <col min="1" max="1" width="45.28515625" style="6" customWidth="1"/>
    <col min="2" max="8" width="10.5703125" style="6" bestFit="1" customWidth="1"/>
    <col min="9" max="9" width="10.5703125" style="6" customWidth="1"/>
    <col min="10" max="27" width="10.5703125" style="6" bestFit="1" customWidth="1"/>
    <col min="28" max="28" width="10.5703125" style="6" customWidth="1"/>
    <col min="29" max="29" width="10.5703125" style="6" bestFit="1" customWidth="1"/>
    <col min="30" max="30" width="14.85546875" style="6" bestFit="1" customWidth="1"/>
    <col min="31" max="31" width="12.5703125" style="6" customWidth="1"/>
    <col min="32" max="32" width="11.5703125" style="6" bestFit="1" customWidth="1"/>
    <col min="33" max="33" width="13.85546875" style="6" bestFit="1" customWidth="1"/>
    <col min="34" max="34" width="13.5703125" style="6" customWidth="1"/>
    <col min="35" max="35" width="9.140625" style="6"/>
    <col min="36" max="36" width="9.42578125" style="6" bestFit="1" customWidth="1"/>
    <col min="37" max="16384" width="9.140625" style="6"/>
  </cols>
  <sheetData>
    <row r="1" spans="1:36" ht="30" x14ac:dyDescent="0.25">
      <c r="A1" s="1" t="s">
        <v>45</v>
      </c>
      <c r="B1" s="2">
        <v>1990</v>
      </c>
      <c r="C1" s="2">
        <v>1991</v>
      </c>
      <c r="D1" s="2">
        <v>1992</v>
      </c>
      <c r="E1" s="2">
        <v>1993</v>
      </c>
      <c r="F1" s="2">
        <v>1994</v>
      </c>
      <c r="G1" s="2">
        <v>1995</v>
      </c>
      <c r="H1" s="2">
        <v>1996</v>
      </c>
      <c r="I1" s="2">
        <v>1997</v>
      </c>
      <c r="J1" s="2">
        <v>1998</v>
      </c>
      <c r="K1" s="2">
        <v>1999</v>
      </c>
      <c r="L1" s="2">
        <v>2000</v>
      </c>
      <c r="M1" s="2">
        <v>2001</v>
      </c>
      <c r="N1" s="2">
        <v>2002</v>
      </c>
      <c r="O1" s="2">
        <v>2003</v>
      </c>
      <c r="P1" s="2">
        <v>2004</v>
      </c>
      <c r="Q1" s="2">
        <v>2005</v>
      </c>
      <c r="R1" s="2">
        <v>2006</v>
      </c>
      <c r="S1" s="2">
        <v>2007</v>
      </c>
      <c r="T1" s="2">
        <v>2008</v>
      </c>
      <c r="U1" s="2">
        <v>2009</v>
      </c>
      <c r="V1" s="2">
        <v>2010</v>
      </c>
      <c r="W1" s="2">
        <v>2011</v>
      </c>
      <c r="X1" s="2">
        <v>2012</v>
      </c>
      <c r="Y1" s="2">
        <v>2013</v>
      </c>
      <c r="Z1" s="2">
        <v>2014</v>
      </c>
      <c r="AA1" s="2">
        <v>2015</v>
      </c>
      <c r="AB1" s="2">
        <v>2016</v>
      </c>
      <c r="AC1" s="2">
        <v>2017</v>
      </c>
      <c r="AD1" s="1" t="s">
        <v>0</v>
      </c>
      <c r="AE1" s="3" t="s">
        <v>1</v>
      </c>
      <c r="AF1" s="4"/>
      <c r="AG1" s="3" t="s">
        <v>2</v>
      </c>
      <c r="AH1" s="5" t="s">
        <v>3</v>
      </c>
    </row>
    <row r="2" spans="1:36" x14ac:dyDescent="0.25">
      <c r="A2" s="7" t="s">
        <v>4</v>
      </c>
      <c r="B2" s="8">
        <f t="shared" ref="B2:AA2" si="0">SUM(B3:B6)</f>
        <v>11328.062313500886</v>
      </c>
      <c r="C2" s="8">
        <f t="shared" si="0"/>
        <v>11781.846137280527</v>
      </c>
      <c r="D2" s="8">
        <f t="shared" si="0"/>
        <v>12439.247882923632</v>
      </c>
      <c r="E2" s="8">
        <f t="shared" si="0"/>
        <v>12459.325357010512</v>
      </c>
      <c r="F2" s="8">
        <f t="shared" si="0"/>
        <v>12795.361149940054</v>
      </c>
      <c r="G2" s="8">
        <f t="shared" si="0"/>
        <v>13479.883789545245</v>
      </c>
      <c r="H2" s="8">
        <f t="shared" si="0"/>
        <v>14199.716310797387</v>
      </c>
      <c r="I2" s="8">
        <f t="shared" si="0"/>
        <v>14854.149916127475</v>
      </c>
      <c r="J2" s="8">
        <f t="shared" si="0"/>
        <v>15224.260887031052</v>
      </c>
      <c r="K2" s="8">
        <f t="shared" si="0"/>
        <v>15922.775509104993</v>
      </c>
      <c r="L2" s="8">
        <f t="shared" si="0"/>
        <v>16204.67803744626</v>
      </c>
      <c r="M2" s="8">
        <f t="shared" si="0"/>
        <v>17491.859487236445</v>
      </c>
      <c r="N2" s="8">
        <f t="shared" si="0"/>
        <v>16497.512466650212</v>
      </c>
      <c r="O2" s="8">
        <f t="shared" si="0"/>
        <v>16473.257567897097</v>
      </c>
      <c r="P2" s="8">
        <f t="shared" si="0"/>
        <v>15421.650401150882</v>
      </c>
      <c r="Q2" s="8">
        <f t="shared" si="0"/>
        <v>15908.203873084021</v>
      </c>
      <c r="R2" s="8">
        <f t="shared" si="0"/>
        <v>15152.774395846251</v>
      </c>
      <c r="S2" s="8">
        <f t="shared" si="0"/>
        <v>14678.323860003406</v>
      </c>
      <c r="T2" s="8">
        <f t="shared" si="0"/>
        <v>14803.769985386118</v>
      </c>
      <c r="U2" s="8">
        <f t="shared" si="0"/>
        <v>13194.084978876916</v>
      </c>
      <c r="V2" s="8">
        <f t="shared" si="0"/>
        <v>13459.599928785594</v>
      </c>
      <c r="W2" s="8">
        <f t="shared" si="0"/>
        <v>12054.725780945802</v>
      </c>
      <c r="X2" s="8">
        <f t="shared" si="0"/>
        <v>12894.732567865998</v>
      </c>
      <c r="Y2" s="8">
        <f t="shared" si="0"/>
        <v>11487.417863345871</v>
      </c>
      <c r="Z2" s="8">
        <f t="shared" si="0"/>
        <v>11272.183710718642</v>
      </c>
      <c r="AA2" s="8">
        <f t="shared" si="0"/>
        <v>11891.443475754331</v>
      </c>
      <c r="AB2" s="8">
        <f>SUM(AB3:AB6)</f>
        <v>12608.225567289473</v>
      </c>
      <c r="AC2" s="8">
        <f>SUM(AC3:AC6)</f>
        <v>11743.989675407447</v>
      </c>
      <c r="AD2" s="9">
        <f t="shared" ref="AD2:AD36" si="1">AC2/$AC$38</f>
        <v>0.19333667184600137</v>
      </c>
      <c r="AE2" s="9">
        <f t="shared" ref="AE2:AE36" si="2">(AC2-B2)/B2</f>
        <v>3.6716549608917202E-2</v>
      </c>
      <c r="AG2" s="10">
        <f t="shared" ref="AG2:AG36" si="3">(AC2-AB2)/AB2</f>
        <v>-6.8545402147958276E-2</v>
      </c>
      <c r="AH2" s="11">
        <f t="shared" ref="AH2:AH36" si="4">AC2-AB2</f>
        <v>-864.23589188202641</v>
      </c>
      <c r="AJ2" s="12">
        <f t="shared" ref="AJ2:AJ36" si="5">AH2/1000</f>
        <v>-0.86423589188202643</v>
      </c>
    </row>
    <row r="3" spans="1:36" outlineLevel="1" x14ac:dyDescent="0.25">
      <c r="A3" s="13" t="s">
        <v>5</v>
      </c>
      <c r="B3" s="14">
        <v>10953.919869683112</v>
      </c>
      <c r="C3" s="14">
        <v>11440.957619988107</v>
      </c>
      <c r="D3" s="14">
        <v>12108.543399367891</v>
      </c>
      <c r="E3" s="14">
        <v>12126.246549362788</v>
      </c>
      <c r="F3" s="14">
        <v>12448.543664406883</v>
      </c>
      <c r="G3" s="14">
        <v>13132.912896120479</v>
      </c>
      <c r="H3" s="14">
        <v>13851.997148121833</v>
      </c>
      <c r="I3" s="14">
        <v>14490.618968714625</v>
      </c>
      <c r="J3" s="14">
        <v>14813.762420797844</v>
      </c>
      <c r="K3" s="14">
        <v>15498.257583697967</v>
      </c>
      <c r="L3" s="14">
        <v>15754.35326580209</v>
      </c>
      <c r="M3" s="14">
        <v>16893.896631009309</v>
      </c>
      <c r="N3" s="14">
        <v>15934.480447026663</v>
      </c>
      <c r="O3" s="14">
        <v>15222.09160194351</v>
      </c>
      <c r="P3" s="14">
        <v>14836.215338976092</v>
      </c>
      <c r="Q3" s="14">
        <v>15244.751010413473</v>
      </c>
      <c r="R3" s="14">
        <v>14527.038626731588</v>
      </c>
      <c r="S3" s="14">
        <v>14055.758786835397</v>
      </c>
      <c r="T3" s="14">
        <v>14155.130403839303</v>
      </c>
      <c r="U3" s="14">
        <v>12610.625284719028</v>
      </c>
      <c r="V3" s="14">
        <v>12895.102957698073</v>
      </c>
      <c r="W3" s="14">
        <v>11556.537813327628</v>
      </c>
      <c r="X3" s="14">
        <v>12356.275991360975</v>
      </c>
      <c r="Y3" s="14">
        <v>10952.925504092866</v>
      </c>
      <c r="Z3" s="14">
        <v>10771.894261622589</v>
      </c>
      <c r="AA3" s="14">
        <v>11328.266342202367</v>
      </c>
      <c r="AB3" s="14">
        <v>12076.429190047787</v>
      </c>
      <c r="AC3" s="14">
        <v>11206.207074508608</v>
      </c>
      <c r="AD3" s="15">
        <f t="shared" si="1"/>
        <v>0.18448336891333672</v>
      </c>
      <c r="AE3" s="15">
        <f t="shared" si="2"/>
        <v>2.303168252341746E-2</v>
      </c>
      <c r="AG3" s="16">
        <f t="shared" si="3"/>
        <v>-7.2059555175161535E-2</v>
      </c>
      <c r="AH3" s="17">
        <f t="shared" si="4"/>
        <v>-870.22211553917987</v>
      </c>
      <c r="AJ3" s="18">
        <f t="shared" si="5"/>
        <v>-0.87022211553917983</v>
      </c>
    </row>
    <row r="4" spans="1:36" outlineLevel="1" x14ac:dyDescent="0.25">
      <c r="A4" s="13" t="s">
        <v>6</v>
      </c>
      <c r="B4" s="14">
        <v>168.67007475966938</v>
      </c>
      <c r="C4" s="14">
        <v>166.7086346603628</v>
      </c>
      <c r="D4" s="14">
        <v>171.81510003498963</v>
      </c>
      <c r="E4" s="14">
        <v>172.65167482911988</v>
      </c>
      <c r="F4" s="14">
        <v>178.26827632214111</v>
      </c>
      <c r="G4" s="14">
        <v>181.27469310609743</v>
      </c>
      <c r="H4" s="14">
        <v>179.40716809897683</v>
      </c>
      <c r="I4" s="14">
        <v>218.74674770939885</v>
      </c>
      <c r="J4" s="14">
        <v>247.81659474314813</v>
      </c>
      <c r="K4" s="14">
        <v>223.85552667956068</v>
      </c>
      <c r="L4" s="14">
        <v>274.79746671454512</v>
      </c>
      <c r="M4" s="14">
        <v>321.48320368155123</v>
      </c>
      <c r="N4" s="14">
        <v>340.25546502005244</v>
      </c>
      <c r="O4" s="14">
        <v>337.89503473139956</v>
      </c>
      <c r="P4" s="14">
        <v>336.97266543006049</v>
      </c>
      <c r="Q4" s="14">
        <v>411.86569315427266</v>
      </c>
      <c r="R4" s="14">
        <v>377.14377732366182</v>
      </c>
      <c r="S4" s="14">
        <v>360.7978196153615</v>
      </c>
      <c r="T4" s="14">
        <v>367.48032728426256</v>
      </c>
      <c r="U4" s="14">
        <v>315.39130893967507</v>
      </c>
      <c r="V4" s="14">
        <v>310.47380266987977</v>
      </c>
      <c r="W4" s="14">
        <v>285.41960852943924</v>
      </c>
      <c r="X4" s="14">
        <v>313.54691338890092</v>
      </c>
      <c r="Y4" s="14">
        <v>294.54716412797285</v>
      </c>
      <c r="Z4" s="14">
        <v>279.49528430750865</v>
      </c>
      <c r="AA4" s="14">
        <v>358.72410220140847</v>
      </c>
      <c r="AB4" s="14">
        <v>313.59104449790129</v>
      </c>
      <c r="AC4" s="14">
        <v>311.20798167212246</v>
      </c>
      <c r="AD4" s="15">
        <f t="shared" si="1"/>
        <v>5.1232943055454514E-3</v>
      </c>
      <c r="AE4" s="15">
        <f t="shared" si="2"/>
        <v>0.84506932907659593</v>
      </c>
      <c r="AF4" s="19"/>
      <c r="AG4" s="16">
        <f t="shared" si="3"/>
        <v>-7.59926939110911E-3</v>
      </c>
      <c r="AH4" s="17">
        <f t="shared" si="4"/>
        <v>-2.3830628257788362</v>
      </c>
      <c r="AJ4" s="18">
        <f t="shared" si="5"/>
        <v>-2.3830628257788364E-3</v>
      </c>
    </row>
    <row r="5" spans="1:36" outlineLevel="1" x14ac:dyDescent="0.25">
      <c r="A5" s="13" t="s">
        <v>7</v>
      </c>
      <c r="B5" s="14">
        <v>100.53678355437907</v>
      </c>
      <c r="C5" s="14">
        <v>76.54991489954142</v>
      </c>
      <c r="D5" s="14">
        <v>65.273087005793954</v>
      </c>
      <c r="E5" s="14">
        <v>62.605311784631738</v>
      </c>
      <c r="F5" s="14">
        <v>72.152664440590968</v>
      </c>
      <c r="G5" s="14">
        <v>69.441462401639171</v>
      </c>
      <c r="H5" s="14">
        <v>72.218389713792263</v>
      </c>
      <c r="I5" s="14">
        <v>51.648672818497268</v>
      </c>
      <c r="J5" s="14">
        <v>79.956189002831252</v>
      </c>
      <c r="K5" s="14">
        <v>77.939136899148238</v>
      </c>
      <c r="L5" s="14">
        <v>87.150476539279381</v>
      </c>
      <c r="M5" s="14">
        <v>118.84269779976697</v>
      </c>
      <c r="N5" s="14">
        <v>145.60131936255476</v>
      </c>
      <c r="O5" s="14">
        <v>166.03053044546459</v>
      </c>
      <c r="P5" s="14">
        <v>162.23941951242472</v>
      </c>
      <c r="Q5" s="14">
        <v>171.89367022298498</v>
      </c>
      <c r="R5" s="14">
        <v>172.44163464640769</v>
      </c>
      <c r="S5" s="14">
        <v>166.44662571284456</v>
      </c>
      <c r="T5" s="14">
        <v>187.87265842067103</v>
      </c>
      <c r="U5" s="14">
        <v>193.09291837353277</v>
      </c>
      <c r="V5" s="14">
        <v>174.66014365726875</v>
      </c>
      <c r="W5" s="14">
        <v>137.45593442979524</v>
      </c>
      <c r="X5" s="14">
        <v>146.2858520629828</v>
      </c>
      <c r="Y5" s="14">
        <v>162.00654812888271</v>
      </c>
      <c r="Z5" s="14">
        <v>134.84267332651226</v>
      </c>
      <c r="AA5" s="14">
        <v>115.75474134015853</v>
      </c>
      <c r="AB5" s="14">
        <v>126.26142546254542</v>
      </c>
      <c r="AC5" s="14">
        <v>129.40928035100248</v>
      </c>
      <c r="AD5" s="15">
        <f t="shared" si="1"/>
        <v>2.1304139615722991E-3</v>
      </c>
      <c r="AE5" s="15">
        <f t="shared" si="2"/>
        <v>0.28718341462561953</v>
      </c>
      <c r="AF5" s="19"/>
      <c r="AG5" s="16">
        <f t="shared" si="3"/>
        <v>2.4931247821139566E-2</v>
      </c>
      <c r="AH5" s="17">
        <f t="shared" si="4"/>
        <v>3.1478548884570614</v>
      </c>
      <c r="AJ5" s="18">
        <f t="shared" si="5"/>
        <v>3.1478548884570612E-3</v>
      </c>
    </row>
    <row r="6" spans="1:36" ht="13.5" customHeight="1" outlineLevel="1" x14ac:dyDescent="0.25">
      <c r="A6" s="13" t="s">
        <v>8</v>
      </c>
      <c r="B6" s="14">
        <v>104.93558550372566</v>
      </c>
      <c r="C6" s="14">
        <v>97.629967732515709</v>
      </c>
      <c r="D6" s="14">
        <v>93.616296514958364</v>
      </c>
      <c r="E6" s="14">
        <v>97.82182103397264</v>
      </c>
      <c r="F6" s="14">
        <v>96.396544770438254</v>
      </c>
      <c r="G6" s="14">
        <v>96.254737917029587</v>
      </c>
      <c r="H6" s="14">
        <v>96.093604862784176</v>
      </c>
      <c r="I6" s="14">
        <v>93.135526884952327</v>
      </c>
      <c r="J6" s="14">
        <v>82.72568248722969</v>
      </c>
      <c r="K6" s="14">
        <v>122.72326182831695</v>
      </c>
      <c r="L6" s="14">
        <v>88.376828390345082</v>
      </c>
      <c r="M6" s="14">
        <v>157.6369547458213</v>
      </c>
      <c r="N6" s="14">
        <v>77.175235240943536</v>
      </c>
      <c r="O6" s="14">
        <v>747.24040077672123</v>
      </c>
      <c r="P6" s="14">
        <v>86.222977232304544</v>
      </c>
      <c r="Q6" s="14">
        <v>79.693499293291012</v>
      </c>
      <c r="R6" s="14">
        <v>76.150357144594551</v>
      </c>
      <c r="S6" s="14">
        <v>95.320627839803166</v>
      </c>
      <c r="T6" s="14">
        <v>93.286595841882885</v>
      </c>
      <c r="U6" s="14">
        <v>74.975466844678593</v>
      </c>
      <c r="V6" s="14">
        <v>79.363024760373136</v>
      </c>
      <c r="W6" s="14">
        <v>75.312424658939136</v>
      </c>
      <c r="X6" s="14">
        <v>78.623811053138795</v>
      </c>
      <c r="Y6" s="14">
        <v>77.938646996150084</v>
      </c>
      <c r="Z6" s="14">
        <v>85.951491462034298</v>
      </c>
      <c r="AA6" s="14">
        <v>88.698290010397741</v>
      </c>
      <c r="AB6" s="14">
        <v>91.943907281238751</v>
      </c>
      <c r="AC6" s="14">
        <v>97.165338875715335</v>
      </c>
      <c r="AD6" s="15">
        <f t="shared" si="1"/>
        <v>1.5995946655469062E-3</v>
      </c>
      <c r="AE6" s="15">
        <f t="shared" si="2"/>
        <v>-7.4047775029896318E-2</v>
      </c>
      <c r="AG6" s="16">
        <f t="shared" si="3"/>
        <v>5.6789315886970393E-2</v>
      </c>
      <c r="AH6" s="17">
        <f t="shared" si="4"/>
        <v>5.2214315944765843</v>
      </c>
      <c r="AJ6" s="18">
        <f t="shared" si="5"/>
        <v>5.2214315944765846E-3</v>
      </c>
    </row>
    <row r="7" spans="1:36" x14ac:dyDescent="0.25">
      <c r="A7" s="20" t="s">
        <v>9</v>
      </c>
      <c r="B7" s="8">
        <v>7523.6648356256719</v>
      </c>
      <c r="C7" s="8">
        <v>7565.9321257083066</v>
      </c>
      <c r="D7" s="8">
        <v>6717.8016581294623</v>
      </c>
      <c r="E7" s="8">
        <v>6667.0106159097604</v>
      </c>
      <c r="F7" s="8">
        <v>6496.5767882634982</v>
      </c>
      <c r="G7" s="8">
        <v>6452.0465782317078</v>
      </c>
      <c r="H7" s="8">
        <v>6576.3213779944026</v>
      </c>
      <c r="I7" s="8">
        <v>6235.9154976268956</v>
      </c>
      <c r="J7" s="8">
        <v>6744.7458716510537</v>
      </c>
      <c r="K7" s="8">
        <v>6377.8773312741932</v>
      </c>
      <c r="L7" s="8">
        <v>6462.6033188676402</v>
      </c>
      <c r="M7" s="8">
        <v>6732.2923557237582</v>
      </c>
      <c r="N7" s="8">
        <v>6658.6245970827331</v>
      </c>
      <c r="O7" s="8">
        <v>6812.5798281567086</v>
      </c>
      <c r="P7" s="8">
        <v>6992.5072618934601</v>
      </c>
      <c r="Q7" s="8">
        <v>7271.6111503611419</v>
      </c>
      <c r="R7" s="8">
        <v>7157.2186973537846</v>
      </c>
      <c r="S7" s="8">
        <v>6928.4575162718102</v>
      </c>
      <c r="T7" s="8">
        <v>7521.4924844222505</v>
      </c>
      <c r="U7" s="8">
        <v>7466.9821244251762</v>
      </c>
      <c r="V7" s="8">
        <v>7800.8796968120469</v>
      </c>
      <c r="W7" s="8">
        <v>6609.7078517571563</v>
      </c>
      <c r="X7" s="8">
        <v>6232.2915009637172</v>
      </c>
      <c r="Y7" s="8">
        <v>6395.3767620249009</v>
      </c>
      <c r="Z7" s="8">
        <v>5745.5821113099892</v>
      </c>
      <c r="AA7" s="8">
        <v>6041.3094552769026</v>
      </c>
      <c r="AB7" s="8">
        <v>6046.4808828666091</v>
      </c>
      <c r="AC7" s="8">
        <v>5741.5072235193747</v>
      </c>
      <c r="AD7" s="9">
        <f t="shared" si="1"/>
        <v>9.4520169776673421E-2</v>
      </c>
      <c r="AE7" s="9">
        <f t="shared" si="2"/>
        <v>-0.23687360495745582</v>
      </c>
      <c r="AG7" s="10">
        <f t="shared" si="3"/>
        <v>-5.0438207819595016E-2</v>
      </c>
      <c r="AH7" s="11">
        <f t="shared" si="4"/>
        <v>-304.97365934723439</v>
      </c>
      <c r="AJ7" s="12">
        <f t="shared" si="5"/>
        <v>-0.30497365934723442</v>
      </c>
    </row>
    <row r="8" spans="1:36" x14ac:dyDescent="0.25">
      <c r="A8" s="20" t="s">
        <v>10</v>
      </c>
      <c r="B8" s="8">
        <v>3961.7501968617189</v>
      </c>
      <c r="C8" s="8">
        <v>4074.4548385498292</v>
      </c>
      <c r="D8" s="8">
        <v>3768.7411502027744</v>
      </c>
      <c r="E8" s="8">
        <v>3986.7186366590836</v>
      </c>
      <c r="F8" s="8">
        <v>4242.6262261403081</v>
      </c>
      <c r="G8" s="8">
        <v>4347.622852378212</v>
      </c>
      <c r="H8" s="8">
        <v>4182.7351599223548</v>
      </c>
      <c r="I8" s="8">
        <v>4550.5507019358802</v>
      </c>
      <c r="J8" s="8">
        <v>4589.6182499874149</v>
      </c>
      <c r="K8" s="8">
        <v>4810.4753948929083</v>
      </c>
      <c r="L8" s="8">
        <v>5642.368991872987</v>
      </c>
      <c r="M8" s="8">
        <v>5599.3853934023145</v>
      </c>
      <c r="N8" s="8">
        <v>5323.0545108400129</v>
      </c>
      <c r="O8" s="8">
        <v>5513.8189089738653</v>
      </c>
      <c r="P8" s="8">
        <v>5694.093389318622</v>
      </c>
      <c r="Q8" s="8">
        <v>5870.4169980805827</v>
      </c>
      <c r="R8" s="8">
        <v>5752.4070140376298</v>
      </c>
      <c r="S8" s="8">
        <v>5788.7344844996851</v>
      </c>
      <c r="T8" s="8">
        <v>5629.3414537547569</v>
      </c>
      <c r="U8" s="8">
        <v>4480.2828280028962</v>
      </c>
      <c r="V8" s="8">
        <v>4476.4678963195274</v>
      </c>
      <c r="W8" s="8">
        <v>4142.3578853015661</v>
      </c>
      <c r="X8" s="8">
        <v>4176.4896259681582</v>
      </c>
      <c r="Y8" s="8">
        <v>4236.5165404275367</v>
      </c>
      <c r="Z8" s="8">
        <v>4322.9830999003325</v>
      </c>
      <c r="AA8" s="8">
        <v>4482.6167535707864</v>
      </c>
      <c r="AB8" s="8">
        <v>4526.1813510295306</v>
      </c>
      <c r="AC8" s="8">
        <v>4665.0699608858904</v>
      </c>
      <c r="AD8" s="9">
        <f t="shared" si="1"/>
        <v>7.6799207517622606E-2</v>
      </c>
      <c r="AE8" s="9">
        <f t="shared" si="2"/>
        <v>0.17752753936411811</v>
      </c>
      <c r="AG8" s="10">
        <f t="shared" si="3"/>
        <v>3.0685604284231355E-2</v>
      </c>
      <c r="AH8" s="11">
        <f t="shared" si="4"/>
        <v>138.88860985635984</v>
      </c>
      <c r="AJ8" s="12">
        <f t="shared" si="5"/>
        <v>0.13888860985635984</v>
      </c>
    </row>
    <row r="9" spans="1:36" x14ac:dyDescent="0.25">
      <c r="A9" s="20" t="s">
        <v>11</v>
      </c>
      <c r="B9" s="8">
        <v>1083.4878236245095</v>
      </c>
      <c r="C9" s="8">
        <v>1129.6376483176955</v>
      </c>
      <c r="D9" s="8">
        <v>1153.5350608597694</v>
      </c>
      <c r="E9" s="8">
        <v>1168.7095712440639</v>
      </c>
      <c r="F9" s="8">
        <v>1321.2488699890087</v>
      </c>
      <c r="G9" s="8">
        <v>1165.5673725686975</v>
      </c>
      <c r="H9" s="8">
        <v>1224.7163820180565</v>
      </c>
      <c r="I9" s="8">
        <v>1285.306088900295</v>
      </c>
      <c r="J9" s="8">
        <v>1279.1428187245428</v>
      </c>
      <c r="K9" s="8">
        <v>1368.1989122651721</v>
      </c>
      <c r="L9" s="8">
        <v>1374.7076596018314</v>
      </c>
      <c r="M9" s="8">
        <v>1402.5463549894228</v>
      </c>
      <c r="N9" s="8">
        <v>1382.5902617085703</v>
      </c>
      <c r="O9" s="8">
        <v>1468.7733456269132</v>
      </c>
      <c r="P9" s="8">
        <v>1349.2594847920457</v>
      </c>
      <c r="Q9" s="8">
        <v>1475.6122184996532</v>
      </c>
      <c r="R9" s="8">
        <v>1380.0218572878143</v>
      </c>
      <c r="S9" s="8">
        <v>1414.7957340017908</v>
      </c>
      <c r="T9" s="8">
        <v>1547.8677665067983</v>
      </c>
      <c r="U9" s="8">
        <v>1294.9745657656749</v>
      </c>
      <c r="V9" s="8">
        <v>1293.6454829711047</v>
      </c>
      <c r="W9" s="8">
        <v>1191.9830387260195</v>
      </c>
      <c r="X9" s="8">
        <v>1181.3878899017491</v>
      </c>
      <c r="Y9" s="8">
        <v>1063.1949316117148</v>
      </c>
      <c r="Z9" s="8">
        <v>953.95930999039967</v>
      </c>
      <c r="AA9" s="8">
        <v>967.1450813104243</v>
      </c>
      <c r="AB9" s="8">
        <v>1004.6674961560907</v>
      </c>
      <c r="AC9" s="8">
        <v>1072.2334888280861</v>
      </c>
      <c r="AD9" s="9">
        <f t="shared" si="1"/>
        <v>1.7651757188270577E-2</v>
      </c>
      <c r="AE9" s="9">
        <f t="shared" si="2"/>
        <v>-1.0387135462930321E-2</v>
      </c>
      <c r="AG9" s="10">
        <f t="shared" si="3"/>
        <v>6.7252093782775288E-2</v>
      </c>
      <c r="AH9" s="11">
        <f t="shared" si="4"/>
        <v>67.565992671995446</v>
      </c>
      <c r="AJ9" s="12">
        <f t="shared" si="5"/>
        <v>6.7565992671995451E-2</v>
      </c>
    </row>
    <row r="10" spans="1:36" x14ac:dyDescent="0.25">
      <c r="A10" s="20" t="s">
        <v>12</v>
      </c>
      <c r="B10" s="8">
        <v>1160.6547857137414</v>
      </c>
      <c r="C10" s="8">
        <v>1144.5789777818236</v>
      </c>
      <c r="D10" s="8">
        <v>1062.5422076599893</v>
      </c>
      <c r="E10" s="8">
        <v>1046.8758121630408</v>
      </c>
      <c r="F10" s="8">
        <v>1079.2784230682903</v>
      </c>
      <c r="G10" s="8">
        <v>936.34092293666049</v>
      </c>
      <c r="H10" s="8">
        <v>979.84104089544371</v>
      </c>
      <c r="I10" s="8">
        <v>955.36699614717122</v>
      </c>
      <c r="J10" s="8">
        <v>906.14326535572923</v>
      </c>
      <c r="K10" s="8">
        <v>954.75329655360281</v>
      </c>
      <c r="L10" s="8">
        <v>989.427223372458</v>
      </c>
      <c r="M10" s="8">
        <v>1019.4580026905459</v>
      </c>
      <c r="N10" s="8">
        <v>981.60676128430805</v>
      </c>
      <c r="O10" s="8">
        <v>963.29821029831294</v>
      </c>
      <c r="P10" s="8">
        <v>871.41891055113115</v>
      </c>
      <c r="Q10" s="8">
        <v>952.4372317989255</v>
      </c>
      <c r="R10" s="8">
        <v>912.67078501688445</v>
      </c>
      <c r="S10" s="8">
        <v>958.73182721383375</v>
      </c>
      <c r="T10" s="8">
        <v>1053.0069260684563</v>
      </c>
      <c r="U10" s="8">
        <v>995.71489442592758</v>
      </c>
      <c r="V10" s="8">
        <v>1014.3502017271484</v>
      </c>
      <c r="W10" s="8">
        <v>902.84988681686127</v>
      </c>
      <c r="X10" s="8">
        <v>917.02403654783302</v>
      </c>
      <c r="Y10" s="8">
        <v>855.85222208124071</v>
      </c>
      <c r="Z10" s="8">
        <v>798.25616427160696</v>
      </c>
      <c r="AA10" s="8">
        <v>832.2218367577151</v>
      </c>
      <c r="AB10" s="8">
        <v>849.34526860013534</v>
      </c>
      <c r="AC10" s="8">
        <v>905.82941177021667</v>
      </c>
      <c r="AD10" s="9">
        <f t="shared" si="1"/>
        <v>1.4912312474065492E-2</v>
      </c>
      <c r="AE10" s="9">
        <f t="shared" si="2"/>
        <v>-0.21955311525883259</v>
      </c>
      <c r="AG10" s="10">
        <f t="shared" si="3"/>
        <v>6.6503158677950536E-2</v>
      </c>
      <c r="AH10" s="11">
        <f t="shared" si="4"/>
        <v>56.484143170081325</v>
      </c>
      <c r="AJ10" s="12">
        <f t="shared" si="5"/>
        <v>5.6484143170081325E-2</v>
      </c>
    </row>
    <row r="11" spans="1:36" x14ac:dyDescent="0.25">
      <c r="A11" s="20" t="s">
        <v>13</v>
      </c>
      <c r="B11" s="8">
        <f t="shared" ref="B11:AA11" si="6">SUM(B12:B16)</f>
        <v>5150.9372567661558</v>
      </c>
      <c r="C11" s="8">
        <f t="shared" si="6"/>
        <v>5330.8694910633749</v>
      </c>
      <c r="D11" s="8">
        <f t="shared" si="6"/>
        <v>5760.7643098425733</v>
      </c>
      <c r="E11" s="8">
        <f t="shared" si="6"/>
        <v>5737.5262211741574</v>
      </c>
      <c r="F11" s="8">
        <f t="shared" si="6"/>
        <v>5989.7443650876221</v>
      </c>
      <c r="G11" s="8">
        <f t="shared" si="6"/>
        <v>6283.8053298508312</v>
      </c>
      <c r="H11" s="8">
        <f t="shared" si="6"/>
        <v>7335.937602249428</v>
      </c>
      <c r="I11" s="8">
        <f t="shared" si="6"/>
        <v>7716.2334825535972</v>
      </c>
      <c r="J11" s="8">
        <f t="shared" si="6"/>
        <v>9062.6508453831666</v>
      </c>
      <c r="K11" s="8">
        <f t="shared" si="6"/>
        <v>9761.2387264916179</v>
      </c>
      <c r="L11" s="8">
        <f t="shared" si="6"/>
        <v>10801.15853330782</v>
      </c>
      <c r="M11" s="8">
        <f t="shared" si="6"/>
        <v>11324.294245842411</v>
      </c>
      <c r="N11" s="8">
        <f t="shared" si="6"/>
        <v>11513.127206521167</v>
      </c>
      <c r="O11" s="8">
        <f t="shared" si="6"/>
        <v>11714.756675917302</v>
      </c>
      <c r="P11" s="8">
        <f t="shared" si="6"/>
        <v>12435.470377164986</v>
      </c>
      <c r="Q11" s="8">
        <f t="shared" si="6"/>
        <v>13143.233983557815</v>
      </c>
      <c r="R11" s="8">
        <f t="shared" si="6"/>
        <v>13822.61998120397</v>
      </c>
      <c r="S11" s="8">
        <f t="shared" si="6"/>
        <v>14405.797826764063</v>
      </c>
      <c r="T11" s="8">
        <f t="shared" si="6"/>
        <v>13674.025262164647</v>
      </c>
      <c r="U11" s="8">
        <f t="shared" si="6"/>
        <v>12451.484815567248</v>
      </c>
      <c r="V11" s="8">
        <f t="shared" si="6"/>
        <v>11535.069750627772</v>
      </c>
      <c r="W11" s="8">
        <f t="shared" si="6"/>
        <v>11222.753461069473</v>
      </c>
      <c r="X11" s="8">
        <f t="shared" si="6"/>
        <v>10836.272139028788</v>
      </c>
      <c r="Y11" s="8">
        <f t="shared" si="6"/>
        <v>11067.609344819517</v>
      </c>
      <c r="Z11" s="8">
        <f t="shared" si="6"/>
        <v>11347.606513933466</v>
      </c>
      <c r="AA11" s="8">
        <f t="shared" si="6"/>
        <v>11812.730924283351</v>
      </c>
      <c r="AB11" s="8">
        <f>SUM(AB12:AB16)</f>
        <v>12294.64695088993</v>
      </c>
      <c r="AC11" s="8">
        <f>SUM(AC12:AC16)</f>
        <v>12002.562030973351</v>
      </c>
      <c r="AD11" s="9">
        <f t="shared" si="1"/>
        <v>0.19759344659105907</v>
      </c>
      <c r="AE11" s="9">
        <f t="shared" si="2"/>
        <v>1.3301704976520641</v>
      </c>
      <c r="AG11" s="10">
        <f t="shared" si="3"/>
        <v>-2.3757080710270946E-2</v>
      </c>
      <c r="AH11" s="11">
        <f t="shared" si="4"/>
        <v>-292.08491991657866</v>
      </c>
      <c r="AJ11" s="12">
        <f t="shared" si="5"/>
        <v>-0.29208491991657864</v>
      </c>
    </row>
    <row r="12" spans="1:36" outlineLevel="1" x14ac:dyDescent="0.25">
      <c r="A12" s="13" t="s">
        <v>14</v>
      </c>
      <c r="B12" s="14">
        <v>52.803804081200987</v>
      </c>
      <c r="C12" s="14">
        <v>49.167570610828591</v>
      </c>
      <c r="D12" s="14">
        <v>48.673183197543544</v>
      </c>
      <c r="E12" s="14">
        <v>42.683775710565264</v>
      </c>
      <c r="F12" s="14">
        <v>44.27351111195668</v>
      </c>
      <c r="G12" s="14">
        <v>50.664309337854554</v>
      </c>
      <c r="H12" s="14">
        <v>54.676208220803915</v>
      </c>
      <c r="I12" s="14">
        <v>57.963764259942124</v>
      </c>
      <c r="J12" s="14">
        <v>62.694022093946018</v>
      </c>
      <c r="K12" s="14">
        <v>71.144208755116466</v>
      </c>
      <c r="L12" s="14">
        <v>74.701968008926087</v>
      </c>
      <c r="M12" s="14">
        <v>73.562258710523409</v>
      </c>
      <c r="N12" s="14">
        <v>67.346347682195074</v>
      </c>
      <c r="O12" s="14">
        <v>70.322141936547951</v>
      </c>
      <c r="P12" s="14">
        <v>67.921069277575185</v>
      </c>
      <c r="Q12" s="14">
        <v>80.207235907855747</v>
      </c>
      <c r="R12" s="14">
        <v>92.038297872635994</v>
      </c>
      <c r="S12" s="14">
        <v>85.020551063372494</v>
      </c>
      <c r="T12" s="14">
        <v>80.52753322756412</v>
      </c>
      <c r="U12" s="14">
        <v>65.618694926951818</v>
      </c>
      <c r="V12" s="14">
        <v>49.510807676865383</v>
      </c>
      <c r="W12" s="14">
        <v>24.652442584170675</v>
      </c>
      <c r="X12" s="14">
        <v>14.990550534278892</v>
      </c>
      <c r="Y12" s="14">
        <v>15.371013158611117</v>
      </c>
      <c r="Z12" s="14">
        <v>14.690987612673478</v>
      </c>
      <c r="AA12" s="14">
        <v>15.550589478914977</v>
      </c>
      <c r="AB12" s="14">
        <v>16.783691344646389</v>
      </c>
      <c r="AC12" s="14">
        <v>17.461082338900219</v>
      </c>
      <c r="AD12" s="15">
        <f t="shared" si="1"/>
        <v>2.8745491434663061E-4</v>
      </c>
      <c r="AE12" s="15">
        <f t="shared" si="2"/>
        <v>-0.66932150736623441</v>
      </c>
      <c r="AG12" s="16">
        <f t="shared" si="3"/>
        <v>4.0360072188166306E-2</v>
      </c>
      <c r="AH12" s="17">
        <f t="shared" si="4"/>
        <v>0.67739099425383031</v>
      </c>
      <c r="AJ12" s="18">
        <f t="shared" si="5"/>
        <v>6.7739099425383035E-4</v>
      </c>
    </row>
    <row r="13" spans="1:36" outlineLevel="1" x14ac:dyDescent="0.25">
      <c r="A13" s="13" t="s">
        <v>15</v>
      </c>
      <c r="B13" s="14">
        <v>4789.3801899069285</v>
      </c>
      <c r="C13" s="14">
        <v>4979.6852440508956</v>
      </c>
      <c r="D13" s="14">
        <v>5415.462034082424</v>
      </c>
      <c r="E13" s="14">
        <v>5407.8589809563091</v>
      </c>
      <c r="F13" s="14">
        <v>5661.3788489923463</v>
      </c>
      <c r="G13" s="14">
        <v>5890.7275325861629</v>
      </c>
      <c r="H13" s="14">
        <v>6894.4945684068089</v>
      </c>
      <c r="I13" s="14">
        <v>7302.7337983921598</v>
      </c>
      <c r="J13" s="14">
        <v>8666.3617138705849</v>
      </c>
      <c r="K13" s="14">
        <v>9321.9241697108118</v>
      </c>
      <c r="L13" s="14">
        <v>10373.50155764527</v>
      </c>
      <c r="M13" s="14">
        <v>10840.221704727606</v>
      </c>
      <c r="N13" s="14">
        <v>11043.851321385639</v>
      </c>
      <c r="O13" s="14">
        <v>11213.749753195812</v>
      </c>
      <c r="P13" s="14">
        <v>11865.887072456626</v>
      </c>
      <c r="Q13" s="14">
        <v>12561.654920562198</v>
      </c>
      <c r="R13" s="14">
        <v>13191.212355598349</v>
      </c>
      <c r="S13" s="14">
        <v>13844.319532680405</v>
      </c>
      <c r="T13" s="14">
        <v>13086.664514651118</v>
      </c>
      <c r="U13" s="14">
        <v>11898.623285668406</v>
      </c>
      <c r="V13" s="14">
        <v>10985.729215569287</v>
      </c>
      <c r="W13" s="14">
        <v>10735.971456808302</v>
      </c>
      <c r="X13" s="14">
        <v>10366.235598643552</v>
      </c>
      <c r="Y13" s="14">
        <v>10595.656148703536</v>
      </c>
      <c r="Z13" s="14">
        <v>10841.783650804433</v>
      </c>
      <c r="AA13" s="14">
        <v>11315.484929537073</v>
      </c>
      <c r="AB13" s="14">
        <v>11751.173868886683</v>
      </c>
      <c r="AC13" s="14">
        <v>11493.914841619473</v>
      </c>
      <c r="AD13" s="15">
        <f t="shared" si="1"/>
        <v>0.1892197884517445</v>
      </c>
      <c r="AE13" s="15">
        <f t="shared" si="2"/>
        <v>1.3998752209819518</v>
      </c>
      <c r="AG13" s="16">
        <f t="shared" si="3"/>
        <v>-2.1892198186969945E-2</v>
      </c>
      <c r="AH13" s="17">
        <f t="shared" si="4"/>
        <v>-257.2590272672096</v>
      </c>
      <c r="AJ13" s="18">
        <f t="shared" si="5"/>
        <v>-0.25725902726720962</v>
      </c>
    </row>
    <row r="14" spans="1:36" outlineLevel="1" x14ac:dyDescent="0.25">
      <c r="A14" s="13" t="s">
        <v>16</v>
      </c>
      <c r="B14" s="14">
        <v>148.86637452036004</v>
      </c>
      <c r="C14" s="14">
        <v>144.57874852610999</v>
      </c>
      <c r="D14" s="14">
        <v>129.65781006611999</v>
      </c>
      <c r="E14" s="14">
        <v>142.34918300909999</v>
      </c>
      <c r="F14" s="14">
        <v>134.11694110014</v>
      </c>
      <c r="G14" s="14">
        <v>124.51265887301999</v>
      </c>
      <c r="H14" s="14">
        <v>145.09326364542</v>
      </c>
      <c r="I14" s="14">
        <v>139.94811245232</v>
      </c>
      <c r="J14" s="14">
        <v>144.06423340680001</v>
      </c>
      <c r="K14" s="14">
        <v>138.57607213415997</v>
      </c>
      <c r="L14" s="14">
        <v>137.64994491940203</v>
      </c>
      <c r="M14" s="14">
        <v>150.23841483851999</v>
      </c>
      <c r="N14" s="14">
        <v>131.37286046381999</v>
      </c>
      <c r="O14" s="14">
        <v>145.09326364542</v>
      </c>
      <c r="P14" s="14">
        <v>152.98249547483999</v>
      </c>
      <c r="Q14" s="14">
        <v>136.58069370191211</v>
      </c>
      <c r="R14" s="14">
        <v>136.58069370191211</v>
      </c>
      <c r="S14" s="14">
        <v>147.70526624826999</v>
      </c>
      <c r="T14" s="14">
        <v>156.53706619388771</v>
      </c>
      <c r="U14" s="14">
        <v>137.35688328510679</v>
      </c>
      <c r="V14" s="14">
        <v>136.30730117794968</v>
      </c>
      <c r="W14" s="14">
        <v>136.52350642814636</v>
      </c>
      <c r="X14" s="14">
        <v>131.92994006401719</v>
      </c>
      <c r="Y14" s="14">
        <v>131.38444200807905</v>
      </c>
      <c r="Z14" s="14">
        <v>120.52732143027721</v>
      </c>
      <c r="AA14" s="14">
        <v>122.83311312101043</v>
      </c>
      <c r="AB14" s="14">
        <v>125.09843312030688</v>
      </c>
      <c r="AC14" s="14">
        <v>129.13778925403994</v>
      </c>
      <c r="AD14" s="15">
        <f t="shared" si="1"/>
        <v>2.1259445106809661E-3</v>
      </c>
      <c r="AE14" s="15">
        <f t="shared" si="2"/>
        <v>-0.13252546338879148</v>
      </c>
      <c r="AG14" s="16">
        <f t="shared" si="3"/>
        <v>3.2289422281160191E-2</v>
      </c>
      <c r="AH14" s="17">
        <f t="shared" si="4"/>
        <v>4.0393561337330652</v>
      </c>
      <c r="AJ14" s="18">
        <f t="shared" si="5"/>
        <v>4.0393561337330654E-3</v>
      </c>
    </row>
    <row r="15" spans="1:36" outlineLevel="1" x14ac:dyDescent="0.25">
      <c r="A15" s="13" t="s">
        <v>17</v>
      </c>
      <c r="B15" s="14">
        <v>85.769464065566396</v>
      </c>
      <c r="C15" s="14">
        <v>82.603750985809199</v>
      </c>
      <c r="D15" s="14">
        <v>92.143063212526812</v>
      </c>
      <c r="E15" s="14">
        <v>92.143063212526812</v>
      </c>
      <c r="F15" s="14">
        <v>104.8059155315556</v>
      </c>
      <c r="G15" s="14">
        <v>92.100890225080789</v>
      </c>
      <c r="H15" s="14">
        <v>104.97460748133962</v>
      </c>
      <c r="I15" s="14">
        <v>108.14032056109679</v>
      </c>
      <c r="J15" s="14">
        <v>117.7639787627064</v>
      </c>
      <c r="K15" s="14">
        <v>130.5533500440732</v>
      </c>
      <c r="L15" s="14">
        <v>152.65299152182217</v>
      </c>
      <c r="M15" s="14">
        <v>152.59264144127079</v>
      </c>
      <c r="N15" s="14">
        <v>162.02943059999097</v>
      </c>
      <c r="O15" s="14">
        <v>174.63193283846834</v>
      </c>
      <c r="P15" s="14">
        <v>227.11502081976138</v>
      </c>
      <c r="Q15" s="14">
        <v>211.19096114772944</v>
      </c>
      <c r="R15" s="14">
        <v>250.12938149372886</v>
      </c>
      <c r="S15" s="14">
        <v>197.52859629053373</v>
      </c>
      <c r="T15" s="14">
        <v>204.73483947416227</v>
      </c>
      <c r="U15" s="14">
        <v>199.52148308613846</v>
      </c>
      <c r="V15" s="14">
        <v>200.1179461732057</v>
      </c>
      <c r="W15" s="14">
        <v>173.7293136834902</v>
      </c>
      <c r="X15" s="14">
        <v>183.59719763026533</v>
      </c>
      <c r="Y15" s="14">
        <v>179.58536753529575</v>
      </c>
      <c r="Z15" s="14">
        <v>224.81245213777882</v>
      </c>
      <c r="AA15" s="14">
        <v>221.73465518067172</v>
      </c>
      <c r="AB15" s="14">
        <v>266.45871798797521</v>
      </c>
      <c r="AC15" s="14">
        <v>235.2825977256233</v>
      </c>
      <c r="AD15" s="15">
        <f t="shared" si="1"/>
        <v>3.8733646439428932E-3</v>
      </c>
      <c r="AE15" s="15">
        <f t="shared" si="2"/>
        <v>1.743197713649717</v>
      </c>
      <c r="AG15" s="16">
        <f t="shared" si="3"/>
        <v>-0.11700168978430206</v>
      </c>
      <c r="AH15" s="17">
        <f t="shared" si="4"/>
        <v>-31.176120262351901</v>
      </c>
      <c r="AJ15" s="18">
        <f t="shared" si="5"/>
        <v>-3.1176120262351902E-2</v>
      </c>
    </row>
    <row r="16" spans="1:36" outlineLevel="1" x14ac:dyDescent="0.25">
      <c r="A16" s="13" t="s">
        <v>18</v>
      </c>
      <c r="B16" s="14">
        <v>74.117424192099747</v>
      </c>
      <c r="C16" s="14">
        <v>74.834176889731324</v>
      </c>
      <c r="D16" s="14">
        <v>74.828219283958873</v>
      </c>
      <c r="E16" s="14">
        <v>52.491218285657382</v>
      </c>
      <c r="F16" s="14">
        <v>45.169148351623086</v>
      </c>
      <c r="G16" s="14">
        <v>125.79993882871393</v>
      </c>
      <c r="H16" s="14">
        <v>136.6989544950554</v>
      </c>
      <c r="I16" s="14">
        <v>107.44748688807842</v>
      </c>
      <c r="J16" s="14">
        <v>71.76689724912778</v>
      </c>
      <c r="K16" s="14">
        <v>99.040925847457274</v>
      </c>
      <c r="L16" s="14">
        <v>62.652071212400642</v>
      </c>
      <c r="M16" s="14">
        <v>107.67922612449065</v>
      </c>
      <c r="N16" s="14">
        <v>108.52724638952344</v>
      </c>
      <c r="O16" s="14">
        <v>110.95958430105297</v>
      </c>
      <c r="P16" s="14">
        <v>121.56471913618135</v>
      </c>
      <c r="Q16" s="14">
        <v>153.60017223812136</v>
      </c>
      <c r="R16" s="14">
        <v>152.65925253734449</v>
      </c>
      <c r="S16" s="14">
        <v>131.22388048147977</v>
      </c>
      <c r="T16" s="14">
        <v>145.56130861791635</v>
      </c>
      <c r="U16" s="14">
        <v>150.36446860064376</v>
      </c>
      <c r="V16" s="14">
        <v>163.40448003046615</v>
      </c>
      <c r="W16" s="14">
        <v>151.87674156536332</v>
      </c>
      <c r="X16" s="14">
        <v>139.51885215667357</v>
      </c>
      <c r="Y16" s="14">
        <v>145.61237341399683</v>
      </c>
      <c r="Z16" s="14">
        <v>145.79210194830281</v>
      </c>
      <c r="AA16" s="14">
        <v>137.12763696567998</v>
      </c>
      <c r="AB16" s="14">
        <v>135.13223955031961</v>
      </c>
      <c r="AC16" s="14">
        <v>126.76572003531571</v>
      </c>
      <c r="AD16" s="15">
        <f t="shared" si="1"/>
        <v>2.0868940703440814E-3</v>
      </c>
      <c r="AE16" s="15">
        <f t="shared" si="2"/>
        <v>0.71033628619851308</v>
      </c>
      <c r="AG16" s="16">
        <f t="shared" si="3"/>
        <v>-6.1913571053400875E-2</v>
      </c>
      <c r="AH16" s="17">
        <f t="shared" si="4"/>
        <v>-8.3665195150039011</v>
      </c>
      <c r="AJ16" s="18">
        <f t="shared" si="5"/>
        <v>-8.3665195150039017E-3</v>
      </c>
    </row>
    <row r="17" spans="1:41" x14ac:dyDescent="0.25">
      <c r="A17" s="20" t="s">
        <v>19</v>
      </c>
      <c r="B17" s="8">
        <f t="shared" ref="B17:AA17" si="7">SUM(B18:B22)</f>
        <v>3274.1799782248959</v>
      </c>
      <c r="C17" s="8">
        <f t="shared" si="7"/>
        <v>2961.5149021512957</v>
      </c>
      <c r="D17" s="8">
        <f t="shared" si="7"/>
        <v>2873.1305803659729</v>
      </c>
      <c r="E17" s="8">
        <f t="shared" si="7"/>
        <v>2838.5985421870741</v>
      </c>
      <c r="F17" s="8">
        <f t="shared" si="7"/>
        <v>3076.9340985103299</v>
      </c>
      <c r="G17" s="8">
        <f t="shared" si="7"/>
        <v>2990.5441705509943</v>
      </c>
      <c r="H17" s="8">
        <f t="shared" si="7"/>
        <v>3072.6891393630453</v>
      </c>
      <c r="I17" s="8">
        <f t="shared" si="7"/>
        <v>3402.2255496668404</v>
      </c>
      <c r="J17" s="8">
        <f t="shared" si="7"/>
        <v>3292.0792373819627</v>
      </c>
      <c r="K17" s="8">
        <f t="shared" si="7"/>
        <v>3241.3139281272079</v>
      </c>
      <c r="L17" s="8">
        <f t="shared" si="7"/>
        <v>3788.478228493057</v>
      </c>
      <c r="M17" s="8">
        <f t="shared" si="7"/>
        <v>3820.5225362602828</v>
      </c>
      <c r="N17" s="8">
        <f t="shared" si="7"/>
        <v>3301.858775470293</v>
      </c>
      <c r="O17" s="8">
        <f t="shared" si="7"/>
        <v>2494.7962845794505</v>
      </c>
      <c r="P17" s="8">
        <f t="shared" si="7"/>
        <v>2666.2294419727805</v>
      </c>
      <c r="Q17" s="8">
        <f t="shared" si="7"/>
        <v>2763.4680186482024</v>
      </c>
      <c r="R17" s="8">
        <f t="shared" si="7"/>
        <v>2708.8273944443636</v>
      </c>
      <c r="S17" s="8">
        <f t="shared" si="7"/>
        <v>2769.0634199476713</v>
      </c>
      <c r="T17" s="8">
        <f t="shared" si="7"/>
        <v>2470.6543908687299</v>
      </c>
      <c r="U17" s="8">
        <f t="shared" si="7"/>
        <v>1657.3325183732854</v>
      </c>
      <c r="V17" s="8">
        <f t="shared" si="7"/>
        <v>1463.3988349281542</v>
      </c>
      <c r="W17" s="8">
        <f t="shared" si="7"/>
        <v>1333.6769197631156</v>
      </c>
      <c r="X17" s="8">
        <f t="shared" si="7"/>
        <v>1560.0967537816609</v>
      </c>
      <c r="Y17" s="8">
        <f t="shared" si="7"/>
        <v>1475.8517583985599</v>
      </c>
      <c r="Z17" s="8">
        <f t="shared" si="7"/>
        <v>1818.7357641318997</v>
      </c>
      <c r="AA17" s="8">
        <f t="shared" si="7"/>
        <v>2005.6455914236453</v>
      </c>
      <c r="AB17" s="8">
        <f>SUM(AB18:AB22)</f>
        <v>2147.8493156073396</v>
      </c>
      <c r="AC17" s="8">
        <f>SUM(AC18:AC22)</f>
        <v>2235.5850610988032</v>
      </c>
      <c r="AD17" s="9">
        <f t="shared" si="1"/>
        <v>3.6803555460081475E-2</v>
      </c>
      <c r="AE17" s="9">
        <f t="shared" si="2"/>
        <v>-0.31720764406151225</v>
      </c>
      <c r="AG17" s="10">
        <f t="shared" si="3"/>
        <v>4.084818467195632E-2</v>
      </c>
      <c r="AH17" s="11">
        <f t="shared" si="4"/>
        <v>87.735745491463604</v>
      </c>
      <c r="AJ17" s="12">
        <f t="shared" si="5"/>
        <v>8.773574549146361E-2</v>
      </c>
    </row>
    <row r="18" spans="1:41" outlineLevel="1" x14ac:dyDescent="0.25">
      <c r="A18" s="13" t="s">
        <v>20</v>
      </c>
      <c r="B18" s="14">
        <v>1116.7254085014333</v>
      </c>
      <c r="C18" s="14">
        <v>992.38939661731536</v>
      </c>
      <c r="D18" s="14">
        <v>932.96808506651939</v>
      </c>
      <c r="E18" s="14">
        <v>951.12593750870883</v>
      </c>
      <c r="F18" s="14">
        <v>1081.7022655246876</v>
      </c>
      <c r="G18" s="14">
        <v>1084.1810327260134</v>
      </c>
      <c r="H18" s="14">
        <v>1198.3870831754853</v>
      </c>
      <c r="I18" s="14">
        <v>1384.9248481927566</v>
      </c>
      <c r="J18" s="14">
        <v>1288.1260716317763</v>
      </c>
      <c r="K18" s="14">
        <v>1353.709634567598</v>
      </c>
      <c r="L18" s="14">
        <v>1908.7841314126661</v>
      </c>
      <c r="M18" s="14">
        <v>2061.4371933464076</v>
      </c>
      <c r="N18" s="14">
        <v>2063.3791229426015</v>
      </c>
      <c r="O18" s="14">
        <v>2342.3181160836975</v>
      </c>
      <c r="P18" s="14">
        <v>2507.0626593013171</v>
      </c>
      <c r="Q18" s="14">
        <v>2552.7953464691873</v>
      </c>
      <c r="R18" s="14">
        <v>2538.7434105910074</v>
      </c>
      <c r="S18" s="14">
        <v>2582.8037613620518</v>
      </c>
      <c r="T18" s="14">
        <v>2301.583745387552</v>
      </c>
      <c r="U18" s="14">
        <v>1486.1409386557966</v>
      </c>
      <c r="V18" s="14">
        <v>1300.0112395705628</v>
      </c>
      <c r="W18" s="14">
        <v>1168.7489463254756</v>
      </c>
      <c r="X18" s="14">
        <v>1393.4387814160164</v>
      </c>
      <c r="Y18" s="14">
        <v>1301.695001530657</v>
      </c>
      <c r="Z18" s="14">
        <v>1650.4531530457709</v>
      </c>
      <c r="AA18" s="14">
        <v>1830.3635214124336</v>
      </c>
      <c r="AB18" s="14">
        <v>1968.4013520332232</v>
      </c>
      <c r="AC18" s="14">
        <v>2039.8562560230891</v>
      </c>
      <c r="AD18" s="15">
        <f t="shared" si="1"/>
        <v>3.3581349310073054E-2</v>
      </c>
      <c r="AE18" s="15">
        <f t="shared" si="2"/>
        <v>0.82664085592933023</v>
      </c>
      <c r="AG18" s="21">
        <f t="shared" si="3"/>
        <v>3.6300982986044943E-2</v>
      </c>
      <c r="AH18" s="18">
        <f t="shared" si="4"/>
        <v>71.454903989865898</v>
      </c>
      <c r="AJ18" s="18">
        <f t="shared" si="5"/>
        <v>7.1454903989865898E-2</v>
      </c>
    </row>
    <row r="19" spans="1:41" outlineLevel="1" x14ac:dyDescent="0.25">
      <c r="A19" s="13" t="s">
        <v>21</v>
      </c>
      <c r="B19" s="14">
        <v>1985.5534978391947</v>
      </c>
      <c r="C19" s="14">
        <v>1811.3149009289532</v>
      </c>
      <c r="D19" s="14">
        <v>1784.5598679642192</v>
      </c>
      <c r="E19" s="14">
        <v>1727.1851861620685</v>
      </c>
      <c r="F19" s="14">
        <v>1837.6240166776079</v>
      </c>
      <c r="G19" s="14">
        <v>1754.435682700223</v>
      </c>
      <c r="H19" s="14">
        <v>1703.8488518539398</v>
      </c>
      <c r="I19" s="14">
        <v>1854.1229536725268</v>
      </c>
      <c r="J19" s="14">
        <v>1839.8040564006601</v>
      </c>
      <c r="K19" s="14">
        <v>1723.8160338628056</v>
      </c>
      <c r="L19" s="14">
        <v>1663.2983634614227</v>
      </c>
      <c r="M19" s="14">
        <v>1602.9141868890472</v>
      </c>
      <c r="N19" s="14">
        <v>1091.7655638550139</v>
      </c>
      <c r="O19" s="14">
        <v>0.29746752765364803</v>
      </c>
      <c r="P19" s="14" t="s">
        <v>22</v>
      </c>
      <c r="Q19" s="14" t="s">
        <v>22</v>
      </c>
      <c r="R19" s="14" t="s">
        <v>22</v>
      </c>
      <c r="S19" s="14" t="s">
        <v>22</v>
      </c>
      <c r="T19" s="14" t="s">
        <v>22</v>
      </c>
      <c r="U19" s="14" t="s">
        <v>22</v>
      </c>
      <c r="V19" s="14" t="s">
        <v>22</v>
      </c>
      <c r="W19" s="14" t="s">
        <v>22</v>
      </c>
      <c r="X19" s="14" t="s">
        <v>22</v>
      </c>
      <c r="Y19" s="14" t="s">
        <v>22</v>
      </c>
      <c r="Z19" s="14" t="s">
        <v>22</v>
      </c>
      <c r="AA19" s="14" t="s">
        <v>22</v>
      </c>
      <c r="AB19" s="14" t="s">
        <v>22</v>
      </c>
      <c r="AC19" s="14" t="s">
        <v>22</v>
      </c>
      <c r="AD19" s="15" t="e">
        <f t="shared" si="1"/>
        <v>#VALUE!</v>
      </c>
      <c r="AE19" s="15" t="e">
        <f t="shared" si="2"/>
        <v>#VALUE!</v>
      </c>
      <c r="AG19" s="16" t="e">
        <f t="shared" si="3"/>
        <v>#VALUE!</v>
      </c>
      <c r="AH19" s="17" t="e">
        <f t="shared" si="4"/>
        <v>#VALUE!</v>
      </c>
      <c r="AJ19" s="18" t="e">
        <f t="shared" si="5"/>
        <v>#VALUE!</v>
      </c>
    </row>
    <row r="20" spans="1:41" outlineLevel="1" x14ac:dyDescent="0.25">
      <c r="A20" s="13" t="s">
        <v>23</v>
      </c>
      <c r="B20" s="14">
        <v>26.080000000000002</v>
      </c>
      <c r="C20" s="14">
        <v>23.44</v>
      </c>
      <c r="D20" s="14">
        <v>20.56</v>
      </c>
      <c r="E20" s="14">
        <v>26.080000000000002</v>
      </c>
      <c r="F20" s="14">
        <v>21.28</v>
      </c>
      <c r="G20" s="14">
        <v>24.8</v>
      </c>
      <c r="H20" s="14">
        <v>27.28</v>
      </c>
      <c r="I20" s="14">
        <v>26.96</v>
      </c>
      <c r="J20" s="14">
        <v>28.64</v>
      </c>
      <c r="K20" s="14">
        <v>26.8</v>
      </c>
      <c r="L20" s="14">
        <v>28.8</v>
      </c>
      <c r="M20" s="14">
        <v>12</v>
      </c>
      <c r="N20" s="14" t="s">
        <v>22</v>
      </c>
      <c r="O20" s="14" t="s">
        <v>22</v>
      </c>
      <c r="P20" s="14" t="s">
        <v>22</v>
      </c>
      <c r="Q20" s="14" t="s">
        <v>22</v>
      </c>
      <c r="R20" s="14" t="s">
        <v>22</v>
      </c>
      <c r="S20" s="14" t="s">
        <v>22</v>
      </c>
      <c r="T20" s="14" t="s">
        <v>22</v>
      </c>
      <c r="U20" s="14" t="s">
        <v>22</v>
      </c>
      <c r="V20" s="14" t="s">
        <v>22</v>
      </c>
      <c r="W20" s="14" t="s">
        <v>22</v>
      </c>
      <c r="X20" s="14" t="s">
        <v>22</v>
      </c>
      <c r="Y20" s="14" t="s">
        <v>22</v>
      </c>
      <c r="Z20" s="14" t="s">
        <v>22</v>
      </c>
      <c r="AA20" s="14" t="s">
        <v>22</v>
      </c>
      <c r="AB20" s="14" t="s">
        <v>22</v>
      </c>
      <c r="AC20" s="14" t="s">
        <v>22</v>
      </c>
      <c r="AD20" s="15" t="e">
        <f t="shared" si="1"/>
        <v>#VALUE!</v>
      </c>
      <c r="AE20" s="15" t="e">
        <f t="shared" si="2"/>
        <v>#VALUE!</v>
      </c>
      <c r="AG20" s="16" t="e">
        <f t="shared" si="3"/>
        <v>#VALUE!</v>
      </c>
      <c r="AH20" s="17" t="e">
        <f t="shared" si="4"/>
        <v>#VALUE!</v>
      </c>
      <c r="AJ20" s="18" t="e">
        <f t="shared" si="5"/>
        <v>#VALUE!</v>
      </c>
    </row>
    <row r="21" spans="1:41" outlineLevel="1" x14ac:dyDescent="0.25">
      <c r="A21" s="13" t="s">
        <v>24</v>
      </c>
      <c r="B21" s="14">
        <v>114.47921988426791</v>
      </c>
      <c r="C21" s="14">
        <v>102.85084660502697</v>
      </c>
      <c r="D21" s="14">
        <v>103.26539733523421</v>
      </c>
      <c r="E21" s="14">
        <v>102.25496451629652</v>
      </c>
      <c r="F21" s="14">
        <v>104.26987030803463</v>
      </c>
      <c r="G21" s="14">
        <v>94.931833124757276</v>
      </c>
      <c r="H21" s="14">
        <v>110.75587033361987</v>
      </c>
      <c r="I21" s="14">
        <v>103.45890580155688</v>
      </c>
      <c r="J21" s="14">
        <v>102.40339534952705</v>
      </c>
      <c r="K21" s="14">
        <v>103.53835569680425</v>
      </c>
      <c r="L21" s="14">
        <v>153.71760361896796</v>
      </c>
      <c r="M21" s="14">
        <v>109.77718802482811</v>
      </c>
      <c r="N21" s="14">
        <v>111.69432067267753</v>
      </c>
      <c r="O21" s="14">
        <v>116.60039496809952</v>
      </c>
      <c r="P21" s="14">
        <v>123.00269467146323</v>
      </c>
      <c r="Q21" s="14">
        <v>173.71650017901499</v>
      </c>
      <c r="R21" s="14">
        <v>132.24185785335629</v>
      </c>
      <c r="S21" s="14">
        <v>147.14000658561969</v>
      </c>
      <c r="T21" s="14">
        <v>128.97385148117775</v>
      </c>
      <c r="U21" s="14">
        <v>130.66298371748866</v>
      </c>
      <c r="V21" s="14">
        <v>122.66768335759141</v>
      </c>
      <c r="W21" s="14">
        <v>124.0283674376401</v>
      </c>
      <c r="X21" s="14">
        <v>125.66449636564445</v>
      </c>
      <c r="Y21" s="14">
        <v>133.09444286790298</v>
      </c>
      <c r="Z21" s="14">
        <v>127.07278708612873</v>
      </c>
      <c r="AA21" s="14">
        <v>133.84159401121173</v>
      </c>
      <c r="AB21" s="14">
        <v>136.87689047411655</v>
      </c>
      <c r="AC21" s="14">
        <v>152.95473139571408</v>
      </c>
      <c r="AD21" s="15">
        <f t="shared" si="1"/>
        <v>2.5180334391021585E-3</v>
      </c>
      <c r="AE21" s="15">
        <f t="shared" si="2"/>
        <v>0.33609166406220065</v>
      </c>
      <c r="AG21" s="16">
        <f t="shared" si="3"/>
        <v>0.11746205561732753</v>
      </c>
      <c r="AH21" s="17">
        <f t="shared" si="4"/>
        <v>16.077840921597527</v>
      </c>
      <c r="AJ21" s="18">
        <f t="shared" si="5"/>
        <v>1.6077840921597527E-2</v>
      </c>
    </row>
    <row r="22" spans="1:41" outlineLevel="1" x14ac:dyDescent="0.25">
      <c r="A22" s="13" t="s">
        <v>25</v>
      </c>
      <c r="B22" s="14">
        <v>31.341851999999999</v>
      </c>
      <c r="C22" s="14">
        <v>31.519757999999996</v>
      </c>
      <c r="D22" s="14">
        <v>31.777229999999999</v>
      </c>
      <c r="E22" s="14">
        <v>31.952453999999999</v>
      </c>
      <c r="F22" s="14">
        <v>32.057946000000001</v>
      </c>
      <c r="G22" s="14">
        <v>32.195622</v>
      </c>
      <c r="H22" s="14">
        <v>32.417333999999997</v>
      </c>
      <c r="I22" s="14">
        <v>32.758842000000001</v>
      </c>
      <c r="J22" s="14">
        <v>33.105713999999992</v>
      </c>
      <c r="K22" s="14">
        <v>33.449903999999997</v>
      </c>
      <c r="L22" s="14">
        <v>33.878130000000006</v>
      </c>
      <c r="M22" s="14">
        <v>34.393967999999994</v>
      </c>
      <c r="N22" s="14">
        <v>35.019767999999999</v>
      </c>
      <c r="O22" s="14">
        <v>35.580306</v>
      </c>
      <c r="P22" s="14">
        <v>36.164088</v>
      </c>
      <c r="Q22" s="14">
        <v>36.956172000000002</v>
      </c>
      <c r="R22" s="14">
        <v>37.842125999999993</v>
      </c>
      <c r="S22" s="14">
        <v>39.119652000000002</v>
      </c>
      <c r="T22" s="14">
        <v>40.096794000000003</v>
      </c>
      <c r="U22" s="14">
        <v>40.528595999999993</v>
      </c>
      <c r="V22" s="14">
        <v>40.719912000000008</v>
      </c>
      <c r="W22" s="14">
        <v>40.899605999999991</v>
      </c>
      <c r="X22" s="14">
        <v>40.993475999999994</v>
      </c>
      <c r="Y22" s="14">
        <v>41.062314000000001</v>
      </c>
      <c r="Z22" s="14">
        <v>41.209824000000005</v>
      </c>
      <c r="AA22" s="14">
        <v>41.440475999999997</v>
      </c>
      <c r="AB22" s="14">
        <v>42.571073099999992</v>
      </c>
      <c r="AC22" s="14">
        <v>42.774073680000001</v>
      </c>
      <c r="AD22" s="15">
        <f t="shared" si="1"/>
        <v>7.0417271090626461E-4</v>
      </c>
      <c r="AE22" s="15">
        <f t="shared" si="2"/>
        <v>0.36475897084830855</v>
      </c>
      <c r="AG22" s="16">
        <f t="shared" si="3"/>
        <v>4.7685098170571682E-3</v>
      </c>
      <c r="AH22" s="17">
        <f t="shared" si="4"/>
        <v>0.20300058000000831</v>
      </c>
      <c r="AJ22" s="18">
        <f t="shared" si="5"/>
        <v>2.0300058000000831E-4</v>
      </c>
    </row>
    <row r="23" spans="1:41" x14ac:dyDescent="0.25">
      <c r="A23" s="20" t="s">
        <v>26</v>
      </c>
      <c r="B23" s="8">
        <v>35.233204204176012</v>
      </c>
      <c r="C23" s="8">
        <v>50.143936215157929</v>
      </c>
      <c r="D23" s="8">
        <v>65.128942509702583</v>
      </c>
      <c r="E23" s="8">
        <v>95.609894987097931</v>
      </c>
      <c r="F23" s="8">
        <v>131.51945109792425</v>
      </c>
      <c r="G23" s="8">
        <v>285.45440148979998</v>
      </c>
      <c r="H23" s="8">
        <v>409.31632760279336</v>
      </c>
      <c r="I23" s="8">
        <v>592.12567882840813</v>
      </c>
      <c r="J23" s="8">
        <v>560.92299910486224</v>
      </c>
      <c r="K23" s="8">
        <v>712.10074177800402</v>
      </c>
      <c r="L23" s="8">
        <v>968.41345824588996</v>
      </c>
      <c r="M23" s="8">
        <v>1066.2263366283296</v>
      </c>
      <c r="N23" s="8">
        <v>993.66929232045982</v>
      </c>
      <c r="O23" s="8">
        <v>1133.2493774060238</v>
      </c>
      <c r="P23" s="8">
        <v>1003.552961431107</v>
      </c>
      <c r="Q23" s="8">
        <v>1021.4688735045712</v>
      </c>
      <c r="R23" s="8">
        <v>1179.9109023666258</v>
      </c>
      <c r="S23" s="8">
        <v>1174.9535749933623</v>
      </c>
      <c r="T23" s="8">
        <v>1036.0717447842139</v>
      </c>
      <c r="U23" s="8">
        <v>1036.8744818873904</v>
      </c>
      <c r="V23" s="8">
        <v>1008.0878512310352</v>
      </c>
      <c r="W23" s="8">
        <v>1014.5811774361232</v>
      </c>
      <c r="X23" s="8">
        <v>994.74864182436829</v>
      </c>
      <c r="Y23" s="8">
        <v>1028.3769489649367</v>
      </c>
      <c r="Z23" s="8">
        <v>1086.0810474018876</v>
      </c>
      <c r="AA23" s="8">
        <v>1101.8321909930273</v>
      </c>
      <c r="AB23" s="8">
        <v>1190.6939838959563</v>
      </c>
      <c r="AC23" s="8">
        <v>1230.979185182895</v>
      </c>
      <c r="AD23" s="9">
        <f t="shared" si="1"/>
        <v>2.0265125000351002E-2</v>
      </c>
      <c r="AE23" s="9">
        <f t="shared" si="2"/>
        <v>33.938042479741121</v>
      </c>
      <c r="AG23" s="10">
        <f t="shared" si="3"/>
        <v>3.3833379383614005E-2</v>
      </c>
      <c r="AH23" s="11">
        <f t="shared" si="4"/>
        <v>40.285201286938673</v>
      </c>
      <c r="AJ23" s="12">
        <f t="shared" si="5"/>
        <v>4.0285201286938674E-2</v>
      </c>
      <c r="AO23" s="19"/>
    </row>
    <row r="24" spans="1:41" x14ac:dyDescent="0.25">
      <c r="A24" s="20" t="s">
        <v>27</v>
      </c>
      <c r="B24" s="8">
        <f t="shared" ref="B24:AA24" si="8">SUM(B25:B31)</f>
        <v>20352.292648161969</v>
      </c>
      <c r="C24" s="8">
        <f t="shared" si="8"/>
        <v>20430.519143256592</v>
      </c>
      <c r="D24" s="8">
        <f t="shared" si="8"/>
        <v>20425.413656843157</v>
      </c>
      <c r="E24" s="8">
        <f>SUM(E25:E31)</f>
        <v>20616.915476840277</v>
      </c>
      <c r="F24" s="8">
        <f t="shared" si="8"/>
        <v>20776.940987797345</v>
      </c>
      <c r="G24" s="8">
        <f t="shared" si="8"/>
        <v>21413.189564662465</v>
      </c>
      <c r="H24" s="8">
        <f t="shared" si="8"/>
        <v>21589.230266946786</v>
      </c>
      <c r="I24" s="8">
        <f t="shared" si="8"/>
        <v>21631.648290195888</v>
      </c>
      <c r="J24" s="8">
        <f t="shared" si="8"/>
        <v>22042.044138192017</v>
      </c>
      <c r="K24" s="8">
        <f t="shared" si="8"/>
        <v>21682.674587660749</v>
      </c>
      <c r="L24" s="8">
        <f t="shared" si="8"/>
        <v>20757.478246293373</v>
      </c>
      <c r="M24" s="8">
        <f t="shared" si="8"/>
        <v>20416.832996504498</v>
      </c>
      <c r="N24" s="8">
        <f t="shared" si="8"/>
        <v>20069.013117782957</v>
      </c>
      <c r="O24" s="8">
        <f t="shared" si="8"/>
        <v>20324.945970133031</v>
      </c>
      <c r="P24" s="8">
        <f t="shared" si="8"/>
        <v>20045.447862219768</v>
      </c>
      <c r="Q24" s="8">
        <f t="shared" si="8"/>
        <v>19797.901580073816</v>
      </c>
      <c r="R24" s="8">
        <f t="shared" si="8"/>
        <v>19389.377739659551</v>
      </c>
      <c r="S24" s="8">
        <f t="shared" si="8"/>
        <v>19051.130760251952</v>
      </c>
      <c r="T24" s="8">
        <f t="shared" si="8"/>
        <v>18878.210983984798</v>
      </c>
      <c r="U24" s="8">
        <f t="shared" si="8"/>
        <v>18454.297365859707</v>
      </c>
      <c r="V24" s="8">
        <f t="shared" si="8"/>
        <v>18553.621517767657</v>
      </c>
      <c r="W24" s="8">
        <f t="shared" si="8"/>
        <v>17925.786447074493</v>
      </c>
      <c r="X24" s="8">
        <f t="shared" si="8"/>
        <v>18303.402136926779</v>
      </c>
      <c r="Y24" s="8">
        <f t="shared" si="8"/>
        <v>19128.984878666331</v>
      </c>
      <c r="Z24" s="8">
        <f t="shared" si="8"/>
        <v>18900.678030368188</v>
      </c>
      <c r="AA24" s="8">
        <f t="shared" si="8"/>
        <v>19128.117392395168</v>
      </c>
      <c r="AB24" s="8">
        <f>SUM(AB25:AB31)</f>
        <v>19644.930517993922</v>
      </c>
      <c r="AC24" s="8">
        <f>SUM(AC25:AC31)</f>
        <v>20212.567159433132</v>
      </c>
      <c r="AD24" s="9">
        <f t="shared" si="1"/>
        <v>0.33275152414786235</v>
      </c>
      <c r="AE24" s="9">
        <f t="shared" si="2"/>
        <v>-6.8653439268157868E-3</v>
      </c>
      <c r="AG24" s="10">
        <f t="shared" si="3"/>
        <v>2.8894815429317985E-2</v>
      </c>
      <c r="AH24" s="11">
        <f t="shared" si="4"/>
        <v>567.63664143921051</v>
      </c>
      <c r="AJ24" s="12">
        <f t="shared" si="5"/>
        <v>0.56763664143921055</v>
      </c>
      <c r="AL24" s="22"/>
      <c r="AM24" s="22"/>
      <c r="AN24" s="22"/>
    </row>
    <row r="25" spans="1:41" outlineLevel="1" x14ac:dyDescent="0.25">
      <c r="A25" s="13" t="s">
        <v>28</v>
      </c>
      <c r="B25" s="14">
        <v>11356.972954755622</v>
      </c>
      <c r="C25" s="14">
        <v>11453.886888791223</v>
      </c>
      <c r="D25" s="14">
        <v>11556.067299735332</v>
      </c>
      <c r="E25" s="14">
        <v>11530.790865891857</v>
      </c>
      <c r="F25" s="14">
        <v>11464.941184620753</v>
      </c>
      <c r="G25" s="14">
        <v>11480.101238342018</v>
      </c>
      <c r="H25" s="14">
        <v>11789.699162181967</v>
      </c>
      <c r="I25" s="14">
        <v>12034.874759846447</v>
      </c>
      <c r="J25" s="14">
        <v>12179.564912683076</v>
      </c>
      <c r="K25" s="14">
        <v>11795.822210853648</v>
      </c>
      <c r="L25" s="14">
        <v>11260.822304284771</v>
      </c>
      <c r="M25" s="14">
        <v>11179.760739049214</v>
      </c>
      <c r="N25" s="14">
        <v>11048.4362232598</v>
      </c>
      <c r="O25" s="14">
        <v>11008.08752683795</v>
      </c>
      <c r="P25" s="14">
        <v>10988.367103378709</v>
      </c>
      <c r="Q25" s="14">
        <v>10843.141319828761</v>
      </c>
      <c r="R25" s="14">
        <v>10789.482068670179</v>
      </c>
      <c r="S25" s="14">
        <v>10586.985228687616</v>
      </c>
      <c r="T25" s="14">
        <v>10539.091165131482</v>
      </c>
      <c r="U25" s="14">
        <v>10369.995236147857</v>
      </c>
      <c r="V25" s="14">
        <v>10162.099042785299</v>
      </c>
      <c r="W25" s="14">
        <v>10045.178595153233</v>
      </c>
      <c r="X25" s="14">
        <v>10379.267466077301</v>
      </c>
      <c r="Y25" s="14">
        <v>10532.736873213647</v>
      </c>
      <c r="Z25" s="14">
        <v>10655.911894613246</v>
      </c>
      <c r="AA25" s="14">
        <v>10880.287332770522</v>
      </c>
      <c r="AB25" s="14">
        <v>11212.113273769561</v>
      </c>
      <c r="AC25" s="14">
        <v>11542.425486794149</v>
      </c>
      <c r="AD25" s="15">
        <f t="shared" si="1"/>
        <v>0.19001840007746945</v>
      </c>
      <c r="AE25" s="15">
        <f t="shared" si="2"/>
        <v>1.6329398051517847E-2</v>
      </c>
      <c r="AG25" s="16">
        <f t="shared" si="3"/>
        <v>2.9460299317287931E-2</v>
      </c>
      <c r="AH25" s="17">
        <f t="shared" si="4"/>
        <v>330.31221302458835</v>
      </c>
      <c r="AJ25" s="18">
        <f t="shared" si="5"/>
        <v>0.33031221302458835</v>
      </c>
    </row>
    <row r="26" spans="1:41" outlineLevel="1" x14ac:dyDescent="0.25">
      <c r="A26" s="13" t="s">
        <v>29</v>
      </c>
      <c r="B26" s="14">
        <v>1904.5280585953326</v>
      </c>
      <c r="C26" s="14">
        <v>1934.8556201407014</v>
      </c>
      <c r="D26" s="14">
        <v>1955.1833431473672</v>
      </c>
      <c r="E26" s="14">
        <v>1957.5179811723808</v>
      </c>
      <c r="F26" s="14">
        <v>1942.3058944708753</v>
      </c>
      <c r="G26" s="14">
        <v>1937.1225277216236</v>
      </c>
      <c r="H26" s="14">
        <v>2007.0280217553725</v>
      </c>
      <c r="I26" s="14">
        <v>2051.2208646295344</v>
      </c>
      <c r="J26" s="14">
        <v>2085.0784235204496</v>
      </c>
      <c r="K26" s="14">
        <v>2009.7910790966475</v>
      </c>
      <c r="L26" s="14">
        <v>1916.2206132769807</v>
      </c>
      <c r="M26" s="14">
        <v>1922.6341266797417</v>
      </c>
      <c r="N26" s="14">
        <v>1905.9582870193749</v>
      </c>
      <c r="O26" s="14">
        <v>1880.261842731697</v>
      </c>
      <c r="P26" s="14">
        <v>1873.2631582841027</v>
      </c>
      <c r="Q26" s="14">
        <v>1881.7645280083568</v>
      </c>
      <c r="R26" s="14">
        <v>1845.9255983222827</v>
      </c>
      <c r="S26" s="14">
        <v>1809.5062264035005</v>
      </c>
      <c r="T26" s="14">
        <v>1797.3893087120805</v>
      </c>
      <c r="U26" s="14">
        <v>1775.0024194111293</v>
      </c>
      <c r="V26" s="14">
        <v>1739.7498579842998</v>
      </c>
      <c r="W26" s="14">
        <v>1736.1910016791589</v>
      </c>
      <c r="X26" s="14">
        <v>1812.7883026602942</v>
      </c>
      <c r="Y26" s="14">
        <v>1832.2080706407564</v>
      </c>
      <c r="Z26" s="14">
        <v>1840.1987049095549</v>
      </c>
      <c r="AA26" s="14">
        <v>1872.4097990381374</v>
      </c>
      <c r="AB26" s="14">
        <v>1936.8174887474431</v>
      </c>
      <c r="AC26" s="14">
        <v>1971.2918119356568</v>
      </c>
      <c r="AD26" s="15">
        <f t="shared" si="1"/>
        <v>3.2452599899249382E-2</v>
      </c>
      <c r="AE26" s="15">
        <f t="shared" si="2"/>
        <v>3.5055274212953957E-2</v>
      </c>
      <c r="AG26" s="16">
        <f t="shared" si="3"/>
        <v>1.7799469174820674E-2</v>
      </c>
      <c r="AH26" s="17">
        <f t="shared" si="4"/>
        <v>34.474323188213702</v>
      </c>
      <c r="AJ26" s="18">
        <f t="shared" si="5"/>
        <v>3.4474323188213703E-2</v>
      </c>
    </row>
    <row r="27" spans="1:41" outlineLevel="1" x14ac:dyDescent="0.25">
      <c r="A27" s="13" t="s">
        <v>30</v>
      </c>
      <c r="B27" s="14">
        <v>5872.8184968929227</v>
      </c>
      <c r="C27" s="14">
        <v>5827.1509653135281</v>
      </c>
      <c r="D27" s="14">
        <v>5733.8818379028808</v>
      </c>
      <c r="E27" s="14">
        <v>5839.4458179861431</v>
      </c>
      <c r="F27" s="14">
        <v>6058.5715190762903</v>
      </c>
      <c r="G27" s="14">
        <v>6295.0189675473312</v>
      </c>
      <c r="H27" s="14">
        <v>6321.6604111044408</v>
      </c>
      <c r="I27" s="14">
        <v>6125.2555954643894</v>
      </c>
      <c r="J27" s="14">
        <v>6463.635286830915</v>
      </c>
      <c r="K27" s="14">
        <v>6451.7410198164407</v>
      </c>
      <c r="L27" s="14">
        <v>6148.8017875031128</v>
      </c>
      <c r="M27" s="14">
        <v>5855.2154325908305</v>
      </c>
      <c r="N27" s="14">
        <v>5780.8612340788923</v>
      </c>
      <c r="O27" s="14">
        <v>5944.2049114597348</v>
      </c>
      <c r="P27" s="14">
        <v>5861.876871323745</v>
      </c>
      <c r="Q27" s="14">
        <v>5679.7929143338952</v>
      </c>
      <c r="R27" s="14">
        <v>5425.8981566615184</v>
      </c>
      <c r="S27" s="14">
        <v>5265.7572645468827</v>
      </c>
      <c r="T27" s="14">
        <v>5205.9187577426901</v>
      </c>
      <c r="U27" s="14">
        <v>5067.5002906939644</v>
      </c>
      <c r="V27" s="14">
        <v>5349.0000909352202</v>
      </c>
      <c r="W27" s="14">
        <v>4966.3888994416629</v>
      </c>
      <c r="X27" s="14">
        <v>5102.8593370321641</v>
      </c>
      <c r="Y27" s="14">
        <v>5552.4059225661376</v>
      </c>
      <c r="Z27" s="14">
        <v>5379.8272077455458</v>
      </c>
      <c r="AA27" s="14">
        <v>5365.9158063876994</v>
      </c>
      <c r="AB27" s="14">
        <v>5426.1097514624535</v>
      </c>
      <c r="AC27" s="14">
        <v>5699.8940455170687</v>
      </c>
      <c r="AD27" s="15">
        <f t="shared" si="1"/>
        <v>9.3835108433614811E-2</v>
      </c>
      <c r="AE27" s="15">
        <f t="shared" si="2"/>
        <v>-2.9444882634690913E-2</v>
      </c>
      <c r="AG27" s="16">
        <f t="shared" si="3"/>
        <v>5.0456829403574897E-2</v>
      </c>
      <c r="AH27" s="17">
        <f t="shared" si="4"/>
        <v>273.7842940546152</v>
      </c>
      <c r="AJ27" s="18">
        <f t="shared" si="5"/>
        <v>0.27378429405461518</v>
      </c>
    </row>
    <row r="28" spans="1:41" outlineLevel="1" x14ac:dyDescent="0.25">
      <c r="A28" s="13" t="s">
        <v>31</v>
      </c>
      <c r="B28" s="14">
        <v>355.036</v>
      </c>
      <c r="C28" s="14">
        <v>315.14515999999998</v>
      </c>
      <c r="D28" s="14">
        <v>255.60083999999998</v>
      </c>
      <c r="E28" s="14">
        <v>357.2998</v>
      </c>
      <c r="F28" s="14">
        <v>269.64124000000004</v>
      </c>
      <c r="G28" s="14">
        <v>494.59520000000003</v>
      </c>
      <c r="H28" s="14">
        <v>484.03343999999993</v>
      </c>
      <c r="I28" s="14">
        <v>423.48680000000002</v>
      </c>
      <c r="J28" s="14">
        <v>305.58044000000001</v>
      </c>
      <c r="K28" s="14">
        <v>383.22723999999999</v>
      </c>
      <c r="L28" s="14">
        <v>366.38315999999998</v>
      </c>
      <c r="M28" s="14">
        <v>385.28247999999996</v>
      </c>
      <c r="N28" s="14">
        <v>273.89956000000001</v>
      </c>
      <c r="O28" s="14">
        <v>386.76</v>
      </c>
      <c r="P28" s="14">
        <v>240.79571999999996</v>
      </c>
      <c r="Q28" s="14">
        <v>266.73371999999995</v>
      </c>
      <c r="R28" s="14">
        <v>254.85636</v>
      </c>
      <c r="S28" s="14">
        <v>376.76671999999996</v>
      </c>
      <c r="T28" s="14">
        <v>262.20744000000002</v>
      </c>
      <c r="U28" s="14">
        <v>307.32239999999996</v>
      </c>
      <c r="V28" s="14">
        <v>427.93387999999993</v>
      </c>
      <c r="W28" s="14">
        <v>360.67856</v>
      </c>
      <c r="X28" s="14">
        <v>229.39619999999999</v>
      </c>
      <c r="Y28" s="14">
        <v>515.69275999999991</v>
      </c>
      <c r="Z28" s="14">
        <v>391.07495680000005</v>
      </c>
      <c r="AA28" s="14">
        <v>401.14668</v>
      </c>
      <c r="AB28" s="14">
        <v>433.59887999999995</v>
      </c>
      <c r="AC28" s="14">
        <v>332.74735999999996</v>
      </c>
      <c r="AD28" s="15">
        <f t="shared" si="1"/>
        <v>5.4778885988514226E-3</v>
      </c>
      <c r="AE28" s="15">
        <f t="shared" si="2"/>
        <v>-6.2778535134465366E-2</v>
      </c>
      <c r="AG28" s="16">
        <f t="shared" si="3"/>
        <v>-0.23259174470192359</v>
      </c>
      <c r="AH28" s="17">
        <f t="shared" si="4"/>
        <v>-100.85151999999999</v>
      </c>
      <c r="AJ28" s="18">
        <f t="shared" si="5"/>
        <v>-0.10085152</v>
      </c>
    </row>
    <row r="29" spans="1:41" outlineLevel="1" x14ac:dyDescent="0.25">
      <c r="A29" s="13" t="s">
        <v>32</v>
      </c>
      <c r="B29" s="14">
        <v>44.471430666666677</v>
      </c>
      <c r="C29" s="14">
        <v>45.82905609809557</v>
      </c>
      <c r="D29" s="14">
        <v>54.319466666666678</v>
      </c>
      <c r="E29" s="14">
        <v>45.942600000000006</v>
      </c>
      <c r="F29" s="14">
        <v>45.41093333333334</v>
      </c>
      <c r="G29" s="14">
        <v>39.682866666666669</v>
      </c>
      <c r="H29" s="14">
        <v>40.106000000000002</v>
      </c>
      <c r="I29" s="14">
        <v>38.011600000000008</v>
      </c>
      <c r="J29" s="14">
        <v>43.87093333333334</v>
      </c>
      <c r="K29" s="14">
        <v>47.625600000000006</v>
      </c>
      <c r="L29" s="14">
        <v>42.248066666666674</v>
      </c>
      <c r="M29" s="14">
        <v>38.472866666666668</v>
      </c>
      <c r="N29" s="14">
        <v>37.170466666666677</v>
      </c>
      <c r="O29" s="14">
        <v>36.101999999999997</v>
      </c>
      <c r="P29" s="14">
        <v>30.754533333333338</v>
      </c>
      <c r="Q29" s="14">
        <v>27.89746666666667</v>
      </c>
      <c r="R29" s="14">
        <v>29.550400000000003</v>
      </c>
      <c r="S29" s="14">
        <v>23.3552</v>
      </c>
      <c r="T29" s="14">
        <v>30.76113333333333</v>
      </c>
      <c r="U29" s="14">
        <v>40.926600000000008</v>
      </c>
      <c r="V29" s="14">
        <v>45.163800000000009</v>
      </c>
      <c r="W29" s="14">
        <v>32.322400000000002</v>
      </c>
      <c r="X29" s="14">
        <v>21.321666666666669</v>
      </c>
      <c r="Y29" s="14">
        <v>21.661200000000001</v>
      </c>
      <c r="Z29" s="14">
        <v>25.086600000000001</v>
      </c>
      <c r="AA29" s="14">
        <v>28.305199999999999</v>
      </c>
      <c r="AB29" s="14">
        <v>35.79913333333333</v>
      </c>
      <c r="AC29" s="14">
        <v>35.042333333333339</v>
      </c>
      <c r="AD29" s="15">
        <f t="shared" si="1"/>
        <v>5.7688811789165771E-4</v>
      </c>
      <c r="AE29" s="15">
        <f t="shared" si="2"/>
        <v>-0.21202594996344176</v>
      </c>
      <c r="AG29" s="16">
        <f t="shared" si="3"/>
        <v>-2.1140176577831252E-2</v>
      </c>
      <c r="AH29" s="17">
        <f t="shared" si="4"/>
        <v>-0.75679999999999126</v>
      </c>
      <c r="AJ29" s="18">
        <f t="shared" si="5"/>
        <v>-7.5679999999999129E-4</v>
      </c>
    </row>
    <row r="30" spans="1:41" outlineLevel="1" x14ac:dyDescent="0.25">
      <c r="A30" s="13" t="s">
        <v>33</v>
      </c>
      <c r="B30" s="14">
        <v>730.61939279182468</v>
      </c>
      <c r="C30" s="14">
        <v>758.72013866843315</v>
      </c>
      <c r="D30" s="14">
        <v>769.25791837216161</v>
      </c>
      <c r="E30" s="14">
        <v>772.77051160673761</v>
      </c>
      <c r="F30" s="14">
        <v>878.14830864402018</v>
      </c>
      <c r="G30" s="14">
        <v>1008.1142583233349</v>
      </c>
      <c r="H30" s="14">
        <v>811.40903718707443</v>
      </c>
      <c r="I30" s="14">
        <v>839.50978306368313</v>
      </c>
      <c r="J30" s="14">
        <v>832.4845965945309</v>
      </c>
      <c r="K30" s="14">
        <v>878.14830864402018</v>
      </c>
      <c r="L30" s="14">
        <v>909.76164775520476</v>
      </c>
      <c r="M30" s="14">
        <v>920.29942745893288</v>
      </c>
      <c r="N30" s="14">
        <v>923.81202069350911</v>
      </c>
      <c r="O30" s="14">
        <v>927.324613928085</v>
      </c>
      <c r="P30" s="14">
        <v>888.68608834774818</v>
      </c>
      <c r="Q30" s="14">
        <v>953.62749060348006</v>
      </c>
      <c r="R30" s="14">
        <v>914.19429367682551</v>
      </c>
      <c r="S30" s="14">
        <v>868.019536051518</v>
      </c>
      <c r="T30" s="14">
        <v>939.19130712314029</v>
      </c>
      <c r="U30" s="14">
        <v>796.63204249312673</v>
      </c>
      <c r="V30" s="14">
        <v>753.49453684533717</v>
      </c>
      <c r="W30" s="14">
        <v>721.92632113105401</v>
      </c>
      <c r="X30" s="14">
        <v>687.91593425507278</v>
      </c>
      <c r="Y30" s="14">
        <v>596.5524000497054</v>
      </c>
      <c r="Z30" s="14">
        <v>534.51960686279415</v>
      </c>
      <c r="AA30" s="14">
        <v>514.94152107200102</v>
      </c>
      <c r="AB30" s="14">
        <v>540.70349683170355</v>
      </c>
      <c r="AC30" s="14">
        <v>560.36715019865881</v>
      </c>
      <c r="AD30" s="15">
        <f t="shared" si="1"/>
        <v>9.2251034636130422E-3</v>
      </c>
      <c r="AE30" s="15">
        <f t="shared" si="2"/>
        <v>-0.23302453270861348</v>
      </c>
      <c r="AG30" s="16">
        <f t="shared" si="3"/>
        <v>3.6366795262423951E-2</v>
      </c>
      <c r="AH30" s="17">
        <f t="shared" si="4"/>
        <v>19.663653366955259</v>
      </c>
      <c r="AJ30" s="18">
        <f t="shared" si="5"/>
        <v>1.9663653366955258E-2</v>
      </c>
    </row>
    <row r="31" spans="1:41" outlineLevel="1" x14ac:dyDescent="0.25">
      <c r="A31" s="13" t="s">
        <v>34</v>
      </c>
      <c r="B31" s="14">
        <v>87.84631445959856</v>
      </c>
      <c r="C31" s="14">
        <v>94.931314244610022</v>
      </c>
      <c r="D31" s="14">
        <v>101.10295101874873</v>
      </c>
      <c r="E31" s="14">
        <v>113.14790018316168</v>
      </c>
      <c r="F31" s="14">
        <v>117.92190765207233</v>
      </c>
      <c r="G31" s="14">
        <v>158.5545060614925</v>
      </c>
      <c r="H31" s="14">
        <v>135.29419471793358</v>
      </c>
      <c r="I31" s="14">
        <v>119.28888719183486</v>
      </c>
      <c r="J31" s="14">
        <v>131.82954522971028</v>
      </c>
      <c r="K31" s="14">
        <v>116.31912924999497</v>
      </c>
      <c r="L31" s="14">
        <v>113.24066680663736</v>
      </c>
      <c r="M31" s="14">
        <v>115.16792405910972</v>
      </c>
      <c r="N31" s="14">
        <v>98.875326064714159</v>
      </c>
      <c r="O31" s="14">
        <v>142.20507517556814</v>
      </c>
      <c r="P31" s="14">
        <v>161.70438755213033</v>
      </c>
      <c r="Q31" s="14">
        <v>144.9441406326537</v>
      </c>
      <c r="R31" s="14">
        <v>129.47086232874588</v>
      </c>
      <c r="S31" s="14">
        <v>120.74058456243515</v>
      </c>
      <c r="T31" s="14">
        <v>103.65187194207424</v>
      </c>
      <c r="U31" s="14">
        <v>96.918377113630726</v>
      </c>
      <c r="V31" s="14">
        <v>76.18030921750001</v>
      </c>
      <c r="W31" s="14">
        <v>63.100669669385354</v>
      </c>
      <c r="X31" s="14">
        <v>69.853230235278772</v>
      </c>
      <c r="Y31" s="14">
        <v>77.727652196083937</v>
      </c>
      <c r="Z31" s="14">
        <v>74.059059437047864</v>
      </c>
      <c r="AA31" s="14">
        <v>65.111053126810788</v>
      </c>
      <c r="AB31" s="14">
        <v>59.788493849428193</v>
      </c>
      <c r="AC31" s="14">
        <v>70.798971654263383</v>
      </c>
      <c r="AD31" s="15">
        <f t="shared" si="1"/>
        <v>1.1655355571725482E-3</v>
      </c>
      <c r="AE31" s="15">
        <f t="shared" si="2"/>
        <v>-0.19405871390512835</v>
      </c>
      <c r="AG31" s="16">
        <f t="shared" si="3"/>
        <v>0.18415713619687532</v>
      </c>
      <c r="AH31" s="17">
        <f t="shared" si="4"/>
        <v>11.01047780483519</v>
      </c>
      <c r="AJ31" s="18">
        <f t="shared" si="5"/>
        <v>1.1010477804835191E-2</v>
      </c>
    </row>
    <row r="32" spans="1:41" x14ac:dyDescent="0.25">
      <c r="A32" s="20" t="s">
        <v>35</v>
      </c>
      <c r="B32" s="8">
        <f t="shared" ref="B32:AA32" si="9">SUM(B33:B36)</f>
        <v>1546.8003996996913</v>
      </c>
      <c r="C32" s="8">
        <f t="shared" si="9"/>
        <v>1627.7649618277587</v>
      </c>
      <c r="D32" s="8">
        <f t="shared" si="9"/>
        <v>1692.8601567558967</v>
      </c>
      <c r="E32" s="8">
        <f t="shared" si="9"/>
        <v>1742.5251792457784</v>
      </c>
      <c r="F32" s="8">
        <f t="shared" si="9"/>
        <v>1786.7952341677737</v>
      </c>
      <c r="G32" s="8">
        <f t="shared" si="9"/>
        <v>1823.0170859163275</v>
      </c>
      <c r="H32" s="8">
        <f t="shared" si="9"/>
        <v>1702.1735435775422</v>
      </c>
      <c r="I32" s="8">
        <f t="shared" si="9"/>
        <v>1428.9083438370149</v>
      </c>
      <c r="J32" s="8">
        <f t="shared" si="9"/>
        <v>1472.0318915508019</v>
      </c>
      <c r="K32" s="8">
        <f t="shared" si="9"/>
        <v>1477.2829261327743</v>
      </c>
      <c r="L32" s="8">
        <f t="shared" si="9"/>
        <v>1489.0931634895912</v>
      </c>
      <c r="M32" s="8">
        <f t="shared" si="9"/>
        <v>1601.8416075473442</v>
      </c>
      <c r="N32" s="8">
        <f t="shared" si="9"/>
        <v>1707.6016299791327</v>
      </c>
      <c r="O32" s="8">
        <f t="shared" si="9"/>
        <v>1763.0989231024366</v>
      </c>
      <c r="P32" s="8">
        <f t="shared" si="9"/>
        <v>1484.2041275760614</v>
      </c>
      <c r="Q32" s="8">
        <f t="shared" si="9"/>
        <v>1290.6781700928918</v>
      </c>
      <c r="R32" s="8">
        <f t="shared" si="9"/>
        <v>1326.3973042215107</v>
      </c>
      <c r="S32" s="8">
        <f t="shared" si="9"/>
        <v>848.50866420761213</v>
      </c>
      <c r="T32" s="8">
        <f t="shared" si="9"/>
        <v>687.385940110756</v>
      </c>
      <c r="U32" s="8">
        <f t="shared" si="9"/>
        <v>515.20520574863963</v>
      </c>
      <c r="V32" s="8">
        <f t="shared" si="9"/>
        <v>499.72273998324999</v>
      </c>
      <c r="W32" s="8">
        <f t="shared" si="9"/>
        <v>590.77098648624724</v>
      </c>
      <c r="X32" s="8">
        <f t="shared" si="9"/>
        <v>515.08880465427978</v>
      </c>
      <c r="Y32" s="8">
        <f t="shared" si="9"/>
        <v>671.03350107816573</v>
      </c>
      <c r="Z32" s="8">
        <f t="shared" si="9"/>
        <v>852.47113361551919</v>
      </c>
      <c r="AA32" s="8">
        <f t="shared" si="9"/>
        <v>948.74981884760018</v>
      </c>
      <c r="AB32" s="8">
        <f>SUM(AB33:AB36)</f>
        <v>957.18028010997944</v>
      </c>
      <c r="AC32" s="8">
        <f>SUM(AC33:AC36)</f>
        <v>933.4020531311163</v>
      </c>
      <c r="AD32" s="9">
        <f t="shared" si="1"/>
        <v>1.5366229998012463E-2</v>
      </c>
      <c r="AE32" s="9">
        <f t="shared" si="2"/>
        <v>-0.39655946991458318</v>
      </c>
      <c r="AG32" s="10">
        <f t="shared" si="3"/>
        <v>-2.4841952423143347E-2</v>
      </c>
      <c r="AH32" s="11">
        <f t="shared" si="4"/>
        <v>-23.778226978863131</v>
      </c>
      <c r="AJ32" s="12">
        <f t="shared" si="5"/>
        <v>-2.3778226978863132E-2</v>
      </c>
    </row>
    <row r="33" spans="1:36" outlineLevel="1" x14ac:dyDescent="0.25">
      <c r="A33" s="13" t="s">
        <v>36</v>
      </c>
      <c r="B33" s="14">
        <v>1318.0750046457997</v>
      </c>
      <c r="C33" s="14">
        <v>1398.5762396203297</v>
      </c>
      <c r="D33" s="14">
        <v>1461.4329391711981</v>
      </c>
      <c r="E33" s="14">
        <v>1510.5881268151277</v>
      </c>
      <c r="F33" s="14">
        <v>1556.0660070268186</v>
      </c>
      <c r="G33" s="14">
        <v>1592.759090270677</v>
      </c>
      <c r="H33" s="14">
        <v>1471.8696106900711</v>
      </c>
      <c r="I33" s="14">
        <v>1212.7245603159163</v>
      </c>
      <c r="J33" s="14">
        <v>1263.4259964598352</v>
      </c>
      <c r="K33" s="14">
        <v>1261.2873970377811</v>
      </c>
      <c r="L33" s="14">
        <v>1268.1637358600644</v>
      </c>
      <c r="M33" s="14">
        <v>1364.4710203505406</v>
      </c>
      <c r="N33" s="14">
        <v>1437.6433897413656</v>
      </c>
      <c r="O33" s="14">
        <v>1457.1351738766384</v>
      </c>
      <c r="P33" s="14">
        <v>1190.8522842044661</v>
      </c>
      <c r="Q33" s="14">
        <v>1006.9985553870778</v>
      </c>
      <c r="R33" s="14">
        <v>1049.2955470508382</v>
      </c>
      <c r="S33" s="14">
        <v>615.99279973624357</v>
      </c>
      <c r="T33" s="14">
        <v>463.84204329766396</v>
      </c>
      <c r="U33" s="14">
        <v>284.8049081264104</v>
      </c>
      <c r="V33" s="14">
        <v>278.64650733286254</v>
      </c>
      <c r="W33" s="14">
        <v>381.56113356609893</v>
      </c>
      <c r="X33" s="14">
        <v>302.79154765173917</v>
      </c>
      <c r="Y33" s="14">
        <v>460.96994317368154</v>
      </c>
      <c r="Z33" s="14">
        <v>648.10107072438586</v>
      </c>
      <c r="AA33" s="14">
        <v>742.15328369524173</v>
      </c>
      <c r="AB33" s="14">
        <v>767.7837490609752</v>
      </c>
      <c r="AC33" s="14">
        <v>741.80595378055932</v>
      </c>
      <c r="AD33" s="15">
        <f t="shared" si="1"/>
        <v>1.2212058952998549E-2</v>
      </c>
      <c r="AE33" s="15">
        <f t="shared" si="2"/>
        <v>-0.4372050519386782</v>
      </c>
      <c r="AG33" s="16">
        <f t="shared" si="3"/>
        <v>-3.383478135892766E-2</v>
      </c>
      <c r="AH33" s="17">
        <f t="shared" si="4"/>
        <v>-25.977795280415876</v>
      </c>
      <c r="AJ33" s="18">
        <f t="shared" si="5"/>
        <v>-2.5977795280415876E-2</v>
      </c>
    </row>
    <row r="34" spans="1:36" outlineLevel="1" x14ac:dyDescent="0.25">
      <c r="A34" s="13" t="s">
        <v>37</v>
      </c>
      <c r="B34" s="14">
        <v>0</v>
      </c>
      <c r="C34" s="14">
        <v>0</v>
      </c>
      <c r="D34" s="14">
        <v>0</v>
      </c>
      <c r="E34" s="14">
        <v>0</v>
      </c>
      <c r="F34" s="14">
        <v>0</v>
      </c>
      <c r="G34" s="14">
        <v>0</v>
      </c>
      <c r="H34" s="14">
        <v>0</v>
      </c>
      <c r="I34" s="14">
        <v>0</v>
      </c>
      <c r="J34" s="14">
        <v>0</v>
      </c>
      <c r="K34" s="14">
        <v>0</v>
      </c>
      <c r="L34" s="14">
        <v>0</v>
      </c>
      <c r="M34" s="14">
        <v>3.8134041600000002</v>
      </c>
      <c r="N34" s="14">
        <v>5.8339097599999992</v>
      </c>
      <c r="O34" s="14">
        <v>8.11426816</v>
      </c>
      <c r="P34" s="14">
        <v>8.5036185599999996</v>
      </c>
      <c r="Q34" s="14">
        <v>13.767910399999998</v>
      </c>
      <c r="R34" s="14">
        <v>13.70170368</v>
      </c>
      <c r="S34" s="14">
        <v>12.484254719999999</v>
      </c>
      <c r="T34" s="14">
        <v>16.44053504</v>
      </c>
      <c r="U34" s="14">
        <v>21.072775679999999</v>
      </c>
      <c r="V34" s="14">
        <v>20.991303680000001</v>
      </c>
      <c r="W34" s="14">
        <v>22.911470080000001</v>
      </c>
      <c r="X34" s="14">
        <v>22.413890559999999</v>
      </c>
      <c r="Y34" s="14">
        <v>22.730516479999999</v>
      </c>
      <c r="Z34" s="14">
        <v>19.298229759999998</v>
      </c>
      <c r="AA34" s="14">
        <v>20.662671360000001</v>
      </c>
      <c r="AB34" s="14">
        <v>19.890316800000001</v>
      </c>
      <c r="AC34" s="14">
        <v>18.827578880000001</v>
      </c>
      <c r="AD34" s="15">
        <f t="shared" si="1"/>
        <v>3.0995100814842783E-4</v>
      </c>
      <c r="AE34" s="15" t="e">
        <f t="shared" si="2"/>
        <v>#DIV/0!</v>
      </c>
      <c r="AG34" s="16">
        <f t="shared" si="3"/>
        <v>-5.3429914198249467E-2</v>
      </c>
      <c r="AH34" s="17">
        <f t="shared" si="4"/>
        <v>-1.06273792</v>
      </c>
      <c r="AJ34" s="18">
        <f t="shared" si="5"/>
        <v>-1.06273792E-3</v>
      </c>
    </row>
    <row r="35" spans="1:36" outlineLevel="1" x14ac:dyDescent="0.25">
      <c r="A35" s="13" t="s">
        <v>38</v>
      </c>
      <c r="B35" s="14">
        <v>92.482933794854645</v>
      </c>
      <c r="C35" s="14">
        <v>92.835797327953685</v>
      </c>
      <c r="D35" s="14">
        <v>93.292176069139614</v>
      </c>
      <c r="E35" s="14">
        <v>93.712305908901001</v>
      </c>
      <c r="F35" s="14">
        <v>94.07075481617008</v>
      </c>
      <c r="G35" s="14">
        <v>94.428560845102808</v>
      </c>
      <c r="H35" s="14">
        <v>94.297846985895461</v>
      </c>
      <c r="I35" s="14">
        <v>80.997628875205322</v>
      </c>
      <c r="J35" s="14">
        <v>63.127772613352249</v>
      </c>
      <c r="K35" s="14">
        <v>71.095652745846323</v>
      </c>
      <c r="L35" s="14">
        <v>75.832476701115922</v>
      </c>
      <c r="M35" s="14">
        <v>85.173155612477998</v>
      </c>
      <c r="N35" s="14">
        <v>112.04929465665865</v>
      </c>
      <c r="O35" s="14">
        <v>159.28383269831673</v>
      </c>
      <c r="P35" s="14">
        <v>148.35977118883207</v>
      </c>
      <c r="Q35" s="14">
        <v>131.18767284423865</v>
      </c>
      <c r="R35" s="14">
        <v>128.30584769386573</v>
      </c>
      <c r="S35" s="14">
        <v>83.691154435882311</v>
      </c>
      <c r="T35" s="14">
        <v>62.64470304056475</v>
      </c>
      <c r="U35" s="14">
        <v>64.112140570243113</v>
      </c>
      <c r="V35" s="14">
        <v>55.628310851594634</v>
      </c>
      <c r="W35" s="14">
        <v>43.336563836211951</v>
      </c>
      <c r="X35" s="14">
        <v>46.11127043818496</v>
      </c>
      <c r="Y35" s="14">
        <v>43.57463926309029</v>
      </c>
      <c r="Z35" s="14">
        <v>39.141593794662292</v>
      </c>
      <c r="AA35" s="14">
        <v>39.647531995978412</v>
      </c>
      <c r="AB35" s="14">
        <v>22.386959399049072</v>
      </c>
      <c r="AC35" s="14">
        <v>24.615690665815734</v>
      </c>
      <c r="AD35" s="15">
        <f t="shared" si="1"/>
        <v>4.0523841045989186E-4</v>
      </c>
      <c r="AE35" s="15">
        <f t="shared" si="2"/>
        <v>-0.73383531797965906</v>
      </c>
      <c r="AG35" s="16">
        <f t="shared" si="3"/>
        <v>9.9554889390710707E-2</v>
      </c>
      <c r="AH35" s="17">
        <f t="shared" si="4"/>
        <v>2.2287312667666619</v>
      </c>
      <c r="AJ35" s="18">
        <f t="shared" si="5"/>
        <v>2.228731266766662E-3</v>
      </c>
    </row>
    <row r="36" spans="1:36" outlineLevel="1" x14ac:dyDescent="0.25">
      <c r="A36" s="13" t="s">
        <v>39</v>
      </c>
      <c r="B36" s="14">
        <v>136.24246125903687</v>
      </c>
      <c r="C36" s="14">
        <v>136.35292487947538</v>
      </c>
      <c r="D36" s="14">
        <v>138.1350415155589</v>
      </c>
      <c r="E36" s="14">
        <v>138.22474652174972</v>
      </c>
      <c r="F36" s="14">
        <v>136.65847232478484</v>
      </c>
      <c r="G36" s="14">
        <v>135.82943480054763</v>
      </c>
      <c r="H36" s="14">
        <v>136.00608590157566</v>
      </c>
      <c r="I36" s="14">
        <v>135.18615464589334</v>
      </c>
      <c r="J36" s="14">
        <v>145.47812247761419</v>
      </c>
      <c r="K36" s="14">
        <v>144.89987634914675</v>
      </c>
      <c r="L36" s="14">
        <v>145.09695092841093</v>
      </c>
      <c r="M36" s="14">
        <v>148.38402742432575</v>
      </c>
      <c r="N36" s="14">
        <v>152.07503582110829</v>
      </c>
      <c r="O36" s="14">
        <v>138.56564836748166</v>
      </c>
      <c r="P36" s="14">
        <v>136.48845362276316</v>
      </c>
      <c r="Q36" s="14">
        <v>138.72403146157541</v>
      </c>
      <c r="R36" s="14">
        <v>135.0942057968067</v>
      </c>
      <c r="S36" s="14">
        <v>136.34045531548622</v>
      </c>
      <c r="T36" s="14">
        <v>144.45865873252731</v>
      </c>
      <c r="U36" s="14">
        <v>145.21538137198615</v>
      </c>
      <c r="V36" s="14">
        <v>144.45661811879282</v>
      </c>
      <c r="W36" s="14">
        <v>142.9618190039364</v>
      </c>
      <c r="X36" s="14">
        <v>143.77209600435555</v>
      </c>
      <c r="Y36" s="14">
        <v>143.7584021613938</v>
      </c>
      <c r="Z36" s="14">
        <v>145.930239336471</v>
      </c>
      <c r="AA36" s="14">
        <v>146.28633179638013</v>
      </c>
      <c r="AB36" s="14">
        <v>147.11925484995513</v>
      </c>
      <c r="AC36" s="14">
        <v>148.15282980474126</v>
      </c>
      <c r="AD36" s="15">
        <f t="shared" si="1"/>
        <v>2.4389816264055934E-3</v>
      </c>
      <c r="AE36" s="15">
        <f t="shared" si="2"/>
        <v>8.7420385947515167E-2</v>
      </c>
      <c r="AG36" s="16">
        <f t="shared" si="3"/>
        <v>7.0254227146559524E-3</v>
      </c>
      <c r="AH36" s="17">
        <f t="shared" si="4"/>
        <v>1.0335749547861326</v>
      </c>
      <c r="AJ36" s="18">
        <f t="shared" si="5"/>
        <v>1.0335749547861325E-3</v>
      </c>
    </row>
    <row r="37" spans="1:36" x14ac:dyDescent="0.25">
      <c r="B37" s="23"/>
      <c r="C37" s="23"/>
      <c r="D37" s="23"/>
      <c r="E37" s="23"/>
      <c r="F37" s="23"/>
      <c r="G37" s="23"/>
      <c r="H37" s="23"/>
      <c r="I37" s="23"/>
      <c r="J37" s="23"/>
      <c r="K37" s="23"/>
      <c r="L37" s="23"/>
      <c r="M37" s="23"/>
      <c r="N37" s="23"/>
      <c r="O37" s="23"/>
      <c r="P37" s="23"/>
      <c r="Q37" s="23"/>
      <c r="R37" s="23"/>
      <c r="S37" s="23"/>
      <c r="T37" s="24"/>
      <c r="U37" s="23"/>
      <c r="V37" s="23"/>
      <c r="W37" s="23"/>
      <c r="X37" s="23"/>
      <c r="Y37" s="23"/>
      <c r="Z37" s="24"/>
      <c r="AA37" s="24"/>
      <c r="AB37" s="24"/>
      <c r="AC37" s="24"/>
      <c r="AD37" s="25"/>
      <c r="AG37" s="26"/>
      <c r="AH37" s="22"/>
      <c r="AJ37" s="22"/>
    </row>
    <row r="38" spans="1:36" x14ac:dyDescent="0.25">
      <c r="A38" s="27" t="s">
        <v>40</v>
      </c>
      <c r="B38" s="28">
        <f t="shared" ref="B38:AA38" si="10">SUM(B2,B7,B8,B9,B10,B11,B17,B23,B24,B32)</f>
        <v>55417.063442383405</v>
      </c>
      <c r="C38" s="28">
        <f t="shared" si="10"/>
        <v>56097.262162152358</v>
      </c>
      <c r="D38" s="28">
        <f t="shared" si="10"/>
        <v>55959.165606092931</v>
      </c>
      <c r="E38" s="28">
        <f t="shared" si="10"/>
        <v>56359.815307420846</v>
      </c>
      <c r="F38" s="28">
        <f t="shared" si="10"/>
        <v>57697.025594062157</v>
      </c>
      <c r="G38" s="28">
        <f t="shared" si="10"/>
        <v>59177.472068130934</v>
      </c>
      <c r="H38" s="28">
        <f t="shared" si="10"/>
        <v>61272.677151367236</v>
      </c>
      <c r="I38" s="28">
        <f t="shared" si="10"/>
        <v>62652.430545819465</v>
      </c>
      <c r="J38" s="28">
        <f t="shared" si="10"/>
        <v>65173.640204362608</v>
      </c>
      <c r="K38" s="28">
        <f t="shared" si="10"/>
        <v>66308.691354281225</v>
      </c>
      <c r="L38" s="28">
        <f t="shared" si="10"/>
        <v>68478.406860990915</v>
      </c>
      <c r="M38" s="28">
        <f t="shared" si="10"/>
        <v>70475.259316825352</v>
      </c>
      <c r="N38" s="28">
        <f t="shared" si="10"/>
        <v>68428.658619639842</v>
      </c>
      <c r="O38" s="28">
        <f t="shared" si="10"/>
        <v>68662.575092091138</v>
      </c>
      <c r="P38" s="28">
        <f t="shared" si="10"/>
        <v>67963.834218070842</v>
      </c>
      <c r="Q38" s="28">
        <f t="shared" si="10"/>
        <v>69495.032097701624</v>
      </c>
      <c r="R38" s="28">
        <f t="shared" si="10"/>
        <v>68782.226071438388</v>
      </c>
      <c r="S38" s="28">
        <f t="shared" si="10"/>
        <v>68018.497668155178</v>
      </c>
      <c r="T38" s="28">
        <f t="shared" si="10"/>
        <v>67301.826938051541</v>
      </c>
      <c r="U38" s="28">
        <f t="shared" si="10"/>
        <v>61547.233778932852</v>
      </c>
      <c r="V38" s="28">
        <f t="shared" si="10"/>
        <v>61104.84390115329</v>
      </c>
      <c r="W38" s="28">
        <f>SUM(W2,W7,W8,W9,W10,W11,W17,W23,W24,W32)</f>
        <v>56989.193435376852</v>
      </c>
      <c r="X38" s="28">
        <f t="shared" si="10"/>
        <v>57611.534097463344</v>
      </c>
      <c r="Y38" s="28">
        <f t="shared" si="10"/>
        <v>57410.214751418775</v>
      </c>
      <c r="Z38" s="28">
        <f t="shared" si="10"/>
        <v>57098.53688564193</v>
      </c>
      <c r="AA38" s="28">
        <f t="shared" si="10"/>
        <v>59211.812520612948</v>
      </c>
      <c r="AB38" s="28">
        <f>SUM(AB2,AB7,AB8,AB9,AB10,AB11,AB17,AB23,AB24,AB32)</f>
        <v>61270.201614438971</v>
      </c>
      <c r="AC38" s="28">
        <f>SUM(AC2,AC7,AC8,AC9,AC10,AC11,AC17,AC23,AC24,AC32)</f>
        <v>60743.725250230324</v>
      </c>
      <c r="AD38" s="9">
        <f>AC38/$AC$38</f>
        <v>1</v>
      </c>
      <c r="AE38" s="9">
        <f>(AC38-B38)/B38</f>
        <v>9.6119524871342163E-2</v>
      </c>
      <c r="AG38" s="10">
        <f>(AC38-AB38)/AB38</f>
        <v>-8.592698413523378E-3</v>
      </c>
      <c r="AH38" s="11">
        <f>AC38-AB38</f>
        <v>-526.47636420864728</v>
      </c>
      <c r="AJ38" s="12">
        <f>AH38/1000</f>
        <v>-0.5264763642086473</v>
      </c>
    </row>
    <row r="39" spans="1:36" customFormat="1" ht="12.75" x14ac:dyDescent="0.2"/>
    <row r="40" spans="1:36" customFormat="1" ht="12.75" x14ac:dyDescent="0.2"/>
    <row r="41" spans="1:36" customFormat="1" ht="12.75" x14ac:dyDescent="0.2"/>
    <row r="42" spans="1:36" customFormat="1" ht="12.75" x14ac:dyDescent="0.2"/>
    <row r="43" spans="1:36" customFormat="1" ht="12.75" x14ac:dyDescent="0.2"/>
    <row r="44" spans="1:36" customFormat="1" ht="12.75" x14ac:dyDescent="0.2"/>
    <row r="45" spans="1:36" customFormat="1" ht="12.75" x14ac:dyDescent="0.2"/>
    <row r="46" spans="1:36" x14ac:dyDescent="0.25">
      <c r="Z46"/>
      <c r="AA46"/>
      <c r="AB46"/>
      <c r="AC46"/>
      <c r="AD46"/>
      <c r="AE46"/>
      <c r="AF46"/>
      <c r="AG46"/>
    </row>
    <row r="47" spans="1:36" x14ac:dyDescent="0.25">
      <c r="Z47"/>
      <c r="AA47"/>
      <c r="AB47"/>
      <c r="AC47"/>
      <c r="AD47"/>
      <c r="AE47"/>
      <c r="AF47"/>
      <c r="AG47"/>
    </row>
    <row r="48" spans="1:36" x14ac:dyDescent="0.25">
      <c r="Z48"/>
      <c r="AA48"/>
      <c r="AB48"/>
      <c r="AC48"/>
      <c r="AD48"/>
      <c r="AE48"/>
      <c r="AF48"/>
      <c r="AG48"/>
    </row>
    <row r="49" spans="26:34" x14ac:dyDescent="0.25">
      <c r="Z49"/>
      <c r="AA49"/>
      <c r="AB49"/>
      <c r="AC49"/>
      <c r="AD49"/>
      <c r="AE49"/>
      <c r="AF49"/>
      <c r="AG49"/>
      <c r="AH49" s="22"/>
    </row>
    <row r="50" spans="26:34" x14ac:dyDescent="0.25">
      <c r="Z50"/>
      <c r="AA50"/>
      <c r="AB50"/>
      <c r="AC50"/>
      <c r="AD50"/>
      <c r="AE50"/>
      <c r="AF50"/>
      <c r="AG50"/>
      <c r="AH50" s="22"/>
    </row>
    <row r="51" spans="26:34" x14ac:dyDescent="0.25">
      <c r="Z51"/>
      <c r="AA51"/>
      <c r="AB51"/>
      <c r="AC51"/>
      <c r="AD51"/>
      <c r="AE51"/>
      <c r="AF51"/>
      <c r="AG51"/>
      <c r="AH51" s="22"/>
    </row>
    <row r="52" spans="26:34" x14ac:dyDescent="0.25">
      <c r="Z52"/>
      <c r="AA52"/>
      <c r="AB52"/>
      <c r="AC52"/>
      <c r="AD52"/>
      <c r="AE52"/>
      <c r="AF52"/>
      <c r="AG52"/>
      <c r="AH52" s="22"/>
    </row>
    <row r="53" spans="26:34" x14ac:dyDescent="0.25">
      <c r="Z53"/>
      <c r="AA53"/>
      <c r="AB53"/>
      <c r="AC53"/>
      <c r="AD53"/>
      <c r="AE53"/>
      <c r="AF53"/>
      <c r="AG53"/>
      <c r="AH53" s="22"/>
    </row>
    <row r="54" spans="26:34" x14ac:dyDescent="0.25">
      <c r="Z54"/>
      <c r="AA54"/>
      <c r="AB54"/>
      <c r="AC54"/>
      <c r="AD54"/>
      <c r="AE54"/>
      <c r="AF54"/>
      <c r="AG54"/>
      <c r="AH54" s="22"/>
    </row>
    <row r="55" spans="26:34" x14ac:dyDescent="0.25">
      <c r="Z55"/>
      <c r="AA55"/>
      <c r="AB55"/>
      <c r="AC55"/>
      <c r="AD55"/>
      <c r="AE55"/>
      <c r="AF55"/>
      <c r="AG55"/>
      <c r="AH55" s="22"/>
    </row>
    <row r="56" spans="26:34" x14ac:dyDescent="0.25">
      <c r="Z56"/>
      <c r="AA56"/>
      <c r="AB56"/>
      <c r="AC56"/>
      <c r="AD56"/>
      <c r="AE56"/>
      <c r="AF56"/>
      <c r="AG56"/>
      <c r="AH56" s="22"/>
    </row>
    <row r="57" spans="26:34" x14ac:dyDescent="0.25">
      <c r="Z57"/>
      <c r="AA57"/>
      <c r="AB57"/>
      <c r="AC57"/>
      <c r="AD57"/>
      <c r="AE57"/>
      <c r="AF57"/>
      <c r="AG57"/>
      <c r="AH57" s="22"/>
    </row>
    <row r="58" spans="26:34" x14ac:dyDescent="0.25">
      <c r="Z58"/>
      <c r="AA58"/>
      <c r="AB58"/>
      <c r="AC58"/>
      <c r="AD58"/>
      <c r="AE58"/>
      <c r="AF58"/>
      <c r="AG58"/>
    </row>
    <row r="59" spans="26:34" x14ac:dyDescent="0.25">
      <c r="Z59"/>
      <c r="AA59"/>
      <c r="AB59"/>
      <c r="AC59"/>
      <c r="AD59"/>
      <c r="AE59"/>
      <c r="AF59"/>
      <c r="AG59"/>
    </row>
    <row r="60" spans="26:34" x14ac:dyDescent="0.25">
      <c r="Z60"/>
      <c r="AA60"/>
      <c r="AB60"/>
      <c r="AC60"/>
      <c r="AD60"/>
      <c r="AE60"/>
      <c r="AF60"/>
      <c r="AG60"/>
    </row>
    <row r="61" spans="26:34" x14ac:dyDescent="0.25">
      <c r="Z61"/>
      <c r="AA61"/>
      <c r="AB61"/>
      <c r="AC61"/>
      <c r="AD61"/>
      <c r="AE61"/>
      <c r="AF61"/>
      <c r="AG61"/>
    </row>
    <row r="118" spans="26:26" x14ac:dyDescent="0.25">
      <c r="Z118" s="30"/>
    </row>
  </sheetData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N61"/>
  <sheetViews>
    <sheetView zoomScale="75" zoomScaleNormal="75" workbookViewId="0">
      <pane ySplit="1" topLeftCell="A56" activePane="bottomLeft" state="frozen"/>
      <selection activeCell="X51" sqref="X51"/>
      <selection pane="bottomLeft"/>
    </sheetView>
  </sheetViews>
  <sheetFormatPr defaultRowHeight="15" outlineLevelRow="1" x14ac:dyDescent="0.25"/>
  <cols>
    <col min="1" max="1" width="45.42578125" style="36" customWidth="1"/>
    <col min="2" max="2" width="11.7109375" style="36" bestFit="1" customWidth="1"/>
    <col min="3" max="29" width="9.85546875" style="36" bestFit="1" customWidth="1"/>
    <col min="30" max="30" width="11.140625" style="36" bestFit="1" customWidth="1"/>
    <col min="31" max="31" width="13" style="36" customWidth="1"/>
    <col min="32" max="32" width="9.7109375" style="36" customWidth="1"/>
    <col min="33" max="33" width="10.28515625" style="36" bestFit="1" customWidth="1"/>
    <col min="34" max="34" width="13.85546875" style="36" bestFit="1" customWidth="1"/>
    <col min="35" max="35" width="13.5703125" style="36" customWidth="1"/>
    <col min="36" max="16384" width="9.140625" style="36"/>
  </cols>
  <sheetData>
    <row r="1" spans="1:34" ht="30" x14ac:dyDescent="0.25">
      <c r="A1" s="31" t="s">
        <v>45</v>
      </c>
      <c r="B1" s="32">
        <v>1990</v>
      </c>
      <c r="C1" s="32">
        <v>1991</v>
      </c>
      <c r="D1" s="32">
        <v>1992</v>
      </c>
      <c r="E1" s="32">
        <v>1993</v>
      </c>
      <c r="F1" s="32">
        <v>1994</v>
      </c>
      <c r="G1" s="32">
        <v>1995</v>
      </c>
      <c r="H1" s="32">
        <v>1996</v>
      </c>
      <c r="I1" s="32">
        <v>1997</v>
      </c>
      <c r="J1" s="32">
        <v>1998</v>
      </c>
      <c r="K1" s="32">
        <v>1999</v>
      </c>
      <c r="L1" s="32">
        <v>2000</v>
      </c>
      <c r="M1" s="32">
        <v>2001</v>
      </c>
      <c r="N1" s="32">
        <v>2002</v>
      </c>
      <c r="O1" s="32">
        <v>2003</v>
      </c>
      <c r="P1" s="32">
        <v>2004</v>
      </c>
      <c r="Q1" s="32">
        <v>2005</v>
      </c>
      <c r="R1" s="32">
        <v>2006</v>
      </c>
      <c r="S1" s="32">
        <v>2007</v>
      </c>
      <c r="T1" s="32">
        <v>2008</v>
      </c>
      <c r="U1" s="32">
        <v>2009</v>
      </c>
      <c r="V1" s="32">
        <v>2010</v>
      </c>
      <c r="W1" s="32">
        <v>2011</v>
      </c>
      <c r="X1" s="32">
        <v>2012</v>
      </c>
      <c r="Y1" s="32">
        <v>2013</v>
      </c>
      <c r="Z1" s="32">
        <v>2014</v>
      </c>
      <c r="AA1" s="32">
        <v>2015</v>
      </c>
      <c r="AB1" s="32">
        <v>2016</v>
      </c>
      <c r="AC1" s="32">
        <v>2017</v>
      </c>
      <c r="AD1" s="31" t="s">
        <v>0</v>
      </c>
      <c r="AE1" s="33" t="s">
        <v>1</v>
      </c>
      <c r="AF1" s="34"/>
      <c r="AG1" s="33" t="s">
        <v>2</v>
      </c>
      <c r="AH1" s="35" t="s">
        <v>3</v>
      </c>
    </row>
    <row r="2" spans="1:34" x14ac:dyDescent="0.25">
      <c r="A2" s="37" t="s">
        <v>4</v>
      </c>
      <c r="B2" s="38">
        <f t="shared" ref="B2:AA2" si="0">SUM(B3:B6)</f>
        <v>11145.040189197591</v>
      </c>
      <c r="C2" s="38">
        <f t="shared" si="0"/>
        <v>11604.470000746902</v>
      </c>
      <c r="D2" s="38">
        <f t="shared" si="0"/>
        <v>12263.72737068616</v>
      </c>
      <c r="E2" s="38">
        <f t="shared" si="0"/>
        <v>12282.282451194445</v>
      </c>
      <c r="F2" s="38">
        <f t="shared" si="0"/>
        <v>12618.27079068013</v>
      </c>
      <c r="G2" s="38">
        <f t="shared" si="0"/>
        <v>13301.466901432177</v>
      </c>
      <c r="H2" s="38">
        <f t="shared" si="0"/>
        <v>14016.906684841884</v>
      </c>
      <c r="I2" s="38">
        <f t="shared" si="0"/>
        <v>14674.082075093669</v>
      </c>
      <c r="J2" s="38">
        <f t="shared" si="0"/>
        <v>15057.202638558107</v>
      </c>
      <c r="K2" s="38">
        <f t="shared" si="0"/>
        <v>15751.419760612771</v>
      </c>
      <c r="L2" s="38">
        <f t="shared" si="0"/>
        <v>16028.466942115803</v>
      </c>
      <c r="M2" s="38">
        <f t="shared" si="0"/>
        <v>17295.117770476943</v>
      </c>
      <c r="N2" s="38">
        <f t="shared" si="0"/>
        <v>16315.217204191813</v>
      </c>
      <c r="O2" s="38">
        <f t="shared" si="0"/>
        <v>15611.381379600143</v>
      </c>
      <c r="P2" s="38">
        <f t="shared" si="0"/>
        <v>15234.944696438852</v>
      </c>
      <c r="Q2" s="38">
        <f t="shared" si="0"/>
        <v>15719.101376689441</v>
      </c>
      <c r="R2" s="38">
        <f t="shared" si="0"/>
        <v>14959.239437252283</v>
      </c>
      <c r="S2" s="38">
        <f t="shared" si="0"/>
        <v>14458.980082664451</v>
      </c>
      <c r="T2" s="38">
        <f t="shared" si="0"/>
        <v>14559.224721220831</v>
      </c>
      <c r="U2" s="38">
        <f t="shared" si="0"/>
        <v>12973.703978622058</v>
      </c>
      <c r="V2" s="38">
        <f t="shared" si="0"/>
        <v>13229.379515364941</v>
      </c>
      <c r="W2" s="38">
        <f t="shared" si="0"/>
        <v>11842.315956602819</v>
      </c>
      <c r="X2" s="38">
        <f t="shared" si="0"/>
        <v>12675.08750329662</v>
      </c>
      <c r="Y2" s="38">
        <f t="shared" si="0"/>
        <v>11278.603388449023</v>
      </c>
      <c r="Z2" s="38">
        <f t="shared" si="0"/>
        <v>11055.229020336183</v>
      </c>
      <c r="AA2" s="38">
        <f t="shared" si="0"/>
        <v>11674.42989760369</v>
      </c>
      <c r="AB2" s="38">
        <f>SUM(AB3:AB6)</f>
        <v>12370.706124286044</v>
      </c>
      <c r="AC2" s="38">
        <f>SUM(AC3:AC6)</f>
        <v>11502.139983683297</v>
      </c>
      <c r="AD2" s="39">
        <f>AC2/$AC$38</f>
        <v>0.2970011962183518</v>
      </c>
      <c r="AE2" s="39">
        <f>(AC2-B2)/B2</f>
        <v>3.2041140132615026E-2</v>
      </c>
      <c r="AG2" s="40">
        <f>(AC2-AB2)/AB2</f>
        <v>-7.021152486175275E-2</v>
      </c>
      <c r="AH2" s="41">
        <f>AC2-AB2</f>
        <v>-868.5661406027466</v>
      </c>
    </row>
    <row r="3" spans="1:34" outlineLevel="1" x14ac:dyDescent="0.25">
      <c r="A3" s="42" t="s">
        <v>5</v>
      </c>
      <c r="B3" s="43">
        <v>10876.49</v>
      </c>
      <c r="C3" s="43">
        <v>11361.810000000001</v>
      </c>
      <c r="D3" s="43">
        <v>12027.130000000001</v>
      </c>
      <c r="E3" s="43">
        <v>12047.519999999999</v>
      </c>
      <c r="F3" s="43">
        <v>12368.4</v>
      </c>
      <c r="G3" s="43">
        <v>13051.270999999999</v>
      </c>
      <c r="H3" s="43">
        <v>13765.810000000001</v>
      </c>
      <c r="I3" s="43">
        <v>14404.19</v>
      </c>
      <c r="J3" s="43">
        <v>14730.09</v>
      </c>
      <c r="K3" s="43">
        <v>15411.99</v>
      </c>
      <c r="L3" s="43">
        <v>15667.305</v>
      </c>
      <c r="M3" s="43">
        <v>16799.705999999998</v>
      </c>
      <c r="N3" s="43">
        <v>15830.458000000001</v>
      </c>
      <c r="O3" s="43">
        <v>15108.59</v>
      </c>
      <c r="P3" s="43">
        <v>14736.822</v>
      </c>
      <c r="Q3" s="43">
        <v>15136.447757829999</v>
      </c>
      <c r="R3" s="43">
        <v>14410.774854998932</v>
      </c>
      <c r="S3" s="43">
        <v>13932.81325075683</v>
      </c>
      <c r="T3" s="43">
        <v>14005.000329140019</v>
      </c>
      <c r="U3" s="43">
        <v>12466.315535650141</v>
      </c>
      <c r="V3" s="43">
        <v>12745.138537904344</v>
      </c>
      <c r="W3" s="43">
        <v>11420.055852942522</v>
      </c>
      <c r="X3" s="43">
        <v>12215.909193491123</v>
      </c>
      <c r="Y3" s="43">
        <v>10822.82185098144</v>
      </c>
      <c r="Z3" s="43">
        <v>10641.584056694865</v>
      </c>
      <c r="AA3" s="43">
        <v>11200.215329418537</v>
      </c>
      <c r="AB3" s="43">
        <v>11930.202808689046</v>
      </c>
      <c r="AC3" s="43">
        <v>11057.490140082906</v>
      </c>
      <c r="AD3" s="44">
        <f t="shared" ref="AD3:AD36" si="1">AC3/$AC$38</f>
        <v>0.28551972097679162</v>
      </c>
      <c r="AE3" s="44">
        <f t="shared" ref="AE3:AE31" si="2">(AC3-B3)/B3</f>
        <v>1.6641410977521792E-2</v>
      </c>
      <c r="AG3" s="45">
        <f t="shared" ref="AG3:AG31" si="3">(AC3-AB3)/AB3</f>
        <v>-7.3151536700660533E-2</v>
      </c>
      <c r="AH3" s="46">
        <f t="shared" ref="AH3:AH36" si="4">AC3-AB3</f>
        <v>-872.71266860614014</v>
      </c>
    </row>
    <row r="4" spans="1:34" outlineLevel="1" x14ac:dyDescent="0.25">
      <c r="A4" s="42" t="s">
        <v>6</v>
      </c>
      <c r="B4" s="43">
        <v>168.38152075404003</v>
      </c>
      <c r="C4" s="43">
        <v>166.39219078560001</v>
      </c>
      <c r="D4" s="43">
        <v>171.56288920428003</v>
      </c>
      <c r="E4" s="43">
        <v>172.39000452336003</v>
      </c>
      <c r="F4" s="43">
        <v>177.99303023531999</v>
      </c>
      <c r="G4" s="43">
        <v>180.99686287439999</v>
      </c>
      <c r="H4" s="43">
        <v>179.11615901328003</v>
      </c>
      <c r="I4" s="43">
        <v>218.39591609712005</v>
      </c>
      <c r="J4" s="43">
        <v>247.44679701228003</v>
      </c>
      <c r="K4" s="43">
        <v>223.50005276940004</v>
      </c>
      <c r="L4" s="43">
        <v>274.3108398558</v>
      </c>
      <c r="M4" s="43">
        <v>320.94423886860005</v>
      </c>
      <c r="N4" s="43">
        <v>339.71268389234399</v>
      </c>
      <c r="O4" s="43">
        <v>337.39235146116005</v>
      </c>
      <c r="P4" s="43">
        <v>336.45575132208</v>
      </c>
      <c r="Q4" s="43">
        <v>411.21800000000002</v>
      </c>
      <c r="R4" s="43">
        <v>376.5308176376102</v>
      </c>
      <c r="S4" s="43">
        <v>360.19567000000001</v>
      </c>
      <c r="T4" s="43">
        <v>366.88738999999998</v>
      </c>
      <c r="U4" s="43">
        <v>314.90624917837295</v>
      </c>
      <c r="V4" s="43">
        <v>310.11213604709911</v>
      </c>
      <c r="W4" s="43">
        <v>285.17234600815999</v>
      </c>
      <c r="X4" s="43">
        <v>313.29541118269913</v>
      </c>
      <c r="Y4" s="43">
        <v>294.25747651457567</v>
      </c>
      <c r="Z4" s="43">
        <v>279.18488377122759</v>
      </c>
      <c r="AA4" s="43">
        <v>358.37596659407865</v>
      </c>
      <c r="AB4" s="43">
        <v>313.25275922727405</v>
      </c>
      <c r="AC4" s="43">
        <v>310.86031125936626</v>
      </c>
      <c r="AD4" s="44">
        <f t="shared" si="1"/>
        <v>8.0268440856929735E-3</v>
      </c>
      <c r="AE4" s="44">
        <f t="shared" si="2"/>
        <v>0.84616643125256785</v>
      </c>
      <c r="AG4" s="45">
        <f t="shared" si="3"/>
        <v>-7.6374362154365185E-3</v>
      </c>
      <c r="AH4" s="46">
        <f t="shared" si="4"/>
        <v>-2.392447967907799</v>
      </c>
    </row>
    <row r="5" spans="1:34" outlineLevel="1" x14ac:dyDescent="0.25">
      <c r="A5" s="42" t="s">
        <v>7</v>
      </c>
      <c r="B5" s="43">
        <v>100.13426594215507</v>
      </c>
      <c r="C5" s="43">
        <v>76.228674882093415</v>
      </c>
      <c r="D5" s="43">
        <v>64.994420966561947</v>
      </c>
      <c r="E5" s="43">
        <v>62.326645745399738</v>
      </c>
      <c r="F5" s="43">
        <v>71.831424423142963</v>
      </c>
      <c r="G5" s="43">
        <v>69.151185277439168</v>
      </c>
      <c r="H5" s="43">
        <v>71.92811258959226</v>
      </c>
      <c r="I5" s="43">
        <v>51.443543650729268</v>
      </c>
      <c r="J5" s="43">
        <v>79.607856453791257</v>
      </c>
      <c r="K5" s="43">
        <v>77.602415435076225</v>
      </c>
      <c r="L5" s="43">
        <v>86.778921820303381</v>
      </c>
      <c r="M5" s="43">
        <v>118.34729150779896</v>
      </c>
      <c r="N5" s="43">
        <v>144.97432077428275</v>
      </c>
      <c r="O5" s="43">
        <v>165.32225426241661</v>
      </c>
      <c r="P5" s="43">
        <v>161.58598964806058</v>
      </c>
      <c r="Q5" s="43">
        <v>171.35406317316358</v>
      </c>
      <c r="R5" s="43">
        <v>171.84597470340819</v>
      </c>
      <c r="S5" s="43">
        <v>165.88404123771215</v>
      </c>
      <c r="T5" s="43">
        <v>187.24358495801121</v>
      </c>
      <c r="U5" s="43">
        <v>192.39467487176469</v>
      </c>
      <c r="V5" s="43">
        <v>174.03347294705799</v>
      </c>
      <c r="W5" s="43">
        <v>136.99781791262362</v>
      </c>
      <c r="X5" s="43">
        <v>145.78628717532376</v>
      </c>
      <c r="Y5" s="43">
        <v>161.42726374180808</v>
      </c>
      <c r="Z5" s="43">
        <v>134.36401011618662</v>
      </c>
      <c r="AA5" s="43">
        <v>115.38187975304847</v>
      </c>
      <c r="AB5" s="43">
        <v>125.80027444045098</v>
      </c>
      <c r="AC5" s="43">
        <v>128.94301868448929</v>
      </c>
      <c r="AD5" s="44">
        <f t="shared" si="1"/>
        <v>3.3294874560407767E-3</v>
      </c>
      <c r="AE5" s="44">
        <f t="shared" si="2"/>
        <v>0.28770124263932068</v>
      </c>
      <c r="AG5" s="45">
        <f t="shared" si="3"/>
        <v>2.4982014212742966E-2</v>
      </c>
      <c r="AH5" s="46">
        <f t="shared" si="4"/>
        <v>3.1427442440383118</v>
      </c>
    </row>
    <row r="6" spans="1:34" outlineLevel="1" x14ac:dyDescent="0.25">
      <c r="A6" s="42" t="s">
        <v>8</v>
      </c>
      <c r="B6" s="43">
        <v>3.4402501396020892E-2</v>
      </c>
      <c r="C6" s="43">
        <v>3.9135079206710402E-2</v>
      </c>
      <c r="D6" s="43">
        <v>4.0060515316228236E-2</v>
      </c>
      <c r="E6" s="43">
        <v>4.580092568806602E-2</v>
      </c>
      <c r="F6" s="43">
        <v>4.6336021667807308E-2</v>
      </c>
      <c r="G6" s="43">
        <v>4.7853280338834576E-2</v>
      </c>
      <c r="H6" s="43">
        <v>5.2413239010308137E-2</v>
      </c>
      <c r="I6" s="43">
        <v>5.2615345817646243E-2</v>
      </c>
      <c r="J6" s="43">
        <v>5.7985092034696546E-2</v>
      </c>
      <c r="K6" s="43">
        <v>38.327292408294987</v>
      </c>
      <c r="L6" s="43">
        <v>7.2180439699435509E-2</v>
      </c>
      <c r="M6" s="43">
        <v>56.120240100545345</v>
      </c>
      <c r="N6" s="43">
        <v>7.2199525186752697E-2</v>
      </c>
      <c r="O6" s="43">
        <v>7.677387656641052E-2</v>
      </c>
      <c r="P6" s="43">
        <v>8.0955468711847917E-2</v>
      </c>
      <c r="Q6" s="43">
        <v>8.1555686277549666E-2</v>
      </c>
      <c r="R6" s="43">
        <v>8.7789912330971193E-2</v>
      </c>
      <c r="S6" s="43">
        <v>8.7120669910374052E-2</v>
      </c>
      <c r="T6" s="43">
        <v>9.3417122802503888E-2</v>
      </c>
      <c r="U6" s="43">
        <v>8.7518921779106279E-2</v>
      </c>
      <c r="V6" s="43">
        <v>9.5368466439788149E-2</v>
      </c>
      <c r="W6" s="43">
        <v>8.9939739515921144E-2</v>
      </c>
      <c r="X6" s="43">
        <v>9.661144747491765E-2</v>
      </c>
      <c r="Y6" s="43">
        <v>9.6797211196942928E-2</v>
      </c>
      <c r="Z6" s="43">
        <v>9.6069753902276636E-2</v>
      </c>
      <c r="AA6" s="43">
        <v>0.45672183802575944</v>
      </c>
      <c r="AB6" s="43">
        <v>1.4502819292713551</v>
      </c>
      <c r="AC6" s="43">
        <v>4.8465136565350306</v>
      </c>
      <c r="AD6" s="44">
        <f t="shared" si="1"/>
        <v>1.251436998264162E-4</v>
      </c>
      <c r="AE6" s="44">
        <f t="shared" si="2"/>
        <v>139.87678104405498</v>
      </c>
      <c r="AG6" s="45">
        <f t="shared" si="3"/>
        <v>2.3417734570891304</v>
      </c>
      <c r="AH6" s="46">
        <f t="shared" si="4"/>
        <v>3.3962317272636753</v>
      </c>
    </row>
    <row r="7" spans="1:34" x14ac:dyDescent="0.25">
      <c r="A7" s="47" t="s">
        <v>9</v>
      </c>
      <c r="B7" s="38">
        <v>7051.8632039831955</v>
      </c>
      <c r="C7" s="38">
        <v>7104.8789509065882</v>
      </c>
      <c r="D7" s="38">
        <v>6326.1434522019827</v>
      </c>
      <c r="E7" s="38">
        <v>6285.6122983700698</v>
      </c>
      <c r="F7" s="38">
        <v>6159.4391799232162</v>
      </c>
      <c r="G7" s="38">
        <v>6145.9059727124513</v>
      </c>
      <c r="H7" s="38">
        <v>6270.470182994557</v>
      </c>
      <c r="I7" s="38">
        <v>5967.2111270519363</v>
      </c>
      <c r="J7" s="38">
        <v>6459.6381192947365</v>
      </c>
      <c r="K7" s="38">
        <v>6158.0972285341177</v>
      </c>
      <c r="L7" s="38">
        <v>6243.3478709217761</v>
      </c>
      <c r="M7" s="38">
        <v>6522.5025959238046</v>
      </c>
      <c r="N7" s="38">
        <v>6451.9178512880517</v>
      </c>
      <c r="O7" s="38">
        <v>6616.0234514186413</v>
      </c>
      <c r="P7" s="38">
        <v>6798.8327034107842</v>
      </c>
      <c r="Q7" s="38">
        <v>7069.4407269603926</v>
      </c>
      <c r="R7" s="38">
        <v>6960.5961285329759</v>
      </c>
      <c r="S7" s="38">
        <v>6737.5883012110735</v>
      </c>
      <c r="T7" s="38">
        <v>7319.3530397385402</v>
      </c>
      <c r="U7" s="38">
        <v>7253.478230441835</v>
      </c>
      <c r="V7" s="38">
        <v>7595.5252520686108</v>
      </c>
      <c r="W7" s="38">
        <v>6423.1598752650525</v>
      </c>
      <c r="X7" s="38">
        <v>6050.6619628496692</v>
      </c>
      <c r="Y7" s="38">
        <v>6201.8947291257082</v>
      </c>
      <c r="Z7" s="38">
        <v>5578.5749980995879</v>
      </c>
      <c r="AA7" s="38">
        <v>5874.0109459243531</v>
      </c>
      <c r="AB7" s="38">
        <v>5888.755278856619</v>
      </c>
      <c r="AC7" s="38">
        <v>5599.1834665263277</v>
      </c>
      <c r="AD7" s="39">
        <f>AC7/$AC$38</f>
        <v>0.14457867751247894</v>
      </c>
      <c r="AE7" s="39">
        <f>(AC7-B7)/B7</f>
        <v>-0.2059994210659577</v>
      </c>
      <c r="AG7" s="40">
        <f>(AC7-AB7)/AB7</f>
        <v>-4.9173687582160078E-2</v>
      </c>
      <c r="AH7" s="41">
        <f>AC7-AB7</f>
        <v>-289.57181233029132</v>
      </c>
    </row>
    <row r="8" spans="1:34" x14ac:dyDescent="0.25">
      <c r="A8" s="47" t="s">
        <v>10</v>
      </c>
      <c r="B8" s="38">
        <v>3942.6297033348628</v>
      </c>
      <c r="C8" s="38">
        <v>4055.1313988456527</v>
      </c>
      <c r="D8" s="38">
        <v>3752.2842241119711</v>
      </c>
      <c r="E8" s="38">
        <v>3969.3858797618473</v>
      </c>
      <c r="F8" s="38">
        <v>4225.4448848174252</v>
      </c>
      <c r="G8" s="38">
        <v>4329.8344788193008</v>
      </c>
      <c r="H8" s="38">
        <v>4163.9805943325882</v>
      </c>
      <c r="I8" s="38">
        <v>4531.2905212710566</v>
      </c>
      <c r="J8" s="38">
        <v>4569.0577717315864</v>
      </c>
      <c r="K8" s="38">
        <v>4789.5050931301503</v>
      </c>
      <c r="L8" s="38">
        <v>5617.8612959928814</v>
      </c>
      <c r="M8" s="38">
        <v>5573.7550119651214</v>
      </c>
      <c r="N8" s="38">
        <v>5298.3755689053824</v>
      </c>
      <c r="O8" s="38">
        <v>5488.053035757086</v>
      </c>
      <c r="P8" s="38">
        <v>5666.086634889175</v>
      </c>
      <c r="Q8" s="38">
        <v>5838.6462319301727</v>
      </c>
      <c r="R8" s="38">
        <v>5722.2275857711174</v>
      </c>
      <c r="S8" s="38">
        <v>5759.4898711157193</v>
      </c>
      <c r="T8" s="38">
        <v>5601.9879933775792</v>
      </c>
      <c r="U8" s="38">
        <v>4456.8370173666044</v>
      </c>
      <c r="V8" s="38">
        <v>4452.299265346689</v>
      </c>
      <c r="W8" s="38">
        <v>4121.0641300606167</v>
      </c>
      <c r="X8" s="38">
        <v>4156.0863231286576</v>
      </c>
      <c r="Y8" s="38">
        <v>4215.656796005489</v>
      </c>
      <c r="Z8" s="38">
        <v>4299.3917648924999</v>
      </c>
      <c r="AA8" s="38">
        <v>4458.4584768014638</v>
      </c>
      <c r="AB8" s="38">
        <v>4502.1262097875324</v>
      </c>
      <c r="AC8" s="38">
        <v>4638.513046740869</v>
      </c>
      <c r="AD8" s="39">
        <f>AC8/$AC$38</f>
        <v>0.11977283579497097</v>
      </c>
      <c r="AE8" s="39">
        <f>(AC8-B8)/B8</f>
        <v>0.17650233366257934</v>
      </c>
      <c r="AG8" s="40">
        <f>(AC8-AB8)/AB8</f>
        <v>3.0293872405627881E-2</v>
      </c>
      <c r="AH8" s="41">
        <f>AC8-AB8</f>
        <v>136.38683695333657</v>
      </c>
    </row>
    <row r="9" spans="1:34" x14ac:dyDescent="0.25">
      <c r="A9" s="47" t="s">
        <v>11</v>
      </c>
      <c r="B9" s="38">
        <v>1077.5670665370719</v>
      </c>
      <c r="C9" s="38">
        <v>1123.5127707093061</v>
      </c>
      <c r="D9" s="38">
        <v>1147.3242252454802</v>
      </c>
      <c r="E9" s="38">
        <v>1162.4875230343407</v>
      </c>
      <c r="F9" s="38">
        <v>1314.1904499972527</v>
      </c>
      <c r="G9" s="38">
        <v>1159.4216245585703</v>
      </c>
      <c r="H9" s="38">
        <v>1218.2873041330799</v>
      </c>
      <c r="I9" s="38">
        <v>1278.5727690747967</v>
      </c>
      <c r="J9" s="38">
        <v>1272.5364641964218</v>
      </c>
      <c r="K9" s="38">
        <v>1361.147183861196</v>
      </c>
      <c r="L9" s="38">
        <v>1367.7936549987055</v>
      </c>
      <c r="M9" s="38">
        <v>1395.5471177976603</v>
      </c>
      <c r="N9" s="38">
        <v>1375.6218726516593</v>
      </c>
      <c r="O9" s="38">
        <v>1461.1953645103272</v>
      </c>
      <c r="P9" s="38">
        <v>1342.2998795653161</v>
      </c>
      <c r="Q9" s="38">
        <v>1467.9340622215548</v>
      </c>
      <c r="R9" s="38">
        <v>1372.4826186421574</v>
      </c>
      <c r="S9" s="38">
        <v>1405.611654305771</v>
      </c>
      <c r="T9" s="38">
        <v>1536.0455566396363</v>
      </c>
      <c r="U9" s="38">
        <v>1283.695320645566</v>
      </c>
      <c r="V9" s="38">
        <v>1283.4068574101091</v>
      </c>
      <c r="W9" s="38">
        <v>1180.6985813824433</v>
      </c>
      <c r="X9" s="38">
        <v>1169.0775020327046</v>
      </c>
      <c r="Y9" s="38">
        <v>1049.3852594529201</v>
      </c>
      <c r="Z9" s="38">
        <v>939.79361347700979</v>
      </c>
      <c r="AA9" s="38">
        <v>957.04071091071444</v>
      </c>
      <c r="AB9" s="38">
        <v>991.49789723890353</v>
      </c>
      <c r="AC9" s="38">
        <v>1060.0922708430446</v>
      </c>
      <c r="AD9" s="39">
        <f>AC9/$AC$38</f>
        <v>2.737305170940809E-2</v>
      </c>
      <c r="AE9" s="39">
        <f>(AC9-B9)/B9</f>
        <v>-1.6216898452720219E-2</v>
      </c>
      <c r="AG9" s="40">
        <f>(AC9-AB9)/AB9</f>
        <v>6.9182570931477352E-2</v>
      </c>
      <c r="AH9" s="41">
        <f>AC9-AB9</f>
        <v>68.594373604141083</v>
      </c>
    </row>
    <row r="10" spans="1:34" x14ac:dyDescent="0.25">
      <c r="A10" s="47" t="s">
        <v>12</v>
      </c>
      <c r="B10" s="38">
        <v>1154.2831706348852</v>
      </c>
      <c r="C10" s="38">
        <v>1138.374569850334</v>
      </c>
      <c r="D10" s="38">
        <v>1056.9205573410823</v>
      </c>
      <c r="E10" s="38">
        <v>1041.435524611712</v>
      </c>
      <c r="F10" s="38">
        <v>1073.7167165275598</v>
      </c>
      <c r="G10" s="38">
        <v>931.62681540862559</v>
      </c>
      <c r="H10" s="38">
        <v>974.92310583846324</v>
      </c>
      <c r="I10" s="38">
        <v>950.64642948712185</v>
      </c>
      <c r="J10" s="38">
        <v>901.80493445999889</v>
      </c>
      <c r="K10" s="38">
        <v>950.22546815026465</v>
      </c>
      <c r="L10" s="38">
        <v>984.90613157554162</v>
      </c>
      <c r="M10" s="38">
        <v>1014.8578166844724</v>
      </c>
      <c r="N10" s="38">
        <v>977.12821775096359</v>
      </c>
      <c r="O10" s="38">
        <v>958.96168480430356</v>
      </c>
      <c r="P10" s="38">
        <v>867.495617688876</v>
      </c>
      <c r="Q10" s="38">
        <v>948.14235323389551</v>
      </c>
      <c r="R10" s="38">
        <v>908.63849802496964</v>
      </c>
      <c r="S10" s="38">
        <v>954.61806475970582</v>
      </c>
      <c r="T10" s="38">
        <v>1048.482035286502</v>
      </c>
      <c r="U10" s="38">
        <v>991.64087886399682</v>
      </c>
      <c r="V10" s="38">
        <v>1010.2951548057496</v>
      </c>
      <c r="W10" s="38">
        <v>899.12549910816722</v>
      </c>
      <c r="X10" s="38">
        <v>913.35349988404141</v>
      </c>
      <c r="Y10" s="38">
        <v>852.51450998355381</v>
      </c>
      <c r="Z10" s="38">
        <v>795.26147154128444</v>
      </c>
      <c r="AA10" s="38">
        <v>829.16809210117572</v>
      </c>
      <c r="AB10" s="38">
        <v>846.21042028351053</v>
      </c>
      <c r="AC10" s="38">
        <v>902.47264199012852</v>
      </c>
      <c r="AD10" s="39">
        <f>AC10/$AC$38</f>
        <v>2.3303094433351896E-2</v>
      </c>
      <c r="AE10" s="39">
        <f>(AC10-B10)/B10</f>
        <v>-0.21815316644203905</v>
      </c>
      <c r="AG10" s="40">
        <f>(AC10-AB10)/AB10</f>
        <v>6.6487271201137121E-2</v>
      </c>
      <c r="AH10" s="41">
        <f>AC10-AB10</f>
        <v>56.262221706617993</v>
      </c>
    </row>
    <row r="11" spans="1:34" x14ac:dyDescent="0.25">
      <c r="A11" s="47" t="s">
        <v>13</v>
      </c>
      <c r="B11" s="38">
        <f t="shared" ref="B11:AA11" si="5">SUM(B12:B16)</f>
        <v>5034.9039233755238</v>
      </c>
      <c r="C11" s="38">
        <f t="shared" si="5"/>
        <v>5213.4013951331117</v>
      </c>
      <c r="D11" s="38">
        <f t="shared" si="5"/>
        <v>5627.5657574110883</v>
      </c>
      <c r="E11" s="38">
        <f t="shared" si="5"/>
        <v>5589.509638108595</v>
      </c>
      <c r="F11" s="38">
        <f t="shared" si="5"/>
        <v>5811.7839954067567</v>
      </c>
      <c r="G11" s="38">
        <f t="shared" si="5"/>
        <v>6064.5791446616295</v>
      </c>
      <c r="H11" s="38">
        <f t="shared" si="5"/>
        <v>7034.0170081610786</v>
      </c>
      <c r="I11" s="38">
        <f t="shared" si="5"/>
        <v>7355.6163395968861</v>
      </c>
      <c r="J11" s="38">
        <f t="shared" si="5"/>
        <v>8627.3627530265476</v>
      </c>
      <c r="K11" s="38">
        <f t="shared" si="5"/>
        <v>9541.1669788216277</v>
      </c>
      <c r="L11" s="38">
        <f t="shared" si="5"/>
        <v>10567.816319379057</v>
      </c>
      <c r="M11" s="38">
        <f t="shared" si="5"/>
        <v>11084.433805828401</v>
      </c>
      <c r="N11" s="38">
        <f t="shared" si="5"/>
        <v>11279.246237469259</v>
      </c>
      <c r="O11" s="38">
        <f t="shared" si="5"/>
        <v>11489.251367798614</v>
      </c>
      <c r="P11" s="38">
        <f t="shared" si="5"/>
        <v>12210.750104647748</v>
      </c>
      <c r="Q11" s="38">
        <f t="shared" si="5"/>
        <v>12923.072095262236</v>
      </c>
      <c r="R11" s="38">
        <f t="shared" si="5"/>
        <v>13607.329500111511</v>
      </c>
      <c r="S11" s="38">
        <f t="shared" si="5"/>
        <v>14202.874093166369</v>
      </c>
      <c r="T11" s="38">
        <f t="shared" si="5"/>
        <v>13514.066287365396</v>
      </c>
      <c r="U11" s="38">
        <f t="shared" si="5"/>
        <v>12305.833954970682</v>
      </c>
      <c r="V11" s="38">
        <f t="shared" si="5"/>
        <v>11399.692999808643</v>
      </c>
      <c r="W11" s="38">
        <f t="shared" si="5"/>
        <v>11091.196011469146</v>
      </c>
      <c r="X11" s="38">
        <f t="shared" si="5"/>
        <v>10708.491195318777</v>
      </c>
      <c r="Y11" s="38">
        <f t="shared" si="5"/>
        <v>10936.641814860279</v>
      </c>
      <c r="Z11" s="38">
        <f t="shared" si="5"/>
        <v>11213.817499319204</v>
      </c>
      <c r="AA11" s="38">
        <f t="shared" si="5"/>
        <v>11673.528127904779</v>
      </c>
      <c r="AB11" s="38">
        <f>SUM(AB12:AB16)</f>
        <v>12150.800282119271</v>
      </c>
      <c r="AC11" s="38">
        <f>SUM(AC12:AC16)</f>
        <v>11863.747471489312</v>
      </c>
      <c r="AD11" s="39">
        <f>AC11/$AC$38</f>
        <v>0.3063384027375084</v>
      </c>
      <c r="AE11" s="39">
        <f>(AC11-B11)/B11</f>
        <v>1.3563006667137281</v>
      </c>
      <c r="AG11" s="40">
        <f>(AC11-AB11)/AB11</f>
        <v>-2.3624189680113223E-2</v>
      </c>
      <c r="AH11" s="41">
        <f>AC11-AB11</f>
        <v>-287.05281062995891</v>
      </c>
    </row>
    <row r="12" spans="1:34" outlineLevel="1" x14ac:dyDescent="0.25">
      <c r="A12" s="42" t="s">
        <v>14</v>
      </c>
      <c r="B12" s="43">
        <v>52.345348018464811</v>
      </c>
      <c r="C12" s="43">
        <v>48.740662269732312</v>
      </c>
      <c r="D12" s="43">
        <v>48.250573362485113</v>
      </c>
      <c r="E12" s="43">
        <v>42.313213427726367</v>
      </c>
      <c r="F12" s="43">
        <v>43.889191843010998</v>
      </c>
      <c r="G12" s="43">
        <v>50.224489107725695</v>
      </c>
      <c r="H12" s="43">
        <v>54.201565470328298</v>
      </c>
      <c r="I12" s="43">
        <v>57.460552242861702</v>
      </c>
      <c r="J12" s="43">
        <v>62.14985249557111</v>
      </c>
      <c r="K12" s="43">
        <v>70.526600061663373</v>
      </c>
      <c r="L12" s="43">
        <v>74.053559168901444</v>
      </c>
      <c r="M12" s="43">
        <v>72.923723509452117</v>
      </c>
      <c r="N12" s="43">
        <v>66.761793954212351</v>
      </c>
      <c r="O12" s="43">
        <v>69.711648953991656</v>
      </c>
      <c r="P12" s="43">
        <v>67.33145684133487</v>
      </c>
      <c r="Q12" s="43">
        <v>79.512757802768689</v>
      </c>
      <c r="R12" s="43">
        <v>91.238410516128013</v>
      </c>
      <c r="S12" s="43">
        <v>84.280838892705887</v>
      </c>
      <c r="T12" s="43">
        <v>79.828406583200788</v>
      </c>
      <c r="U12" s="43">
        <v>65.048991629479517</v>
      </c>
      <c r="V12" s="43">
        <v>49.080949103287146</v>
      </c>
      <c r="W12" s="43">
        <v>24.439024749399994</v>
      </c>
      <c r="X12" s="43">
        <v>14.861038464173193</v>
      </c>
      <c r="Y12" s="43">
        <v>15.238729474748023</v>
      </c>
      <c r="Z12" s="43">
        <v>14.564613180007548</v>
      </c>
      <c r="AA12" s="43">
        <v>15.416883824620033</v>
      </c>
      <c r="AB12" s="43">
        <v>16.639384778754494</v>
      </c>
      <c r="AC12" s="43">
        <v>17.31143486215473</v>
      </c>
      <c r="AD12" s="44">
        <f t="shared" si="1"/>
        <v>4.4700524159936188E-4</v>
      </c>
      <c r="AE12" s="44">
        <f t="shared" si="2"/>
        <v>-0.66928417677062479</v>
      </c>
      <c r="AG12" s="45">
        <f t="shared" si="3"/>
        <v>4.0389118488222221E-2</v>
      </c>
      <c r="AH12" s="46">
        <f t="shared" si="4"/>
        <v>0.67205008340023653</v>
      </c>
    </row>
    <row r="13" spans="1:34" outlineLevel="1" x14ac:dyDescent="0.25">
      <c r="A13" s="42" t="s">
        <v>15</v>
      </c>
      <c r="B13" s="43">
        <v>4690.4238136343702</v>
      </c>
      <c r="C13" s="43">
        <v>4878.7800084401078</v>
      </c>
      <c r="D13" s="43">
        <v>5297.347896468842</v>
      </c>
      <c r="E13" s="43">
        <v>5276.1888547046792</v>
      </c>
      <c r="F13" s="43">
        <v>5499.0317473273217</v>
      </c>
      <c r="G13" s="43">
        <v>5686.1101745348342</v>
      </c>
      <c r="H13" s="43">
        <v>6609.5297514207523</v>
      </c>
      <c r="I13" s="43">
        <v>6958.561451928279</v>
      </c>
      <c r="J13" s="43">
        <v>8248.0573232806873</v>
      </c>
      <c r="K13" s="43">
        <v>9118.489662753529</v>
      </c>
      <c r="L13" s="43">
        <v>10156.922061070845</v>
      </c>
      <c r="M13" s="43">
        <v>10618.487563589209</v>
      </c>
      <c r="N13" s="43">
        <v>10826.15792373301</v>
      </c>
      <c r="O13" s="43">
        <v>11006.037572329036</v>
      </c>
      <c r="P13" s="43">
        <v>11660.325272428521</v>
      </c>
      <c r="Q13" s="43">
        <v>12358.894418212592</v>
      </c>
      <c r="R13" s="43">
        <v>12993.853848519604</v>
      </c>
      <c r="S13" s="43">
        <v>13659.870475066877</v>
      </c>
      <c r="T13" s="43">
        <v>12946.158613370104</v>
      </c>
      <c r="U13" s="43">
        <v>11770.226413154915</v>
      </c>
      <c r="V13" s="43">
        <v>10867.37459424868</v>
      </c>
      <c r="W13" s="43">
        <v>10621.089565832855</v>
      </c>
      <c r="X13" s="43">
        <v>10254.521248300725</v>
      </c>
      <c r="Y13" s="43">
        <v>10480.666746494264</v>
      </c>
      <c r="Z13" s="43">
        <v>10723.292866085081</v>
      </c>
      <c r="AA13" s="43">
        <v>11191.78962807624</v>
      </c>
      <c r="AB13" s="43">
        <v>11623.549903682093</v>
      </c>
      <c r="AC13" s="43">
        <v>11371.421191074694</v>
      </c>
      <c r="AD13" s="44">
        <f t="shared" si="1"/>
        <v>0.29362585581838724</v>
      </c>
      <c r="AE13" s="44">
        <f t="shared" si="2"/>
        <v>1.4243909810494417</v>
      </c>
      <c r="AG13" s="45">
        <f t="shared" si="3"/>
        <v>-2.1691197155485991E-2</v>
      </c>
      <c r="AH13" s="46">
        <f t="shared" si="4"/>
        <v>-252.12871260739848</v>
      </c>
    </row>
    <row r="14" spans="1:34" outlineLevel="1" x14ac:dyDescent="0.25">
      <c r="A14" s="42" t="s">
        <v>16</v>
      </c>
      <c r="B14" s="43">
        <v>133.19131896000002</v>
      </c>
      <c r="C14" s="43">
        <v>129.35516346</v>
      </c>
      <c r="D14" s="43">
        <v>116.00534232</v>
      </c>
      <c r="E14" s="43">
        <v>127.3603626</v>
      </c>
      <c r="F14" s="43">
        <v>119.99494404000001</v>
      </c>
      <c r="G14" s="43">
        <v>111.40195571999999</v>
      </c>
      <c r="H14" s="43">
        <v>129.81550211999999</v>
      </c>
      <c r="I14" s="43">
        <v>125.21211552000001</v>
      </c>
      <c r="J14" s="43">
        <v>128.89482480000001</v>
      </c>
      <c r="K14" s="43">
        <v>123.98454575999999</v>
      </c>
      <c r="L14" s="43">
        <v>123.15593617200001</v>
      </c>
      <c r="M14" s="43">
        <v>134.41888871999998</v>
      </c>
      <c r="N14" s="43">
        <v>117.53980451999999</v>
      </c>
      <c r="O14" s="43">
        <v>129.81550211999999</v>
      </c>
      <c r="P14" s="43">
        <v>136.87402824</v>
      </c>
      <c r="Q14" s="43">
        <v>122.19927298720815</v>
      </c>
      <c r="R14" s="43">
        <v>122.19927298720815</v>
      </c>
      <c r="S14" s="43">
        <v>132.15247091447389</v>
      </c>
      <c r="T14" s="43">
        <v>140.05431636034922</v>
      </c>
      <c r="U14" s="43">
        <v>122.89373279844358</v>
      </c>
      <c r="V14" s="43">
        <v>121.95466764246405</v>
      </c>
      <c r="W14" s="43">
        <v>122.0154611093506</v>
      </c>
      <c r="X14" s="43">
        <v>118.03822578507774</v>
      </c>
      <c r="Y14" s="43">
        <v>117.55016657227962</v>
      </c>
      <c r="Z14" s="43">
        <v>107.83625895194317</v>
      </c>
      <c r="AA14" s="43">
        <v>109.89925966332116</v>
      </c>
      <c r="AB14" s="43">
        <v>111.92605019640757</v>
      </c>
      <c r="AC14" s="43">
        <v>115.5400776954617</v>
      </c>
      <c r="AD14" s="44">
        <f t="shared" si="1"/>
        <v>2.9834049433751252E-3</v>
      </c>
      <c r="AE14" s="44">
        <f t="shared" si="2"/>
        <v>-0.13252546338879134</v>
      </c>
      <c r="AG14" s="45">
        <f t="shared" si="3"/>
        <v>3.2289422281160142E-2</v>
      </c>
      <c r="AH14" s="46">
        <f t="shared" si="4"/>
        <v>3.6140274990541315</v>
      </c>
    </row>
    <row r="15" spans="1:34" outlineLevel="1" x14ac:dyDescent="0.25">
      <c r="A15" s="42" t="s">
        <v>17</v>
      </c>
      <c r="B15" s="43">
        <v>84.899873459519995</v>
      </c>
      <c r="C15" s="43">
        <v>81.765953176320011</v>
      </c>
      <c r="D15" s="43">
        <v>91.208289142080005</v>
      </c>
      <c r="E15" s="43">
        <v>91.208289142080005</v>
      </c>
      <c r="F15" s="43">
        <v>103.74397027488</v>
      </c>
      <c r="G15" s="43">
        <v>91.167714025919992</v>
      </c>
      <c r="H15" s="43">
        <v>103.90627073952001</v>
      </c>
      <c r="I15" s="43">
        <v>107.04019102271999</v>
      </c>
      <c r="J15" s="43">
        <v>116.5636772208</v>
      </c>
      <c r="K15" s="43">
        <v>129.22108370207999</v>
      </c>
      <c r="L15" s="43">
        <v>151.09300930616809</v>
      </c>
      <c r="M15" s="43">
        <v>151.0274929278562</v>
      </c>
      <c r="N15" s="43">
        <v>160.3637373991443</v>
      </c>
      <c r="O15" s="43">
        <v>172.83390215363238</v>
      </c>
      <c r="P15" s="43">
        <v>224.77185613804579</v>
      </c>
      <c r="Q15" s="43">
        <v>209.01354891983701</v>
      </c>
      <c r="R15" s="43">
        <v>247.52580177789318</v>
      </c>
      <c r="S15" s="43">
        <v>195.47253456948229</v>
      </c>
      <c r="T15" s="43">
        <v>202.60376845804828</v>
      </c>
      <c r="U15" s="43">
        <v>197.4446775420063</v>
      </c>
      <c r="V15" s="43">
        <v>198.03493208537725</v>
      </c>
      <c r="W15" s="43">
        <v>171.9209770760464</v>
      </c>
      <c r="X15" s="43">
        <v>181.686146890125</v>
      </c>
      <c r="Y15" s="43">
        <v>177.71607566169186</v>
      </c>
      <c r="Z15" s="43">
        <v>222.47239461731564</v>
      </c>
      <c r="AA15" s="43">
        <v>219.42663423935466</v>
      </c>
      <c r="AB15" s="43">
        <v>263.68516731944459</v>
      </c>
      <c r="AC15" s="43">
        <v>232.83355717201317</v>
      </c>
      <c r="AD15" s="44">
        <f t="shared" si="1"/>
        <v>6.0120851509335932E-3</v>
      </c>
      <c r="AE15" s="44">
        <f t="shared" si="2"/>
        <v>1.7424488127538555</v>
      </c>
      <c r="AG15" s="45">
        <f t="shared" si="3"/>
        <v>-0.11700168978430198</v>
      </c>
      <c r="AH15" s="46">
        <f t="shared" si="4"/>
        <v>-30.851610147431415</v>
      </c>
    </row>
    <row r="16" spans="1:34" outlineLevel="1" x14ac:dyDescent="0.25">
      <c r="A16" s="42" t="s">
        <v>18</v>
      </c>
      <c r="B16" s="43">
        <v>74.043569303169761</v>
      </c>
      <c r="C16" s="43">
        <v>74.759607786951477</v>
      </c>
      <c r="D16" s="43">
        <v>74.753656117682041</v>
      </c>
      <c r="E16" s="43">
        <v>52.438918234109408</v>
      </c>
      <c r="F16" s="43">
        <v>45.124141921544407</v>
      </c>
      <c r="G16" s="43">
        <v>125.67481127315014</v>
      </c>
      <c r="H16" s="43">
        <v>136.56391841047883</v>
      </c>
      <c r="I16" s="43">
        <v>107.34202888302492</v>
      </c>
      <c r="J16" s="43">
        <v>71.697075229489954</v>
      </c>
      <c r="K16" s="43">
        <v>98.945086544356485</v>
      </c>
      <c r="L16" s="43">
        <v>62.591753661140856</v>
      </c>
      <c r="M16" s="43">
        <v>107.57613708188399</v>
      </c>
      <c r="N16" s="43">
        <v>108.42297786289167</v>
      </c>
      <c r="O16" s="43">
        <v>110.85274224195358</v>
      </c>
      <c r="P16" s="43">
        <v>121.44749099984645</v>
      </c>
      <c r="Q16" s="43">
        <v>153.45209733982909</v>
      </c>
      <c r="R16" s="43">
        <v>152.51216631067871</v>
      </c>
      <c r="S16" s="43">
        <v>131.09777372282988</v>
      </c>
      <c r="T16" s="43">
        <v>145.42118259369445</v>
      </c>
      <c r="U16" s="43">
        <v>150.22013984583901</v>
      </c>
      <c r="V16" s="43">
        <v>163.24785672883615</v>
      </c>
      <c r="W16" s="43">
        <v>151.7309827014935</v>
      </c>
      <c r="X16" s="43">
        <v>139.38453587867707</v>
      </c>
      <c r="Y16" s="43">
        <v>145.47009665729524</v>
      </c>
      <c r="Z16" s="43">
        <v>145.65136648485571</v>
      </c>
      <c r="AA16" s="43">
        <v>136.99572210124305</v>
      </c>
      <c r="AB16" s="43">
        <v>134.99977614257028</v>
      </c>
      <c r="AC16" s="43">
        <v>126.64121068498875</v>
      </c>
      <c r="AD16" s="44">
        <f t="shared" si="1"/>
        <v>3.2700515832130746E-3</v>
      </c>
      <c r="AE16" s="44">
        <f t="shared" si="2"/>
        <v>0.71036069542324609</v>
      </c>
      <c r="AG16" s="45">
        <f t="shared" si="3"/>
        <v>-6.1915402354106405E-2</v>
      </c>
      <c r="AH16" s="46">
        <f t="shared" si="4"/>
        <v>-8.358565457581534</v>
      </c>
    </row>
    <row r="17" spans="1:40" x14ac:dyDescent="0.25">
      <c r="A17" s="47" t="s">
        <v>19</v>
      </c>
      <c r="B17" s="38">
        <f t="shared" ref="B17:AA17" si="6">SUM(B18:B22)</f>
        <v>2247.5181262248957</v>
      </c>
      <c r="C17" s="38">
        <f t="shared" si="6"/>
        <v>2148.9967441512954</v>
      </c>
      <c r="D17" s="38">
        <f t="shared" si="6"/>
        <v>2060.3549503659729</v>
      </c>
      <c r="E17" s="38">
        <f t="shared" si="6"/>
        <v>2025.6476881870738</v>
      </c>
      <c r="F17" s="38">
        <f t="shared" si="6"/>
        <v>2263.8777525103301</v>
      </c>
      <c r="G17" s="38">
        <f t="shared" si="6"/>
        <v>2177.3501485509937</v>
      </c>
      <c r="H17" s="38">
        <f t="shared" si="6"/>
        <v>2259.2734053630452</v>
      </c>
      <c r="I17" s="38">
        <f t="shared" si="6"/>
        <v>2588.4683076668402</v>
      </c>
      <c r="J17" s="38">
        <f t="shared" si="6"/>
        <v>2477.9751233819634</v>
      </c>
      <c r="K17" s="38">
        <f t="shared" si="6"/>
        <v>2426.8656241272079</v>
      </c>
      <c r="L17" s="38">
        <f t="shared" si="6"/>
        <v>2973.601698493057</v>
      </c>
      <c r="M17" s="38">
        <f t="shared" si="6"/>
        <v>3224.3985682602834</v>
      </c>
      <c r="N17" s="38">
        <f t="shared" si="6"/>
        <v>2985.9740074702927</v>
      </c>
      <c r="O17" s="38">
        <f t="shared" si="6"/>
        <v>2459.2159785794506</v>
      </c>
      <c r="P17" s="38">
        <f t="shared" si="6"/>
        <v>2630.0653539727805</v>
      </c>
      <c r="Q17" s="38">
        <f t="shared" si="6"/>
        <v>2726.5118466482022</v>
      </c>
      <c r="R17" s="38">
        <f t="shared" si="6"/>
        <v>2670.9852684443636</v>
      </c>
      <c r="S17" s="38">
        <f t="shared" si="6"/>
        <v>2729.9437679476714</v>
      </c>
      <c r="T17" s="38">
        <f t="shared" si="6"/>
        <v>2430.5575968687299</v>
      </c>
      <c r="U17" s="38">
        <f t="shared" si="6"/>
        <v>1616.8039223732853</v>
      </c>
      <c r="V17" s="38">
        <f t="shared" si="6"/>
        <v>1422.6789229281542</v>
      </c>
      <c r="W17" s="38">
        <f t="shared" si="6"/>
        <v>1292.7773137631157</v>
      </c>
      <c r="X17" s="38">
        <f t="shared" si="6"/>
        <v>1519.1032777816608</v>
      </c>
      <c r="Y17" s="38">
        <f t="shared" si="6"/>
        <v>1434.7894443985599</v>
      </c>
      <c r="Z17" s="38">
        <f t="shared" si="6"/>
        <v>1777.5259401318997</v>
      </c>
      <c r="AA17" s="38">
        <f t="shared" si="6"/>
        <v>1964.2051154236453</v>
      </c>
      <c r="AB17" s="38">
        <f>SUM(AB18:AB22)</f>
        <v>2105.2782425073397</v>
      </c>
      <c r="AC17" s="38">
        <f>SUM(AC18:AC22)</f>
        <v>2192.8109874188031</v>
      </c>
      <c r="AD17" s="39">
        <f>AC17/$AC$38</f>
        <v>5.6621418907090729E-2</v>
      </c>
      <c r="AE17" s="39">
        <f>(AC17-B17)/B17</f>
        <v>-2.4341133523128892E-2</v>
      </c>
      <c r="AG17" s="40">
        <f>(AC17-AB17)/AB17</f>
        <v>4.157775592038316E-2</v>
      </c>
      <c r="AH17" s="41">
        <f>AC17-AB17</f>
        <v>87.532744911463396</v>
      </c>
    </row>
    <row r="18" spans="1:40" outlineLevel="1" x14ac:dyDescent="0.25">
      <c r="A18" s="42" t="s">
        <v>20</v>
      </c>
      <c r="B18" s="43">
        <v>1116.7254085014333</v>
      </c>
      <c r="C18" s="43">
        <v>992.38939661731536</v>
      </c>
      <c r="D18" s="43">
        <v>932.96808506651939</v>
      </c>
      <c r="E18" s="43">
        <v>951.12593750870883</v>
      </c>
      <c r="F18" s="43">
        <v>1081.7022655246876</v>
      </c>
      <c r="G18" s="43">
        <v>1084.1810327260134</v>
      </c>
      <c r="H18" s="43">
        <v>1198.3870831754853</v>
      </c>
      <c r="I18" s="43">
        <v>1384.9248481927566</v>
      </c>
      <c r="J18" s="43">
        <v>1288.1260716317763</v>
      </c>
      <c r="K18" s="43">
        <v>1353.709634567598</v>
      </c>
      <c r="L18" s="43">
        <v>1908.7841314126661</v>
      </c>
      <c r="M18" s="43">
        <v>2061.4371933464076</v>
      </c>
      <c r="N18" s="43">
        <v>2063.3791229426015</v>
      </c>
      <c r="O18" s="43">
        <v>2342.3181160836975</v>
      </c>
      <c r="P18" s="43">
        <v>2507.0626593013171</v>
      </c>
      <c r="Q18" s="43">
        <v>2552.7953464691873</v>
      </c>
      <c r="R18" s="43">
        <v>2538.7434105910074</v>
      </c>
      <c r="S18" s="43">
        <v>2582.8037613620518</v>
      </c>
      <c r="T18" s="43">
        <v>2301.583745387552</v>
      </c>
      <c r="U18" s="43">
        <v>1486.1409386557966</v>
      </c>
      <c r="V18" s="43">
        <v>1300.0112395705628</v>
      </c>
      <c r="W18" s="43">
        <v>1168.7489463254756</v>
      </c>
      <c r="X18" s="43">
        <v>1393.4387814160164</v>
      </c>
      <c r="Y18" s="43">
        <v>1301.695001530657</v>
      </c>
      <c r="Z18" s="43">
        <v>1650.4531530457709</v>
      </c>
      <c r="AA18" s="43">
        <v>1830.3635214124336</v>
      </c>
      <c r="AB18" s="43">
        <v>1968.4013520332232</v>
      </c>
      <c r="AC18" s="43">
        <v>2039.8562560230891</v>
      </c>
      <c r="AD18" s="44">
        <f t="shared" si="1"/>
        <v>5.2671915748876114E-2</v>
      </c>
      <c r="AE18" s="44">
        <f t="shared" si="2"/>
        <v>0.82664085592933023</v>
      </c>
      <c r="AG18" s="45">
        <f t="shared" si="3"/>
        <v>3.6300982986044943E-2</v>
      </c>
      <c r="AH18" s="46">
        <f t="shared" si="4"/>
        <v>71.454903989865898</v>
      </c>
    </row>
    <row r="19" spans="1:40" outlineLevel="1" x14ac:dyDescent="0.25">
      <c r="A19" s="42" t="s">
        <v>21</v>
      </c>
      <c r="B19" s="43">
        <v>990.23349783919468</v>
      </c>
      <c r="C19" s="43">
        <v>1030.316500928953</v>
      </c>
      <c r="D19" s="43">
        <v>1003.5614679642191</v>
      </c>
      <c r="E19" s="43">
        <v>946.18678616206853</v>
      </c>
      <c r="F19" s="43">
        <v>1056.6256166776077</v>
      </c>
      <c r="G19" s="43">
        <v>973.43728270022302</v>
      </c>
      <c r="H19" s="43">
        <v>922.85045185393983</v>
      </c>
      <c r="I19" s="43">
        <v>1073.1245536725266</v>
      </c>
      <c r="J19" s="43">
        <v>1058.8056564006599</v>
      </c>
      <c r="K19" s="43">
        <v>942.81763386280556</v>
      </c>
      <c r="L19" s="43">
        <v>882.29996346142264</v>
      </c>
      <c r="M19" s="43">
        <v>1041.1841868890472</v>
      </c>
      <c r="N19" s="43">
        <v>810.90056385501384</v>
      </c>
      <c r="O19" s="43">
        <v>0.29746752765364803</v>
      </c>
      <c r="P19" s="43" t="s">
        <v>22</v>
      </c>
      <c r="Q19" s="43" t="s">
        <v>22</v>
      </c>
      <c r="R19" s="43" t="s">
        <v>22</v>
      </c>
      <c r="S19" s="43" t="s">
        <v>22</v>
      </c>
      <c r="T19" s="43" t="s">
        <v>22</v>
      </c>
      <c r="U19" s="43" t="s">
        <v>22</v>
      </c>
      <c r="V19" s="43" t="s">
        <v>22</v>
      </c>
      <c r="W19" s="43" t="s">
        <v>22</v>
      </c>
      <c r="X19" s="43" t="s">
        <v>22</v>
      </c>
      <c r="Y19" s="43" t="s">
        <v>22</v>
      </c>
      <c r="Z19" s="43" t="s">
        <v>22</v>
      </c>
      <c r="AA19" s="43" t="s">
        <v>22</v>
      </c>
      <c r="AB19" s="43" t="s">
        <v>22</v>
      </c>
      <c r="AC19" s="43" t="s">
        <v>22</v>
      </c>
      <c r="AD19" s="44" t="e">
        <f t="shared" si="1"/>
        <v>#VALUE!</v>
      </c>
      <c r="AE19" s="44" t="e">
        <f t="shared" si="2"/>
        <v>#VALUE!</v>
      </c>
      <c r="AG19" s="45" t="e">
        <f t="shared" si="3"/>
        <v>#VALUE!</v>
      </c>
      <c r="AH19" s="46" t="e">
        <f t="shared" si="4"/>
        <v>#VALUE!</v>
      </c>
    </row>
    <row r="20" spans="1:40" outlineLevel="1" x14ac:dyDescent="0.25">
      <c r="A20" s="42" t="s">
        <v>23</v>
      </c>
      <c r="B20" s="43">
        <v>26.080000000000002</v>
      </c>
      <c r="C20" s="43">
        <v>23.44</v>
      </c>
      <c r="D20" s="43">
        <v>20.56</v>
      </c>
      <c r="E20" s="43">
        <v>26.080000000000002</v>
      </c>
      <c r="F20" s="43">
        <v>21.28</v>
      </c>
      <c r="G20" s="43">
        <v>24.8</v>
      </c>
      <c r="H20" s="43">
        <v>27.28</v>
      </c>
      <c r="I20" s="43">
        <v>26.96</v>
      </c>
      <c r="J20" s="43">
        <v>28.64</v>
      </c>
      <c r="K20" s="43">
        <v>26.8</v>
      </c>
      <c r="L20" s="43">
        <v>28.8</v>
      </c>
      <c r="M20" s="43">
        <v>12</v>
      </c>
      <c r="N20" s="43" t="s">
        <v>22</v>
      </c>
      <c r="O20" s="43" t="s">
        <v>22</v>
      </c>
      <c r="P20" s="43" t="s">
        <v>22</v>
      </c>
      <c r="Q20" s="43" t="s">
        <v>22</v>
      </c>
      <c r="R20" s="43" t="s">
        <v>22</v>
      </c>
      <c r="S20" s="43" t="s">
        <v>22</v>
      </c>
      <c r="T20" s="43" t="s">
        <v>22</v>
      </c>
      <c r="U20" s="43" t="s">
        <v>22</v>
      </c>
      <c r="V20" s="43" t="s">
        <v>22</v>
      </c>
      <c r="W20" s="43" t="s">
        <v>22</v>
      </c>
      <c r="X20" s="43" t="s">
        <v>22</v>
      </c>
      <c r="Y20" s="43" t="s">
        <v>22</v>
      </c>
      <c r="Z20" s="43" t="s">
        <v>22</v>
      </c>
      <c r="AA20" s="43" t="s">
        <v>22</v>
      </c>
      <c r="AB20" s="43" t="s">
        <v>22</v>
      </c>
      <c r="AC20" s="43" t="s">
        <v>22</v>
      </c>
      <c r="AD20" s="44" t="e">
        <f t="shared" si="1"/>
        <v>#VALUE!</v>
      </c>
      <c r="AE20" s="44" t="e">
        <f t="shared" si="2"/>
        <v>#VALUE!</v>
      </c>
      <c r="AG20" s="45" t="e">
        <f t="shared" si="3"/>
        <v>#VALUE!</v>
      </c>
      <c r="AH20" s="46" t="e">
        <f t="shared" si="4"/>
        <v>#VALUE!</v>
      </c>
    </row>
    <row r="21" spans="1:40" outlineLevel="1" x14ac:dyDescent="0.25">
      <c r="A21" s="42" t="s">
        <v>24</v>
      </c>
      <c r="B21" s="43">
        <v>114.47921988426791</v>
      </c>
      <c r="C21" s="43">
        <v>102.85084660502697</v>
      </c>
      <c r="D21" s="43">
        <v>103.26539733523421</v>
      </c>
      <c r="E21" s="43">
        <v>102.25496451629652</v>
      </c>
      <c r="F21" s="43">
        <v>104.26987030803463</v>
      </c>
      <c r="G21" s="43">
        <v>94.931833124757276</v>
      </c>
      <c r="H21" s="43">
        <v>110.75587033361987</v>
      </c>
      <c r="I21" s="43">
        <v>103.45890580155688</v>
      </c>
      <c r="J21" s="43">
        <v>102.40339534952705</v>
      </c>
      <c r="K21" s="43">
        <v>103.53835569680425</v>
      </c>
      <c r="L21" s="43">
        <v>153.71760361896796</v>
      </c>
      <c r="M21" s="43">
        <v>109.77718802482811</v>
      </c>
      <c r="N21" s="43">
        <v>111.69432067267753</v>
      </c>
      <c r="O21" s="43">
        <v>116.60039496809952</v>
      </c>
      <c r="P21" s="43">
        <v>123.00269467146323</v>
      </c>
      <c r="Q21" s="43">
        <v>173.71650017901499</v>
      </c>
      <c r="R21" s="43">
        <v>132.24185785335629</v>
      </c>
      <c r="S21" s="43">
        <v>147.14000658561969</v>
      </c>
      <c r="T21" s="43">
        <v>128.97385148117775</v>
      </c>
      <c r="U21" s="43">
        <v>130.66298371748866</v>
      </c>
      <c r="V21" s="43">
        <v>122.66768335759141</v>
      </c>
      <c r="W21" s="43">
        <v>124.0283674376401</v>
      </c>
      <c r="X21" s="43">
        <v>125.66449636564445</v>
      </c>
      <c r="Y21" s="43">
        <v>133.09444286790298</v>
      </c>
      <c r="Z21" s="43">
        <v>127.07278708612873</v>
      </c>
      <c r="AA21" s="43">
        <v>133.84159401121173</v>
      </c>
      <c r="AB21" s="43">
        <v>136.87689047411655</v>
      </c>
      <c r="AC21" s="43">
        <v>152.95473139571408</v>
      </c>
      <c r="AD21" s="44">
        <f t="shared" si="1"/>
        <v>3.9495031582146142E-3</v>
      </c>
      <c r="AE21" s="44">
        <f t="shared" si="2"/>
        <v>0.33609166406220065</v>
      </c>
      <c r="AG21" s="45">
        <f t="shared" si="3"/>
        <v>0.11746205561732753</v>
      </c>
      <c r="AH21" s="46">
        <f t="shared" si="4"/>
        <v>16.077840921597527</v>
      </c>
    </row>
    <row r="22" spans="1:40" outlineLevel="1" x14ac:dyDescent="0.25">
      <c r="A22" s="42" t="s">
        <v>25</v>
      </c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4">
        <f t="shared" si="1"/>
        <v>0</v>
      </c>
      <c r="AE22" s="44" t="e">
        <f t="shared" si="2"/>
        <v>#DIV/0!</v>
      </c>
      <c r="AG22" s="45" t="e">
        <f t="shared" si="3"/>
        <v>#DIV/0!</v>
      </c>
      <c r="AH22" s="46">
        <f t="shared" si="4"/>
        <v>0</v>
      </c>
    </row>
    <row r="23" spans="1:40" x14ac:dyDescent="0.25">
      <c r="A23" s="47" t="s">
        <v>26</v>
      </c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9"/>
      <c r="AE23" s="39"/>
      <c r="AG23" s="40"/>
      <c r="AH23" s="41"/>
      <c r="AN23" s="19"/>
    </row>
    <row r="24" spans="1:40" x14ac:dyDescent="0.25">
      <c r="A24" s="47" t="s">
        <v>27</v>
      </c>
      <c r="B24" s="38">
        <f t="shared" ref="B24:AA24" si="7">SUM(B25:B31)</f>
        <v>1146.7344018820606</v>
      </c>
      <c r="C24" s="38">
        <f t="shared" si="7"/>
        <v>1140.6084030126062</v>
      </c>
      <c r="D24" s="38">
        <f t="shared" si="7"/>
        <v>1105.1853764060666</v>
      </c>
      <c r="E24" s="38">
        <f t="shared" si="7"/>
        <v>1213.6015392467302</v>
      </c>
      <c r="F24" s="38">
        <f t="shared" si="7"/>
        <v>1225.370489710803</v>
      </c>
      <c r="G24" s="38">
        <f t="shared" si="7"/>
        <v>1602.2623692772409</v>
      </c>
      <c r="H24" s="38">
        <f t="shared" si="7"/>
        <v>1391.3338039012469</v>
      </c>
      <c r="I24" s="38">
        <f t="shared" si="7"/>
        <v>1338.2500177272375</v>
      </c>
      <c r="J24" s="38">
        <f t="shared" si="7"/>
        <v>1232.2641234433422</v>
      </c>
      <c r="K24" s="38">
        <f t="shared" si="7"/>
        <v>1339.5850611867436</v>
      </c>
      <c r="L24" s="38">
        <f t="shared" si="7"/>
        <v>1342.8874875104395</v>
      </c>
      <c r="M24" s="38">
        <f t="shared" si="7"/>
        <v>1369.4422902713609</v>
      </c>
      <c r="N24" s="38">
        <f t="shared" si="7"/>
        <v>1243.8084562204749</v>
      </c>
      <c r="O24" s="38">
        <f t="shared" si="7"/>
        <v>1401.6536576532205</v>
      </c>
      <c r="P24" s="38">
        <f t="shared" si="7"/>
        <v>1234.7188069541535</v>
      </c>
      <c r="Q24" s="38">
        <f t="shared" si="7"/>
        <v>1299.9045434305126</v>
      </c>
      <c r="R24" s="38">
        <f t="shared" si="7"/>
        <v>1238.7302675679182</v>
      </c>
      <c r="S24" s="38">
        <f t="shared" si="7"/>
        <v>1304.0757266001683</v>
      </c>
      <c r="T24" s="38">
        <f t="shared" si="7"/>
        <v>1244.3328131267563</v>
      </c>
      <c r="U24" s="38">
        <f t="shared" si="7"/>
        <v>1164.1123337835534</v>
      </c>
      <c r="V24" s="38">
        <f t="shared" si="7"/>
        <v>1229.4534181477572</v>
      </c>
      <c r="W24" s="38">
        <f t="shared" si="7"/>
        <v>1107.8835252156882</v>
      </c>
      <c r="X24" s="38">
        <f t="shared" si="7"/>
        <v>941.54592231969184</v>
      </c>
      <c r="Y24" s="38">
        <f t="shared" si="7"/>
        <v>1153.4049585096948</v>
      </c>
      <c r="Z24" s="38">
        <f t="shared" si="7"/>
        <v>972.52020144627147</v>
      </c>
      <c r="AA24" s="38">
        <f t="shared" si="7"/>
        <v>959.26202233279969</v>
      </c>
      <c r="AB24" s="38">
        <f>SUM(AB25:AB31)</f>
        <v>1017.2233053964532</v>
      </c>
      <c r="AC24" s="38">
        <f>SUM(AC25:AC31)</f>
        <v>944.28182251446003</v>
      </c>
      <c r="AD24" s="39">
        <f>AC24/$AC$38</f>
        <v>2.4382665421555004E-2</v>
      </c>
      <c r="AE24" s="39">
        <f>(AC24-B24)/B24</f>
        <v>-0.17654705312348556</v>
      </c>
      <c r="AG24" s="40">
        <f>(AC24-AB24)/AB24</f>
        <v>-7.1706460611974346E-2</v>
      </c>
      <c r="AH24" s="41">
        <f>AC24-AB24</f>
        <v>-72.941482881993124</v>
      </c>
      <c r="AK24" s="48"/>
      <c r="AL24" s="48"/>
      <c r="AM24" s="48"/>
    </row>
    <row r="25" spans="1:40" outlineLevel="1" x14ac:dyDescent="0.25">
      <c r="A25" s="42" t="s">
        <v>28</v>
      </c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4">
        <f t="shared" si="1"/>
        <v>0</v>
      </c>
      <c r="AE25" s="44" t="e">
        <f t="shared" si="2"/>
        <v>#DIV/0!</v>
      </c>
      <c r="AG25" s="45" t="e">
        <f t="shared" si="3"/>
        <v>#DIV/0!</v>
      </c>
      <c r="AH25" s="46">
        <f t="shared" si="4"/>
        <v>0</v>
      </c>
    </row>
    <row r="26" spans="1:40" outlineLevel="1" x14ac:dyDescent="0.25">
      <c r="A26" s="42" t="s">
        <v>29</v>
      </c>
      <c r="B26" s="43"/>
      <c r="C26" s="43"/>
      <c r="D26" s="43"/>
      <c r="E26" s="43"/>
      <c r="F26" s="43"/>
      <c r="G26" s="43"/>
      <c r="H26" s="43"/>
      <c r="I26" s="43"/>
      <c r="J26" s="43"/>
      <c r="K26" s="43"/>
      <c r="L26" s="43"/>
      <c r="M26" s="43"/>
      <c r="N26" s="43"/>
      <c r="O26" s="43"/>
      <c r="P26" s="43"/>
      <c r="Q26" s="43"/>
      <c r="R26" s="43"/>
      <c r="S26" s="43"/>
      <c r="T26" s="43"/>
      <c r="U26" s="43"/>
      <c r="V26" s="43"/>
      <c r="W26" s="43"/>
      <c r="X26" s="43"/>
      <c r="Y26" s="43"/>
      <c r="Z26" s="43"/>
      <c r="AA26" s="43"/>
      <c r="AB26" s="43"/>
      <c r="AC26" s="43"/>
      <c r="AD26" s="44">
        <f t="shared" si="1"/>
        <v>0</v>
      </c>
      <c r="AE26" s="44" t="e">
        <f t="shared" si="2"/>
        <v>#DIV/0!</v>
      </c>
      <c r="AG26" s="45" t="e">
        <f t="shared" si="3"/>
        <v>#DIV/0!</v>
      </c>
      <c r="AH26" s="46">
        <f t="shared" si="4"/>
        <v>0</v>
      </c>
    </row>
    <row r="27" spans="1:40" outlineLevel="1" x14ac:dyDescent="0.25">
      <c r="A27" s="42" t="s">
        <v>30</v>
      </c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4">
        <f t="shared" si="1"/>
        <v>0</v>
      </c>
      <c r="AE27" s="44" t="e">
        <f t="shared" si="2"/>
        <v>#DIV/0!</v>
      </c>
      <c r="AG27" s="45" t="e">
        <f t="shared" si="3"/>
        <v>#DIV/0!</v>
      </c>
      <c r="AH27" s="46">
        <f t="shared" si="4"/>
        <v>0</v>
      </c>
    </row>
    <row r="28" spans="1:40" outlineLevel="1" x14ac:dyDescent="0.25">
      <c r="A28" s="42" t="s">
        <v>31</v>
      </c>
      <c r="B28" s="43">
        <v>355.036</v>
      </c>
      <c r="C28" s="43">
        <v>315.14515999999998</v>
      </c>
      <c r="D28" s="43">
        <v>255.60083999999998</v>
      </c>
      <c r="E28" s="43">
        <v>357.2998</v>
      </c>
      <c r="F28" s="43">
        <v>269.64124000000004</v>
      </c>
      <c r="G28" s="43">
        <v>494.59520000000003</v>
      </c>
      <c r="H28" s="43">
        <v>484.03343999999993</v>
      </c>
      <c r="I28" s="43">
        <v>423.48680000000002</v>
      </c>
      <c r="J28" s="43">
        <v>305.58044000000001</v>
      </c>
      <c r="K28" s="43">
        <v>383.22723999999999</v>
      </c>
      <c r="L28" s="43">
        <v>366.38315999999998</v>
      </c>
      <c r="M28" s="43">
        <v>385.28247999999996</v>
      </c>
      <c r="N28" s="43">
        <v>273.89956000000001</v>
      </c>
      <c r="O28" s="43">
        <v>386.76</v>
      </c>
      <c r="P28" s="43">
        <v>240.79571999999996</v>
      </c>
      <c r="Q28" s="43">
        <v>266.73371999999995</v>
      </c>
      <c r="R28" s="43">
        <v>254.85636</v>
      </c>
      <c r="S28" s="43">
        <v>376.76671999999996</v>
      </c>
      <c r="T28" s="43">
        <v>262.20744000000002</v>
      </c>
      <c r="U28" s="43">
        <v>307.32239999999996</v>
      </c>
      <c r="V28" s="43">
        <v>427.93387999999993</v>
      </c>
      <c r="W28" s="43">
        <v>360.67856</v>
      </c>
      <c r="X28" s="43">
        <v>229.39619999999999</v>
      </c>
      <c r="Y28" s="43">
        <v>515.69275999999991</v>
      </c>
      <c r="Z28" s="43">
        <v>391.07495680000005</v>
      </c>
      <c r="AA28" s="43">
        <v>401.14668</v>
      </c>
      <c r="AB28" s="43">
        <v>433.59887999999995</v>
      </c>
      <c r="AC28" s="43">
        <v>332.74735999999996</v>
      </c>
      <c r="AD28" s="44">
        <f t="shared" si="1"/>
        <v>8.5919980193852278E-3</v>
      </c>
      <c r="AE28" s="44">
        <f t="shared" si="2"/>
        <v>-6.2778535134465366E-2</v>
      </c>
      <c r="AG28" s="45">
        <f t="shared" si="3"/>
        <v>-0.23259174470192359</v>
      </c>
      <c r="AH28" s="46">
        <f t="shared" si="4"/>
        <v>-100.85151999999999</v>
      </c>
    </row>
    <row r="29" spans="1:40" outlineLevel="1" x14ac:dyDescent="0.25">
      <c r="A29" s="42" t="s">
        <v>32</v>
      </c>
      <c r="B29" s="43">
        <v>44.471430666666677</v>
      </c>
      <c r="C29" s="43">
        <v>45.82905609809557</v>
      </c>
      <c r="D29" s="43">
        <v>54.319466666666678</v>
      </c>
      <c r="E29" s="43">
        <v>45.942600000000006</v>
      </c>
      <c r="F29" s="43">
        <v>45.41093333333334</v>
      </c>
      <c r="G29" s="43">
        <v>39.682866666666669</v>
      </c>
      <c r="H29" s="43">
        <v>40.106000000000002</v>
      </c>
      <c r="I29" s="43">
        <v>38.011600000000008</v>
      </c>
      <c r="J29" s="43">
        <v>43.87093333333334</v>
      </c>
      <c r="K29" s="43">
        <v>47.625600000000006</v>
      </c>
      <c r="L29" s="43">
        <v>42.248066666666674</v>
      </c>
      <c r="M29" s="43">
        <v>38.472866666666668</v>
      </c>
      <c r="N29" s="43">
        <v>37.170466666666677</v>
      </c>
      <c r="O29" s="43">
        <v>36.101999999999997</v>
      </c>
      <c r="P29" s="43">
        <v>30.754533333333338</v>
      </c>
      <c r="Q29" s="43">
        <v>27.89746666666667</v>
      </c>
      <c r="R29" s="43">
        <v>29.550400000000003</v>
      </c>
      <c r="S29" s="43">
        <v>23.3552</v>
      </c>
      <c r="T29" s="43">
        <v>30.76113333333333</v>
      </c>
      <c r="U29" s="43">
        <v>40.926600000000008</v>
      </c>
      <c r="V29" s="43">
        <v>45.163800000000009</v>
      </c>
      <c r="W29" s="43">
        <v>32.322400000000002</v>
      </c>
      <c r="X29" s="43">
        <v>21.321666666666669</v>
      </c>
      <c r="Y29" s="43">
        <v>21.661200000000001</v>
      </c>
      <c r="Z29" s="43">
        <v>25.086600000000001</v>
      </c>
      <c r="AA29" s="43">
        <v>28.305199999999999</v>
      </c>
      <c r="AB29" s="43">
        <v>35.79913333333333</v>
      </c>
      <c r="AC29" s="43">
        <v>35.042333333333339</v>
      </c>
      <c r="AD29" s="44">
        <f t="shared" si="1"/>
        <v>9.0484161495567404E-4</v>
      </c>
      <c r="AE29" s="44">
        <f t="shared" si="2"/>
        <v>-0.21202594996344176</v>
      </c>
      <c r="AG29" s="45">
        <f t="shared" si="3"/>
        <v>-2.1140176577831252E-2</v>
      </c>
      <c r="AH29" s="46">
        <f t="shared" si="4"/>
        <v>-0.75679999999999126</v>
      </c>
    </row>
    <row r="30" spans="1:40" outlineLevel="1" x14ac:dyDescent="0.25">
      <c r="A30" s="42" t="s">
        <v>33</v>
      </c>
      <c r="B30" s="43">
        <v>660.29504306688011</v>
      </c>
      <c r="C30" s="43">
        <v>685.69100626175987</v>
      </c>
      <c r="D30" s="43">
        <v>695.21449245984002</v>
      </c>
      <c r="E30" s="43">
        <v>698.38898785920003</v>
      </c>
      <c r="F30" s="43">
        <v>793.62384984000016</v>
      </c>
      <c r="G30" s="43">
        <v>911.08017961631992</v>
      </c>
      <c r="H30" s="43">
        <v>733.30843725215993</v>
      </c>
      <c r="I30" s="43">
        <v>758.70440044704003</v>
      </c>
      <c r="J30" s="43">
        <v>752.35540964831989</v>
      </c>
      <c r="K30" s="43">
        <v>793.62384984000016</v>
      </c>
      <c r="L30" s="43">
        <v>822.19430843424004</v>
      </c>
      <c r="M30" s="43">
        <v>831.71779463231996</v>
      </c>
      <c r="N30" s="43">
        <v>834.89229003167998</v>
      </c>
      <c r="O30" s="43">
        <v>838.06678543103988</v>
      </c>
      <c r="P30" s="43">
        <v>803.14733603807997</v>
      </c>
      <c r="Q30" s="43">
        <v>861.83792983058561</v>
      </c>
      <c r="R30" s="43">
        <v>826.20029863733714</v>
      </c>
      <c r="S30" s="43">
        <v>784.47000256854335</v>
      </c>
      <c r="T30" s="43">
        <v>848.79127313502704</v>
      </c>
      <c r="U30" s="43">
        <v>719.95377346400699</v>
      </c>
      <c r="V30" s="43">
        <v>680.96838458640741</v>
      </c>
      <c r="W30" s="43">
        <v>652.43870612419562</v>
      </c>
      <c r="X30" s="43">
        <v>621.70192293919752</v>
      </c>
      <c r="Y30" s="43">
        <v>539.13240815756023</v>
      </c>
      <c r="Z30" s="43">
        <v>483.07046092071607</v>
      </c>
      <c r="AA30" s="43">
        <v>465.37682572852486</v>
      </c>
      <c r="AB30" s="43">
        <v>488.65913257879959</v>
      </c>
      <c r="AC30" s="43">
        <v>506.43009920640651</v>
      </c>
      <c r="AD30" s="44">
        <f t="shared" si="1"/>
        <v>1.3076727068063019E-2</v>
      </c>
      <c r="AE30" s="44">
        <f t="shared" si="2"/>
        <v>-0.23302453270861356</v>
      </c>
      <c r="AG30" s="45">
        <f t="shared" si="3"/>
        <v>3.6366795262424027E-2</v>
      </c>
      <c r="AH30" s="46">
        <f t="shared" si="4"/>
        <v>17.770966627606924</v>
      </c>
    </row>
    <row r="31" spans="1:40" outlineLevel="1" x14ac:dyDescent="0.25">
      <c r="A31" s="42" t="s">
        <v>34</v>
      </c>
      <c r="B31" s="43">
        <v>86.931928148513919</v>
      </c>
      <c r="C31" s="43">
        <v>93.943180652750939</v>
      </c>
      <c r="D31" s="43">
        <v>100.0505772795599</v>
      </c>
      <c r="E31" s="43">
        <v>111.97015138753022</v>
      </c>
      <c r="F31" s="43">
        <v>116.69446653746948</v>
      </c>
      <c r="G31" s="43">
        <v>156.90412299425418</v>
      </c>
      <c r="H31" s="43">
        <v>133.88592664908711</v>
      </c>
      <c r="I31" s="43">
        <v>118.04721728019732</v>
      </c>
      <c r="J31" s="43">
        <v>130.45734046168897</v>
      </c>
      <c r="K31" s="43">
        <v>115.10837134674341</v>
      </c>
      <c r="L31" s="43">
        <v>112.06195240953299</v>
      </c>
      <c r="M31" s="43">
        <v>113.96914897237438</v>
      </c>
      <c r="N31" s="43">
        <v>97.84613952212807</v>
      </c>
      <c r="O31" s="43">
        <v>140.72487222218066</v>
      </c>
      <c r="P31" s="43">
        <v>160.02121758274026</v>
      </c>
      <c r="Q31" s="43">
        <v>143.4354269332602</v>
      </c>
      <c r="R31" s="43">
        <v>128.12320893058111</v>
      </c>
      <c r="S31" s="43">
        <v>119.48380403162501</v>
      </c>
      <c r="T31" s="43">
        <v>102.57296665839588</v>
      </c>
      <c r="U31" s="43">
        <v>95.909560319546543</v>
      </c>
      <c r="V31" s="43">
        <v>75.387353561349926</v>
      </c>
      <c r="W31" s="43">
        <v>62.443859091492577</v>
      </c>
      <c r="X31" s="43">
        <v>69.12613271382773</v>
      </c>
      <c r="Y31" s="43">
        <v>76.918590352134473</v>
      </c>
      <c r="Z31" s="43">
        <v>73.288183725555328</v>
      </c>
      <c r="AA31" s="43">
        <v>64.433316604274694</v>
      </c>
      <c r="AB31" s="43">
        <v>59.166159484320268</v>
      </c>
      <c r="AC31" s="43">
        <v>70.062029974720275</v>
      </c>
      <c r="AD31" s="44">
        <f t="shared" si="1"/>
        <v>1.8090987191510856E-3</v>
      </c>
      <c r="AE31" s="44">
        <f t="shared" si="2"/>
        <v>-0.19405871390512844</v>
      </c>
      <c r="AG31" s="45">
        <f t="shared" si="3"/>
        <v>0.18415713619687521</v>
      </c>
      <c r="AH31" s="46">
        <f t="shared" si="4"/>
        <v>10.895870490400007</v>
      </c>
    </row>
    <row r="32" spans="1:40" x14ac:dyDescent="0.25">
      <c r="A32" s="47" t="s">
        <v>35</v>
      </c>
      <c r="B32" s="38">
        <f t="shared" ref="B32:AA32" si="8">SUM(B33:B36)</f>
        <v>90.614151937261823</v>
      </c>
      <c r="C32" s="38">
        <f t="shared" si="8"/>
        <v>90.925080273790741</v>
      </c>
      <c r="D32" s="38">
        <f t="shared" si="8"/>
        <v>91.327221808728751</v>
      </c>
      <c r="E32" s="38">
        <f t="shared" si="8"/>
        <v>91.697422353556675</v>
      </c>
      <c r="F32" s="38">
        <f t="shared" si="8"/>
        <v>92.013272284233707</v>
      </c>
      <c r="G32" s="38">
        <f t="shared" si="8"/>
        <v>92.328555737865173</v>
      </c>
      <c r="H32" s="38">
        <f t="shared" si="8"/>
        <v>92.21337624496698</v>
      </c>
      <c r="I32" s="38">
        <f t="shared" si="8"/>
        <v>79.010408975834821</v>
      </c>
      <c r="J32" s="38">
        <f t="shared" si="8"/>
        <v>61.388838952398324</v>
      </c>
      <c r="K32" s="38">
        <f t="shared" si="8"/>
        <v>68.751469991388575</v>
      </c>
      <c r="L32" s="38">
        <f t="shared" si="8"/>
        <v>73.267031758038058</v>
      </c>
      <c r="M32" s="38">
        <f t="shared" si="8"/>
        <v>81.978240617457885</v>
      </c>
      <c r="N32" s="38">
        <f t="shared" si="8"/>
        <v>105.76962238807788</v>
      </c>
      <c r="O32" s="38">
        <f t="shared" si="8"/>
        <v>150.93346054006457</v>
      </c>
      <c r="P32" s="38">
        <f t="shared" si="8"/>
        <v>142.78844430153842</v>
      </c>
      <c r="Q32" s="38">
        <f t="shared" si="8"/>
        <v>127.27467242665767</v>
      </c>
      <c r="R32" s="38">
        <f t="shared" si="8"/>
        <v>124.35288146235634</v>
      </c>
      <c r="S32" s="38">
        <f t="shared" si="8"/>
        <v>82.760765806725232</v>
      </c>
      <c r="T32" s="38">
        <f t="shared" si="8"/>
        <v>61.935982419495538</v>
      </c>
      <c r="U32" s="38">
        <f t="shared" si="8"/>
        <v>63.383746244742433</v>
      </c>
      <c r="V32" s="38">
        <f t="shared" si="8"/>
        <v>54.895651732261044</v>
      </c>
      <c r="W32" s="38">
        <f t="shared" si="8"/>
        <v>42.252579396887988</v>
      </c>
      <c r="X32" s="38">
        <f t="shared" si="8"/>
        <v>45.507880356436161</v>
      </c>
      <c r="Y32" s="38">
        <f t="shared" si="8"/>
        <v>43.052232444823318</v>
      </c>
      <c r="Z32" s="38">
        <f t="shared" si="8"/>
        <v>38.719251199877156</v>
      </c>
      <c r="AA32" s="38">
        <f t="shared" si="8"/>
        <v>39.220181526649952</v>
      </c>
      <c r="AB32" s="38">
        <f>SUM(AB33:AB36)</f>
        <v>22.140072940994362</v>
      </c>
      <c r="AC32" s="38">
        <f>SUM(AC33:AC36)</f>
        <v>24.346379607661021</v>
      </c>
      <c r="AD32" s="39">
        <f t="shared" si="1"/>
        <v>6.2865726528446217E-4</v>
      </c>
      <c r="AE32" s="39">
        <f>(AC32-B32)/B32</f>
        <v>-0.73131813202293572</v>
      </c>
      <c r="AG32" s="40">
        <f>(AC32-AB32)/AB32</f>
        <v>9.9652185995353318E-2</v>
      </c>
      <c r="AH32" s="41">
        <f>AC32-AB32</f>
        <v>2.2063066666666593</v>
      </c>
    </row>
    <row r="33" spans="1:34" outlineLevel="1" x14ac:dyDescent="0.25">
      <c r="A33" s="42" t="s">
        <v>36</v>
      </c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29">
        <f t="shared" si="1"/>
        <v>0</v>
      </c>
      <c r="AE33" s="44" t="e">
        <f>(AC33-B33)/B33</f>
        <v>#DIV/0!</v>
      </c>
      <c r="AG33" s="49"/>
      <c r="AH33" s="46">
        <f t="shared" si="4"/>
        <v>0</v>
      </c>
    </row>
    <row r="34" spans="1:34" outlineLevel="1" x14ac:dyDescent="0.25">
      <c r="A34" s="42" t="s">
        <v>37</v>
      </c>
      <c r="B34" s="43"/>
      <c r="C34" s="43"/>
      <c r="D34" s="43"/>
      <c r="E34" s="43"/>
      <c r="F34" s="43"/>
      <c r="G34" s="43"/>
      <c r="H34" s="43"/>
      <c r="I34" s="43"/>
      <c r="J34" s="43"/>
      <c r="K34" s="43"/>
      <c r="L34" s="43"/>
      <c r="M34" s="43"/>
      <c r="N34" s="43"/>
      <c r="O34" s="43"/>
      <c r="P34" s="43"/>
      <c r="Q34" s="43"/>
      <c r="R34" s="43"/>
      <c r="S34" s="43"/>
      <c r="T34" s="43"/>
      <c r="U34" s="43"/>
      <c r="V34" s="43"/>
      <c r="W34" s="43"/>
      <c r="X34" s="43"/>
      <c r="Y34" s="43"/>
      <c r="Z34" s="43"/>
      <c r="AA34" s="43"/>
      <c r="AB34" s="43"/>
      <c r="AC34" s="43"/>
      <c r="AD34" s="50">
        <f t="shared" si="1"/>
        <v>0</v>
      </c>
      <c r="AE34" s="44" t="e">
        <f>(AC34-B34)/B34</f>
        <v>#DIV/0!</v>
      </c>
      <c r="AG34" s="49"/>
      <c r="AH34" s="46">
        <f t="shared" si="4"/>
        <v>0</v>
      </c>
    </row>
    <row r="35" spans="1:34" outlineLevel="1" x14ac:dyDescent="0.25">
      <c r="A35" s="42" t="s">
        <v>38</v>
      </c>
      <c r="B35" s="43">
        <v>90.614151937261823</v>
      </c>
      <c r="C35" s="43">
        <v>90.925080273790741</v>
      </c>
      <c r="D35" s="43">
        <v>91.327221808728751</v>
      </c>
      <c r="E35" s="43">
        <v>91.697422353556675</v>
      </c>
      <c r="F35" s="43">
        <v>92.013272284233707</v>
      </c>
      <c r="G35" s="43">
        <v>92.328555737865173</v>
      </c>
      <c r="H35" s="43">
        <v>92.21337624496698</v>
      </c>
      <c r="I35" s="43">
        <v>79.010408975834821</v>
      </c>
      <c r="J35" s="43">
        <v>61.388838952398324</v>
      </c>
      <c r="K35" s="43">
        <v>68.751469991388575</v>
      </c>
      <c r="L35" s="43">
        <v>73.267031758038058</v>
      </c>
      <c r="M35" s="43">
        <v>81.978240617457885</v>
      </c>
      <c r="N35" s="43">
        <v>105.76962238807788</v>
      </c>
      <c r="O35" s="43">
        <v>150.93346054006457</v>
      </c>
      <c r="P35" s="43">
        <v>142.78844430153842</v>
      </c>
      <c r="Q35" s="43">
        <v>127.27467242665767</v>
      </c>
      <c r="R35" s="43">
        <v>124.35288146235634</v>
      </c>
      <c r="S35" s="43">
        <v>82.760765806725232</v>
      </c>
      <c r="T35" s="43">
        <v>61.935982419495538</v>
      </c>
      <c r="U35" s="43">
        <v>63.383746244742433</v>
      </c>
      <c r="V35" s="43">
        <v>54.895651732261044</v>
      </c>
      <c r="W35" s="43">
        <v>42.252579396887988</v>
      </c>
      <c r="X35" s="43">
        <v>45.507880356436161</v>
      </c>
      <c r="Y35" s="43">
        <v>43.052232444823318</v>
      </c>
      <c r="Z35" s="43">
        <v>38.719251199877156</v>
      </c>
      <c r="AA35" s="43">
        <v>39.220181526649952</v>
      </c>
      <c r="AB35" s="43">
        <v>22.140072940994362</v>
      </c>
      <c r="AC35" s="43">
        <v>24.346379607661021</v>
      </c>
      <c r="AD35" s="50">
        <f t="shared" si="1"/>
        <v>6.2865726528446217E-4</v>
      </c>
      <c r="AE35" s="44">
        <f>(AC35-B35)/B35</f>
        <v>-0.73131813202293572</v>
      </c>
      <c r="AG35" s="49">
        <f t="shared" ref="AG35" si="9">(AB35-AA35)/AA35</f>
        <v>-0.43549284885511624</v>
      </c>
      <c r="AH35" s="46">
        <f t="shared" si="4"/>
        <v>2.2063066666666593</v>
      </c>
    </row>
    <row r="36" spans="1:34" outlineLevel="1" x14ac:dyDescent="0.25">
      <c r="A36" s="42" t="s">
        <v>39</v>
      </c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43"/>
      <c r="R36" s="43"/>
      <c r="S36" s="43"/>
      <c r="T36" s="43"/>
      <c r="U36" s="43"/>
      <c r="V36" s="43"/>
      <c r="W36" s="43"/>
      <c r="X36" s="43"/>
      <c r="Y36" s="43"/>
      <c r="Z36" s="43"/>
      <c r="AA36" s="43"/>
      <c r="AB36" s="43"/>
      <c r="AC36" s="43"/>
      <c r="AD36" s="50">
        <f t="shared" si="1"/>
        <v>0</v>
      </c>
      <c r="AE36" s="44" t="e">
        <f>(AC36-B36)/B36</f>
        <v>#DIV/0!</v>
      </c>
      <c r="AG36" s="49"/>
      <c r="AH36" s="46">
        <f t="shared" si="4"/>
        <v>0</v>
      </c>
    </row>
    <row r="37" spans="1:34" x14ac:dyDescent="0.25"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24"/>
      <c r="U37" s="51"/>
      <c r="V37" s="51"/>
      <c r="W37" s="51"/>
      <c r="X37" s="51"/>
      <c r="Y37" s="51"/>
      <c r="Z37" s="24"/>
      <c r="AA37" s="24"/>
      <c r="AB37" s="24"/>
      <c r="AC37" s="24"/>
      <c r="AD37" s="52"/>
      <c r="AG37" s="53"/>
      <c r="AH37" s="48"/>
    </row>
    <row r="38" spans="1:34" x14ac:dyDescent="0.25">
      <c r="A38" s="54" t="s">
        <v>40</v>
      </c>
      <c r="B38" s="55">
        <f t="shared" ref="B38:AA38" si="10">SUM(B2,B7,B8,B9,B10,B11,B17,B23,B24,B32)</f>
        <v>32891.153937107345</v>
      </c>
      <c r="C38" s="55">
        <f t="shared" si="10"/>
        <v>33620.299313629585</v>
      </c>
      <c r="D38" s="55">
        <f t="shared" si="10"/>
        <v>33430.833135578541</v>
      </c>
      <c r="E38" s="55">
        <f t="shared" si="10"/>
        <v>33661.65996486837</v>
      </c>
      <c r="F38" s="55">
        <f t="shared" si="10"/>
        <v>34784.107531857706</v>
      </c>
      <c r="G38" s="55">
        <f t="shared" si="10"/>
        <v>35804.77601115885</v>
      </c>
      <c r="H38" s="55">
        <f t="shared" si="10"/>
        <v>37421.405465810916</v>
      </c>
      <c r="I38" s="55">
        <f t="shared" si="10"/>
        <v>38763.147995945372</v>
      </c>
      <c r="J38" s="55">
        <f t="shared" si="10"/>
        <v>40659.230767045097</v>
      </c>
      <c r="K38" s="55">
        <f t="shared" si="10"/>
        <v>42386.763868415474</v>
      </c>
      <c r="L38" s="55">
        <f t="shared" si="10"/>
        <v>45199.948432745296</v>
      </c>
      <c r="M38" s="55">
        <f t="shared" si="10"/>
        <v>47562.033217825505</v>
      </c>
      <c r="N38" s="55">
        <f t="shared" si="10"/>
        <v>46033.059038335974</v>
      </c>
      <c r="O38" s="55">
        <f t="shared" si="10"/>
        <v>45636.669380661857</v>
      </c>
      <c r="P38" s="55">
        <f t="shared" si="10"/>
        <v>46127.982241869213</v>
      </c>
      <c r="Q38" s="55">
        <f t="shared" si="10"/>
        <v>48120.027908803066</v>
      </c>
      <c r="R38" s="55">
        <f t="shared" si="10"/>
        <v>47564.582185809653</v>
      </c>
      <c r="S38" s="55">
        <f t="shared" si="10"/>
        <v>47635.942327577657</v>
      </c>
      <c r="T38" s="55">
        <f t="shared" si="10"/>
        <v>47315.986026043473</v>
      </c>
      <c r="U38" s="55">
        <f t="shared" si="10"/>
        <v>42109.489383312321</v>
      </c>
      <c r="V38" s="55">
        <f t="shared" si="10"/>
        <v>41677.627037612918</v>
      </c>
      <c r="W38" s="55">
        <f t="shared" si="10"/>
        <v>38000.473472263933</v>
      </c>
      <c r="X38" s="55">
        <f t="shared" si="10"/>
        <v>38178.915066968249</v>
      </c>
      <c r="Y38" s="55">
        <f t="shared" si="10"/>
        <v>37165.943133230045</v>
      </c>
      <c r="Z38" s="55">
        <f t="shared" si="10"/>
        <v>36670.83376044382</v>
      </c>
      <c r="AA38" s="55">
        <f t="shared" si="10"/>
        <v>38429.323570529275</v>
      </c>
      <c r="AB38" s="55">
        <f>SUM(AB2,AB7,AB8,AB9,AB10,AB11,AB17,AB23,AB24,AB32)</f>
        <v>39894.737833416664</v>
      </c>
      <c r="AC38" s="55">
        <f>SUM(AC2,AC7,AC8,AC9,AC10,AC11,AC17,AC23,AC24,AC32)</f>
        <v>38727.588070813894</v>
      </c>
      <c r="AD38" s="39">
        <f>AC38/$AC$38</f>
        <v>1</v>
      </c>
      <c r="AE38" s="39">
        <f>(AC38-B38)/B38</f>
        <v>0.17744692523912833</v>
      </c>
      <c r="AG38" s="40">
        <f>(AC38-AB38)/AB38</f>
        <v>-2.9255732108737945E-2</v>
      </c>
      <c r="AH38" s="41">
        <f>AC38-AB38</f>
        <v>-1167.1497626027704</v>
      </c>
    </row>
    <row r="39" spans="1:34" ht="13.5" customHeight="1" x14ac:dyDescent="0.25">
      <c r="B39" s="56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24"/>
      <c r="P39" s="24"/>
      <c r="Q39" s="24"/>
      <c r="R39" s="24"/>
      <c r="S39" s="24"/>
      <c r="T39" s="24"/>
      <c r="U39" s="24"/>
      <c r="V39" s="24"/>
      <c r="W39" s="24"/>
      <c r="X39" s="24"/>
      <c r="Y39" s="24"/>
      <c r="Z39" s="24"/>
      <c r="AA39" s="24"/>
      <c r="AB39" s="24"/>
      <c r="AC39" s="24"/>
    </row>
    <row r="40" spans="1:34" x14ac:dyDescent="0.25">
      <c r="B40" s="57"/>
      <c r="C40" s="58"/>
      <c r="D40" s="58"/>
      <c r="E40" s="58"/>
      <c r="F40" s="58"/>
      <c r="G40" s="58"/>
      <c r="H40" s="58"/>
      <c r="I40" s="58"/>
      <c r="J40" s="58"/>
      <c r="K40" s="58"/>
      <c r="L40" s="58"/>
      <c r="M40" s="58"/>
      <c r="N40" s="58"/>
      <c r="O40" s="58"/>
      <c r="P40" s="58"/>
      <c r="Q40" s="58"/>
      <c r="R40" s="58"/>
      <c r="S40" s="58"/>
      <c r="T40" s="58"/>
      <c r="U40" s="58"/>
      <c r="V40" s="58"/>
      <c r="W40" s="58"/>
      <c r="X40" s="58"/>
      <c r="Y40" s="58"/>
      <c r="Z40" s="58"/>
      <c r="AA40" s="58"/>
      <c r="AB40" s="58"/>
      <c r="AC40" s="58"/>
      <c r="AH40" s="48"/>
    </row>
    <row r="41" spans="1:34" x14ac:dyDescent="0.25"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  <c r="O41" s="19"/>
      <c r="P41" s="19"/>
      <c r="Q41" s="19"/>
      <c r="R41" s="19"/>
      <c r="S41" s="19"/>
      <c r="T41" s="19"/>
      <c r="U41" s="19"/>
      <c r="V41" s="19"/>
      <c r="W41" s="19"/>
      <c r="X41" s="19"/>
      <c r="Y41" s="19"/>
      <c r="Z41" s="19"/>
      <c r="AA41" s="19"/>
      <c r="AB41" s="19"/>
      <c r="AC41" s="19"/>
      <c r="AE41" s="59"/>
    </row>
    <row r="42" spans="1:34" x14ac:dyDescent="0.25">
      <c r="T42" s="24"/>
      <c r="Z42" s="24"/>
      <c r="AA42" s="19"/>
      <c r="AB42" s="19"/>
      <c r="AC42" s="19"/>
    </row>
    <row r="43" spans="1:34" x14ac:dyDescent="0.25"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</row>
    <row r="44" spans="1:34" x14ac:dyDescent="0.25">
      <c r="Y44" s="61"/>
      <c r="Z44" s="61"/>
      <c r="AA44" s="61"/>
      <c r="AB44" s="61"/>
      <c r="AC44" s="61"/>
      <c r="AD44" s="61"/>
      <c r="AE44" s="61"/>
      <c r="AF44" s="61"/>
    </row>
    <row r="45" spans="1:34" x14ac:dyDescent="0.25">
      <c r="Y45" s="61"/>
      <c r="Z45" s="62"/>
      <c r="AA45" s="62"/>
      <c r="AB45" s="62"/>
      <c r="AC45" s="62"/>
      <c r="AD45" s="61"/>
      <c r="AE45" s="61"/>
      <c r="AF45" s="61"/>
    </row>
    <row r="46" spans="1:34" x14ac:dyDescent="0.25">
      <c r="Y46" s="61"/>
      <c r="Z46" s="62"/>
      <c r="AA46" s="62"/>
      <c r="AB46" s="62"/>
      <c r="AC46" s="62"/>
      <c r="AD46" s="63"/>
      <c r="AE46" s="61"/>
      <c r="AF46" s="63"/>
    </row>
    <row r="47" spans="1:34" x14ac:dyDescent="0.25">
      <c r="Y47" s="61"/>
      <c r="Z47" s="62"/>
      <c r="AA47" s="62"/>
      <c r="AB47" s="62"/>
      <c r="AC47" s="62"/>
      <c r="AD47" s="63"/>
      <c r="AE47" s="61"/>
      <c r="AF47" s="61"/>
    </row>
    <row r="48" spans="1:34" x14ac:dyDescent="0.25">
      <c r="Y48" s="61"/>
      <c r="Z48" s="62"/>
      <c r="AA48" s="62"/>
      <c r="AB48" s="62"/>
      <c r="AC48" s="62"/>
      <c r="AD48" s="63"/>
      <c r="AE48" s="61"/>
      <c r="AF48" s="61"/>
      <c r="AH48" s="48"/>
    </row>
    <row r="49" spans="25:34" x14ac:dyDescent="0.25">
      <c r="Y49" s="61"/>
      <c r="Z49" s="62"/>
      <c r="AA49" s="62"/>
      <c r="AB49" s="62"/>
      <c r="AC49" s="62"/>
      <c r="AD49" s="63"/>
      <c r="AE49" s="61"/>
      <c r="AF49" s="61"/>
      <c r="AH49" s="48"/>
    </row>
    <row r="50" spans="25:34" x14ac:dyDescent="0.25">
      <c r="Y50" s="61"/>
      <c r="Z50" s="62"/>
      <c r="AA50" s="62"/>
      <c r="AB50" s="62"/>
      <c r="AC50" s="62"/>
      <c r="AD50" s="63"/>
      <c r="AE50" s="61"/>
      <c r="AF50" s="61"/>
      <c r="AH50" s="48"/>
    </row>
    <row r="51" spans="25:34" x14ac:dyDescent="0.25">
      <c r="Y51" s="61"/>
      <c r="Z51" s="62"/>
      <c r="AA51" s="62"/>
      <c r="AB51" s="62"/>
      <c r="AC51" s="62"/>
      <c r="AD51" s="63"/>
      <c r="AE51" s="61"/>
      <c r="AF51" s="61"/>
      <c r="AH51" s="48"/>
    </row>
    <row r="52" spans="25:34" x14ac:dyDescent="0.25">
      <c r="Y52" s="61"/>
      <c r="Z52" s="62"/>
      <c r="AA52" s="62"/>
      <c r="AB52" s="62"/>
      <c r="AC52" s="62"/>
      <c r="AD52" s="63"/>
      <c r="AE52" s="61"/>
      <c r="AF52" s="61"/>
      <c r="AH52" s="48"/>
    </row>
    <row r="53" spans="25:34" x14ac:dyDescent="0.25">
      <c r="Y53" s="61"/>
      <c r="Z53" s="62"/>
      <c r="AA53" s="62"/>
      <c r="AB53" s="62"/>
      <c r="AC53" s="62"/>
      <c r="AD53" s="63"/>
      <c r="AE53" s="61"/>
      <c r="AF53" s="61"/>
      <c r="AH53" s="48"/>
    </row>
    <row r="54" spans="25:34" x14ac:dyDescent="0.25">
      <c r="Y54" s="61"/>
      <c r="Z54" s="62"/>
      <c r="AA54" s="62"/>
      <c r="AB54" s="62"/>
      <c r="AC54" s="62"/>
      <c r="AD54" s="63"/>
      <c r="AE54" s="61"/>
      <c r="AF54" s="61"/>
      <c r="AG54" s="64"/>
      <c r="AH54" s="48"/>
    </row>
    <row r="55" spans="25:34" x14ac:dyDescent="0.25">
      <c r="Y55" s="61"/>
      <c r="Z55" s="62"/>
      <c r="AA55" s="62"/>
      <c r="AB55" s="62"/>
      <c r="AC55" s="62"/>
      <c r="AD55" s="63"/>
      <c r="AE55" s="61"/>
      <c r="AF55" s="61"/>
      <c r="AH55" s="48"/>
    </row>
    <row r="56" spans="25:34" x14ac:dyDescent="0.25">
      <c r="Y56" s="61"/>
      <c r="Z56" s="62"/>
      <c r="AA56" s="62"/>
      <c r="AB56" s="62"/>
      <c r="AC56" s="62"/>
      <c r="AD56" s="63"/>
      <c r="AE56" s="63"/>
      <c r="AF56" s="61"/>
      <c r="AH56" s="48"/>
    </row>
    <row r="57" spans="25:34" x14ac:dyDescent="0.25">
      <c r="Y57" s="61"/>
      <c r="Z57" s="62"/>
      <c r="AA57" s="62"/>
      <c r="AB57" s="62"/>
      <c r="AC57" s="62"/>
      <c r="AD57" s="61"/>
      <c r="AE57" s="61"/>
      <c r="AF57" s="61"/>
      <c r="AH57" s="48"/>
    </row>
    <row r="58" spans="25:34" x14ac:dyDescent="0.25">
      <c r="Y58" s="61"/>
      <c r="Z58" s="61"/>
      <c r="AA58" s="65"/>
      <c r="AB58" s="65"/>
      <c r="AC58" s="65"/>
      <c r="AD58" s="61"/>
      <c r="AE58" s="61"/>
      <c r="AF58" s="61"/>
      <c r="AH58" s="48"/>
    </row>
    <row r="59" spans="25:34" x14ac:dyDescent="0.25">
      <c r="Y59" s="61"/>
      <c r="Z59" s="61"/>
      <c r="AA59" s="61"/>
      <c r="AB59" s="61"/>
      <c r="AC59" s="61"/>
      <c r="AD59" s="61"/>
      <c r="AE59" s="61"/>
      <c r="AF59" s="61"/>
      <c r="AH59" s="48"/>
    </row>
    <row r="60" spans="25:34" x14ac:dyDescent="0.25">
      <c r="Y60" s="61"/>
      <c r="Z60" s="61"/>
      <c r="AA60" s="61"/>
      <c r="AB60" s="61"/>
      <c r="AC60" s="61"/>
      <c r="AD60" s="61"/>
      <c r="AE60" s="61"/>
      <c r="AF60" s="61"/>
      <c r="AH60" s="48"/>
    </row>
    <row r="61" spans="25:34" x14ac:dyDescent="0.25">
      <c r="Y61" s="61"/>
      <c r="Z61" s="61"/>
      <c r="AA61" s="61"/>
      <c r="AB61" s="61"/>
      <c r="AC61" s="61"/>
      <c r="AD61" s="61"/>
      <c r="AE61" s="61"/>
      <c r="AF61" s="61"/>
    </row>
  </sheetData>
  <pageMargins left="0.7" right="0.7" top="0.75" bottom="0.75" header="0.3" footer="0.3"/>
  <pageSetup paperSize="9"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N55"/>
  <sheetViews>
    <sheetView zoomScale="75" zoomScaleNormal="75" workbookViewId="0">
      <pane ySplit="1" topLeftCell="A62" activePane="bottomLeft" state="frozen"/>
      <selection activeCell="X51" sqref="X51"/>
      <selection pane="bottomLeft"/>
    </sheetView>
  </sheetViews>
  <sheetFormatPr defaultRowHeight="15" outlineLevelRow="1" x14ac:dyDescent="0.25"/>
  <cols>
    <col min="1" max="1" width="46" style="36" customWidth="1"/>
    <col min="2" max="29" width="9.85546875" style="36" bestFit="1" customWidth="1"/>
    <col min="30" max="30" width="11.140625" style="36" bestFit="1" customWidth="1"/>
    <col min="31" max="31" width="13" style="36" customWidth="1"/>
    <col min="32" max="32" width="9.7109375" style="36" customWidth="1"/>
    <col min="33" max="33" width="10.28515625" style="36" bestFit="1" customWidth="1"/>
    <col min="34" max="34" width="13.85546875" style="36" bestFit="1" customWidth="1"/>
    <col min="35" max="35" width="13.5703125" style="36" customWidth="1"/>
    <col min="36" max="16384" width="9.140625" style="36"/>
  </cols>
  <sheetData>
    <row r="1" spans="1:34" ht="30" x14ac:dyDescent="0.25">
      <c r="A1" s="31" t="s">
        <v>45</v>
      </c>
      <c r="B1" s="32">
        <v>1990</v>
      </c>
      <c r="C1" s="32">
        <v>1991</v>
      </c>
      <c r="D1" s="32">
        <v>1992</v>
      </c>
      <c r="E1" s="32">
        <v>1993</v>
      </c>
      <c r="F1" s="32">
        <v>1994</v>
      </c>
      <c r="G1" s="32">
        <v>1995</v>
      </c>
      <c r="H1" s="32">
        <v>1996</v>
      </c>
      <c r="I1" s="32">
        <v>1997</v>
      </c>
      <c r="J1" s="32">
        <v>1998</v>
      </c>
      <c r="K1" s="32">
        <v>1999</v>
      </c>
      <c r="L1" s="32">
        <v>2000</v>
      </c>
      <c r="M1" s="32">
        <v>2001</v>
      </c>
      <c r="N1" s="32">
        <v>2002</v>
      </c>
      <c r="O1" s="32">
        <v>2003</v>
      </c>
      <c r="P1" s="32">
        <v>2004</v>
      </c>
      <c r="Q1" s="32">
        <v>2005</v>
      </c>
      <c r="R1" s="32">
        <v>2006</v>
      </c>
      <c r="S1" s="32">
        <v>2007</v>
      </c>
      <c r="T1" s="32">
        <v>2008</v>
      </c>
      <c r="U1" s="32">
        <v>2009</v>
      </c>
      <c r="V1" s="32">
        <v>2010</v>
      </c>
      <c r="W1" s="32">
        <v>2011</v>
      </c>
      <c r="X1" s="32">
        <v>2012</v>
      </c>
      <c r="Y1" s="32">
        <v>2013</v>
      </c>
      <c r="Z1" s="32">
        <v>2014</v>
      </c>
      <c r="AA1" s="32">
        <v>2015</v>
      </c>
      <c r="AB1" s="32">
        <v>2016</v>
      </c>
      <c r="AC1" s="32">
        <v>2017</v>
      </c>
      <c r="AD1" s="31" t="s">
        <v>0</v>
      </c>
      <c r="AE1" s="33" t="s">
        <v>1</v>
      </c>
      <c r="AF1" s="34"/>
      <c r="AG1" s="33" t="s">
        <v>2</v>
      </c>
      <c r="AH1" s="35" t="s">
        <v>3</v>
      </c>
    </row>
    <row r="2" spans="1:34" x14ac:dyDescent="0.25">
      <c r="A2" s="37" t="s">
        <v>4</v>
      </c>
      <c r="B2" s="38">
        <f t="shared" ref="B2:AA2" si="0">SUM(B3:B6)</f>
        <v>111.52627778929546</v>
      </c>
      <c r="C2" s="38">
        <f t="shared" si="0"/>
        <v>104.21928932741349</v>
      </c>
      <c r="D2" s="38">
        <f t="shared" si="0"/>
        <v>100.26123781899594</v>
      </c>
      <c r="E2" s="38">
        <f t="shared" si="0"/>
        <v>105.04493763749673</v>
      </c>
      <c r="F2" s="38">
        <f t="shared" si="0"/>
        <v>103.69279029713651</v>
      </c>
      <c r="G2" s="38">
        <f t="shared" si="0"/>
        <v>104.04008872621255</v>
      </c>
      <c r="H2" s="38">
        <f t="shared" si="0"/>
        <v>104.97825941649</v>
      </c>
      <c r="I2" s="38">
        <f t="shared" si="0"/>
        <v>102.36672139766559</v>
      </c>
      <c r="J2" s="38">
        <f t="shared" si="0"/>
        <v>91.880579264887885</v>
      </c>
      <c r="K2" s="38">
        <f t="shared" si="0"/>
        <v>94.34077811442593</v>
      </c>
      <c r="L2" s="38">
        <f t="shared" si="0"/>
        <v>99.24428706731031</v>
      </c>
      <c r="M2" s="38">
        <f t="shared" si="0"/>
        <v>112.96337320033486</v>
      </c>
      <c r="N2" s="38">
        <f t="shared" si="0"/>
        <v>87.969016752202677</v>
      </c>
      <c r="O2" s="38">
        <f t="shared" si="0"/>
        <v>757.35888833763602</v>
      </c>
      <c r="P2" s="38">
        <f t="shared" si="0"/>
        <v>95.173140487880517</v>
      </c>
      <c r="Q2" s="38">
        <f t="shared" si="0"/>
        <v>88.82990811023997</v>
      </c>
      <c r="R2" s="38">
        <f t="shared" si="0"/>
        <v>84.804766185873177</v>
      </c>
      <c r="S2" s="38">
        <f t="shared" si="0"/>
        <v>104.23559648555127</v>
      </c>
      <c r="T2" s="38">
        <f t="shared" si="0"/>
        <v>100.46016174223129</v>
      </c>
      <c r="U2" s="38">
        <f t="shared" si="0"/>
        <v>81.9210040559513</v>
      </c>
      <c r="V2" s="38">
        <f t="shared" si="0"/>
        <v>86.219623224727485</v>
      </c>
      <c r="W2" s="38">
        <f t="shared" si="0"/>
        <v>81.023611627746504</v>
      </c>
      <c r="X2" s="38">
        <f t="shared" si="0"/>
        <v>85.456910545412029</v>
      </c>
      <c r="Y2" s="38">
        <f t="shared" si="0"/>
        <v>84.521067757293793</v>
      </c>
      <c r="Z2" s="38">
        <f t="shared" si="0"/>
        <v>92.694667268781544</v>
      </c>
      <c r="AA2" s="38">
        <f t="shared" si="0"/>
        <v>94.888190129854763</v>
      </c>
      <c r="AB2" s="38">
        <f>SUM(AB3:AB6)</f>
        <v>98.009467415812466</v>
      </c>
      <c r="AC2" s="38">
        <f>SUM(AC3:AC6)</f>
        <v>101.46239684884175</v>
      </c>
      <c r="AD2" s="39">
        <f t="shared" ref="AD2:AD22" si="1">AC2/$AC$38</f>
        <v>7.2296290208794141E-3</v>
      </c>
      <c r="AE2" s="39">
        <f t="shared" ref="AE2:AE22" si="2">(AC2-B2)/B2</f>
        <v>-9.0237755082862345E-2</v>
      </c>
      <c r="AG2" s="40">
        <f>(AC2-AB2)/AB2</f>
        <v>3.5230570311947235E-2</v>
      </c>
      <c r="AH2" s="41">
        <f>AC2-AB2</f>
        <v>3.4529294330292828</v>
      </c>
    </row>
    <row r="3" spans="1:34" outlineLevel="1" x14ac:dyDescent="0.25">
      <c r="A3" s="42" t="s">
        <v>5</v>
      </c>
      <c r="B3" s="43">
        <v>6.4818889564158182</v>
      </c>
      <c r="C3" s="43">
        <v>6.4872622869445049</v>
      </c>
      <c r="D3" s="43">
        <v>6.5620887803837995</v>
      </c>
      <c r="E3" s="43">
        <v>7.1436243991121566</v>
      </c>
      <c r="F3" s="43">
        <v>7.2085783042160649</v>
      </c>
      <c r="G3" s="43">
        <v>7.7011369263617899</v>
      </c>
      <c r="H3" s="43">
        <v>8.8023519552061291</v>
      </c>
      <c r="I3" s="43">
        <v>9.1354142800409051</v>
      </c>
      <c r="J3" s="43">
        <v>9.0394917232228895</v>
      </c>
      <c r="K3" s="43">
        <v>9.8011272801096503</v>
      </c>
      <c r="L3" s="43">
        <v>10.731049809904667</v>
      </c>
      <c r="M3" s="43">
        <v>11.232705164050728</v>
      </c>
      <c r="N3" s="43">
        <v>10.604647114107882</v>
      </c>
      <c r="O3" s="43">
        <v>9.9355500466812412</v>
      </c>
      <c r="P3" s="43">
        <v>8.7739655275359993</v>
      </c>
      <c r="Q3" s="43">
        <v>8.9068404536917924</v>
      </c>
      <c r="R3" s="43">
        <v>8.4410984361986063</v>
      </c>
      <c r="S3" s="43">
        <v>8.7104803372979074</v>
      </c>
      <c r="T3" s="43">
        <v>6.964645856743644</v>
      </c>
      <c r="U3" s="43">
        <v>6.7657345154987265</v>
      </c>
      <c r="V3" s="43">
        <v>6.7129709447700678</v>
      </c>
      <c r="W3" s="43">
        <v>5.6278916155954954</v>
      </c>
      <c r="X3" s="43">
        <v>6.749866496921312</v>
      </c>
      <c r="Y3" s="43">
        <v>6.4747302539316554</v>
      </c>
      <c r="Z3" s="43">
        <v>6.6379009144790384</v>
      </c>
      <c r="AA3" s="43">
        <v>6.4351996898020074</v>
      </c>
      <c r="AB3" s="43">
        <v>7.3049491509826741</v>
      </c>
      <c r="AC3" s="43">
        <v>8.9313986640741874</v>
      </c>
      <c r="AD3" s="44">
        <f t="shared" si="1"/>
        <v>6.3640029197251796E-4</v>
      </c>
      <c r="AE3" s="44">
        <f t="shared" si="2"/>
        <v>0.37790059720690333</v>
      </c>
      <c r="AG3" s="40">
        <f t="shared" ref="AG3:AG32" si="3">(AC3-AB3)/AB3</f>
        <v>0.22265035381837264</v>
      </c>
      <c r="AH3" s="41">
        <f t="shared" ref="AH3:AH32" si="4">AC3-AB3</f>
        <v>1.6264495130915133</v>
      </c>
    </row>
    <row r="4" spans="1:34" outlineLevel="1" x14ac:dyDescent="0.25">
      <c r="A4" s="42" t="s">
        <v>6</v>
      </c>
      <c r="B4" s="43">
        <v>0.10271110094999999</v>
      </c>
      <c r="C4" s="43">
        <v>0.10887647796000001</v>
      </c>
      <c r="D4" s="43">
        <v>9.4878226169999996E-2</v>
      </c>
      <c r="E4" s="43">
        <v>9.7258317300000008E-2</v>
      </c>
      <c r="F4" s="43">
        <v>0.10168533495</v>
      </c>
      <c r="G4" s="43">
        <v>0.10286423316</v>
      </c>
      <c r="H4" s="43">
        <v>0.10551290751000002</v>
      </c>
      <c r="I4" s="43">
        <v>0.12775884129000004</v>
      </c>
      <c r="J4" s="43">
        <v>0.13834663046999998</v>
      </c>
      <c r="K4" s="43">
        <v>0.12996120275999998</v>
      </c>
      <c r="L4" s="43">
        <v>0.17120955636000001</v>
      </c>
      <c r="M4" s="43">
        <v>0.19332004716000004</v>
      </c>
      <c r="N4" s="43">
        <v>0.19825559353800001</v>
      </c>
      <c r="O4" s="43">
        <v>0.18845624160000002</v>
      </c>
      <c r="P4" s="43">
        <v>0.19141578585000002</v>
      </c>
      <c r="Q4" s="43">
        <v>0.23430810702162716</v>
      </c>
      <c r="R4" s="43">
        <v>0.22220776386090638</v>
      </c>
      <c r="S4" s="43">
        <v>0.21622045507207976</v>
      </c>
      <c r="T4" s="43">
        <v>0.21502993640937521</v>
      </c>
      <c r="U4" s="43">
        <v>0.17919873360729233</v>
      </c>
      <c r="V4" s="43">
        <v>0.14740674985619373</v>
      </c>
      <c r="W4" s="43">
        <v>0.11080044909476178</v>
      </c>
      <c r="X4" s="43">
        <v>0.11448278030506849</v>
      </c>
      <c r="Y4" s="43">
        <v>0.13191776852760495</v>
      </c>
      <c r="Z4" s="43">
        <v>0.13938581215562401</v>
      </c>
      <c r="AA4" s="43">
        <v>0.15854713302728077</v>
      </c>
      <c r="AB4" s="43">
        <v>0.15403159263273183</v>
      </c>
      <c r="AC4" s="43">
        <v>0.15592278688515651</v>
      </c>
      <c r="AD4" s="44">
        <f t="shared" si="1"/>
        <v>1.1110164357350208E-5</v>
      </c>
      <c r="AE4" s="44">
        <f t="shared" si="2"/>
        <v>0.51807142015798358</v>
      </c>
      <c r="AG4" s="40">
        <f t="shared" si="3"/>
        <v>1.2277963371670007E-2</v>
      </c>
      <c r="AH4" s="41">
        <f t="shared" si="4"/>
        <v>1.8911942524246772E-3</v>
      </c>
    </row>
    <row r="5" spans="1:34" outlineLevel="1" x14ac:dyDescent="0.25">
      <c r="A5" s="42" t="s">
        <v>7</v>
      </c>
      <c r="B5" s="43">
        <v>4.0494729600000008E-2</v>
      </c>
      <c r="C5" s="43">
        <v>3.2317909200000002E-2</v>
      </c>
      <c r="D5" s="43">
        <v>2.80348128E-2</v>
      </c>
      <c r="E5" s="43">
        <v>2.80348128E-2</v>
      </c>
      <c r="F5" s="43">
        <v>3.2317909200000002E-2</v>
      </c>
      <c r="G5" s="43">
        <v>2.9202929999999995E-2</v>
      </c>
      <c r="H5" s="43">
        <v>2.9202929999999995E-2</v>
      </c>
      <c r="I5" s="43">
        <v>2.0636737200000001E-2</v>
      </c>
      <c r="J5" s="43">
        <v>3.5043516000000004E-2</v>
      </c>
      <c r="K5" s="43">
        <v>3.3875398800000005E-2</v>
      </c>
      <c r="L5" s="43">
        <v>3.7379750400000009E-2</v>
      </c>
      <c r="M5" s="43">
        <v>4.9839667200000007E-2</v>
      </c>
      <c r="N5" s="43">
        <v>6.30783288E-2</v>
      </c>
      <c r="O5" s="43">
        <v>7.1255149199999993E-2</v>
      </c>
      <c r="P5" s="43">
        <v>6.5737410901826193E-2</v>
      </c>
      <c r="Q5" s="43">
        <v>7.6815942513090443E-2</v>
      </c>
      <c r="R5" s="43">
        <v>7.8892753550082725E-2</v>
      </c>
      <c r="S5" s="43">
        <v>7.5388523288489689E-2</v>
      </c>
      <c r="T5" s="43">
        <v>8.7307229997892005E-2</v>
      </c>
      <c r="U5" s="43">
        <v>8.8122883945795108E-2</v>
      </c>
      <c r="V5" s="43">
        <v>9.1589236167887569E-2</v>
      </c>
      <c r="W5" s="43">
        <v>6.2434643633033103E-2</v>
      </c>
      <c r="X5" s="43">
        <v>6.5361662521765548E-2</v>
      </c>
      <c r="Y5" s="43">
        <v>7.2569949881395215E-2</v>
      </c>
      <c r="Z5" s="43">
        <v>6.1958834014854844E-2</v>
      </c>
      <c r="AA5" s="43">
        <v>5.3064345867570743E-2</v>
      </c>
      <c r="AB5" s="43">
        <v>5.7582165302548047E-2</v>
      </c>
      <c r="AC5" s="43">
        <v>5.8783954099960074E-2</v>
      </c>
      <c r="AD5" s="44">
        <f t="shared" si="1"/>
        <v>4.1886077376651907E-6</v>
      </c>
      <c r="AE5" s="44">
        <f t="shared" si="2"/>
        <v>0.45164456413508347</v>
      </c>
      <c r="AG5" s="40">
        <f t="shared" si="3"/>
        <v>2.0870851089006333E-2</v>
      </c>
      <c r="AH5" s="41">
        <f t="shared" si="4"/>
        <v>1.2017887974120275E-3</v>
      </c>
    </row>
    <row r="6" spans="1:34" outlineLevel="1" x14ac:dyDescent="0.25">
      <c r="A6" s="42" t="s">
        <v>8</v>
      </c>
      <c r="B6" s="43">
        <v>104.90118300232965</v>
      </c>
      <c r="C6" s="43">
        <v>97.590832653308993</v>
      </c>
      <c r="D6" s="43">
        <v>93.576235999642137</v>
      </c>
      <c r="E6" s="43">
        <v>97.77602010828457</v>
      </c>
      <c r="F6" s="43">
        <v>96.350208748770442</v>
      </c>
      <c r="G6" s="43">
        <v>96.206884636690759</v>
      </c>
      <c r="H6" s="43">
        <v>96.041191623773869</v>
      </c>
      <c r="I6" s="43">
        <v>93.082911539134685</v>
      </c>
      <c r="J6" s="43">
        <v>82.667697395194992</v>
      </c>
      <c r="K6" s="43">
        <v>84.375814232756284</v>
      </c>
      <c r="L6" s="43">
        <v>88.304647950645645</v>
      </c>
      <c r="M6" s="43">
        <v>101.48750832192412</v>
      </c>
      <c r="N6" s="43">
        <v>77.103035715756789</v>
      </c>
      <c r="O6" s="43">
        <v>747.16362690015478</v>
      </c>
      <c r="P6" s="43">
        <v>86.142021763592695</v>
      </c>
      <c r="Q6" s="43">
        <v>79.611943607013458</v>
      </c>
      <c r="R6" s="43">
        <v>76.062567232263575</v>
      </c>
      <c r="S6" s="43">
        <v>95.233507169892789</v>
      </c>
      <c r="T6" s="43">
        <v>93.193178719080379</v>
      </c>
      <c r="U6" s="43">
        <v>74.887947922899485</v>
      </c>
      <c r="V6" s="43">
        <v>79.267656293933342</v>
      </c>
      <c r="W6" s="43">
        <v>75.222484919423209</v>
      </c>
      <c r="X6" s="43">
        <v>78.527199605663881</v>
      </c>
      <c r="Y6" s="43">
        <v>77.841849784953141</v>
      </c>
      <c r="Z6" s="43">
        <v>85.855421708132027</v>
      </c>
      <c r="AA6" s="43">
        <v>88.241378961157906</v>
      </c>
      <c r="AB6" s="43">
        <v>90.492904506894519</v>
      </c>
      <c r="AC6" s="43">
        <v>92.316291443782447</v>
      </c>
      <c r="AD6" s="44">
        <f t="shared" si="1"/>
        <v>6.5779299568118812E-3</v>
      </c>
      <c r="AE6" s="44">
        <f t="shared" si="2"/>
        <v>-0.11996901463225361</v>
      </c>
      <c r="AG6" s="40">
        <f t="shared" si="3"/>
        <v>2.0149501740758108E-2</v>
      </c>
      <c r="AH6" s="41">
        <f t="shared" si="4"/>
        <v>1.8233869368879283</v>
      </c>
    </row>
    <row r="7" spans="1:34" x14ac:dyDescent="0.25">
      <c r="A7" s="47" t="s">
        <v>9</v>
      </c>
      <c r="B7" s="38">
        <v>442.56319450307512</v>
      </c>
      <c r="C7" s="38">
        <v>432.22637909200233</v>
      </c>
      <c r="D7" s="38">
        <v>367.05077962913231</v>
      </c>
      <c r="E7" s="38">
        <v>357.18305904168307</v>
      </c>
      <c r="F7" s="38">
        <v>314.65349365881707</v>
      </c>
      <c r="G7" s="38">
        <v>284.68916996254387</v>
      </c>
      <c r="H7" s="38">
        <v>284.16327602293347</v>
      </c>
      <c r="I7" s="38">
        <v>248.79906485733736</v>
      </c>
      <c r="J7" s="38">
        <v>263.80318635938528</v>
      </c>
      <c r="K7" s="38">
        <v>201.24536752059265</v>
      </c>
      <c r="L7" s="38">
        <v>200.77410474677936</v>
      </c>
      <c r="M7" s="38">
        <v>191.19125829793478</v>
      </c>
      <c r="N7" s="38">
        <v>188.27575612865698</v>
      </c>
      <c r="O7" s="38">
        <v>178.3080294583157</v>
      </c>
      <c r="P7" s="38">
        <v>175.31112198569383</v>
      </c>
      <c r="Q7" s="38">
        <v>182.99550720230906</v>
      </c>
      <c r="R7" s="38">
        <v>177.89889094201283</v>
      </c>
      <c r="S7" s="38">
        <v>172.3757410453504</v>
      </c>
      <c r="T7" s="38">
        <v>182.37902734919629</v>
      </c>
      <c r="U7" s="38">
        <v>193.04303516451003</v>
      </c>
      <c r="V7" s="38">
        <v>184.71590929364672</v>
      </c>
      <c r="W7" s="38">
        <v>168.66069848345958</v>
      </c>
      <c r="X7" s="38">
        <v>164.61366222105585</v>
      </c>
      <c r="Y7" s="38">
        <v>175.76833835612837</v>
      </c>
      <c r="Z7" s="38">
        <v>151.2720281573506</v>
      </c>
      <c r="AA7" s="38">
        <v>150.69531588387906</v>
      </c>
      <c r="AB7" s="38">
        <v>141.35971227297546</v>
      </c>
      <c r="AC7" s="38">
        <v>127.21978280937516</v>
      </c>
      <c r="AD7" s="39">
        <f t="shared" si="1"/>
        <v>9.0649527548504211E-3</v>
      </c>
      <c r="AE7" s="39">
        <f t="shared" si="2"/>
        <v>-0.71253871901340149</v>
      </c>
      <c r="AG7" s="40">
        <f t="shared" si="3"/>
        <v>-0.10002800116270121</v>
      </c>
      <c r="AH7" s="41">
        <f t="shared" si="4"/>
        <v>-14.139929463600296</v>
      </c>
    </row>
    <row r="8" spans="1:34" x14ac:dyDescent="0.25">
      <c r="A8" s="47" t="s">
        <v>10</v>
      </c>
      <c r="B8" s="38">
        <v>6.6674616591156113</v>
      </c>
      <c r="C8" s="38">
        <v>6.7381720049465885</v>
      </c>
      <c r="D8" s="38">
        <v>5.6506759727544047</v>
      </c>
      <c r="E8" s="38">
        <v>5.9724705097734505</v>
      </c>
      <c r="F8" s="38">
        <v>5.7861558818237269</v>
      </c>
      <c r="G8" s="38">
        <v>6.0062107218735141</v>
      </c>
      <c r="H8" s="38">
        <v>6.4456403600937699</v>
      </c>
      <c r="I8" s="38">
        <v>6.5467315408328712</v>
      </c>
      <c r="J8" s="38">
        <v>7.0697840521480346</v>
      </c>
      <c r="K8" s="38">
        <v>7.1666519822402099</v>
      </c>
      <c r="L8" s="38">
        <v>8.3997910348896365</v>
      </c>
      <c r="M8" s="38">
        <v>8.8497376086211847</v>
      </c>
      <c r="N8" s="38">
        <v>8.5539787846754667</v>
      </c>
      <c r="O8" s="38">
        <v>8.9317787428280084</v>
      </c>
      <c r="P8" s="38">
        <v>9.7932433074355778</v>
      </c>
      <c r="Q8" s="38">
        <v>11.200169584642582</v>
      </c>
      <c r="R8" s="38">
        <v>10.747514220244053</v>
      </c>
      <c r="S8" s="38">
        <v>10.403544605991364</v>
      </c>
      <c r="T8" s="38">
        <v>9.7098768753652802</v>
      </c>
      <c r="U8" s="38">
        <v>8.4028591930583367</v>
      </c>
      <c r="V8" s="38">
        <v>8.7274586363770386</v>
      </c>
      <c r="W8" s="38">
        <v>7.8141119179030687</v>
      </c>
      <c r="X8" s="38">
        <v>7.5249139682989759</v>
      </c>
      <c r="Y8" s="38">
        <v>7.6947573841189856</v>
      </c>
      <c r="Z8" s="38">
        <v>8.7865079268774409</v>
      </c>
      <c r="AA8" s="38">
        <v>9.0294784504781571</v>
      </c>
      <c r="AB8" s="38">
        <v>8.98235144569861</v>
      </c>
      <c r="AC8" s="38">
        <v>9.9196193311496064</v>
      </c>
      <c r="AD8" s="39">
        <f t="shared" si="1"/>
        <v>7.0681523421328783E-4</v>
      </c>
      <c r="AE8" s="39">
        <f t="shared" si="2"/>
        <v>0.48776548532344605</v>
      </c>
      <c r="AG8" s="40">
        <f t="shared" si="3"/>
        <v>0.10434549250461883</v>
      </c>
      <c r="AH8" s="41">
        <f t="shared" si="4"/>
        <v>0.93726788545099637</v>
      </c>
    </row>
    <row r="9" spans="1:34" x14ac:dyDescent="0.25">
      <c r="A9" s="47" t="s">
        <v>11</v>
      </c>
      <c r="B9" s="38">
        <v>3.5230745152500096</v>
      </c>
      <c r="C9" s="38">
        <v>3.6591568950545503</v>
      </c>
      <c r="D9" s="38">
        <v>3.7208808632853323</v>
      </c>
      <c r="E9" s="38">
        <v>3.7438136211528974</v>
      </c>
      <c r="F9" s="38">
        <v>4.2423063633316351</v>
      </c>
      <c r="G9" s="38">
        <v>3.7117355254381672</v>
      </c>
      <c r="H9" s="38">
        <v>3.8882926068681365</v>
      </c>
      <c r="I9" s="38">
        <v>4.0741949077417674</v>
      </c>
      <c r="J9" s="38">
        <v>4.0162679598412465</v>
      </c>
      <c r="K9" s="38">
        <v>4.2887881633409135</v>
      </c>
      <c r="L9" s="38">
        <v>4.2413473974490206</v>
      </c>
      <c r="M9" s="38">
        <v>4.3038854006573946</v>
      </c>
      <c r="N9" s="38">
        <v>4.2708171471359151</v>
      </c>
      <c r="O9" s="38">
        <v>4.4599807463890739</v>
      </c>
      <c r="P9" s="38">
        <v>4.0880972461076546</v>
      </c>
      <c r="Q9" s="38">
        <v>4.5380567311843212</v>
      </c>
      <c r="R9" s="38">
        <v>4.5841789622577833</v>
      </c>
      <c r="S9" s="38">
        <v>6.0249655542774079</v>
      </c>
      <c r="T9" s="38">
        <v>8.1394626733863031</v>
      </c>
      <c r="U9" s="38">
        <v>8.3444579495097866</v>
      </c>
      <c r="V9" s="38">
        <v>7.5075420417701499</v>
      </c>
      <c r="W9" s="38">
        <v>8.4456942833391508</v>
      </c>
      <c r="X9" s="38">
        <v>9.4119372497157077</v>
      </c>
      <c r="Y9" s="38">
        <v>10.896503770093371</v>
      </c>
      <c r="Z9" s="38">
        <v>11.376884170184812</v>
      </c>
      <c r="AA9" s="38">
        <v>7.8949204317442252</v>
      </c>
      <c r="AB9" s="38">
        <v>10.523487307474266</v>
      </c>
      <c r="AC9" s="38">
        <v>9.5693582375792001</v>
      </c>
      <c r="AD9" s="39">
        <f t="shared" si="1"/>
        <v>6.8185763567819586E-4</v>
      </c>
      <c r="AE9" s="39">
        <f t="shared" si="2"/>
        <v>1.7161952425806486</v>
      </c>
      <c r="AG9" s="40">
        <f t="shared" si="3"/>
        <v>-9.0666624286931882E-2</v>
      </c>
      <c r="AH9" s="41">
        <f t="shared" si="4"/>
        <v>-0.95412906989506574</v>
      </c>
    </row>
    <row r="10" spans="1:34" x14ac:dyDescent="0.25">
      <c r="A10" s="47" t="s">
        <v>12</v>
      </c>
      <c r="B10" s="38">
        <v>3.6093138751137581</v>
      </c>
      <c r="C10" s="38">
        <v>3.5442173068143958</v>
      </c>
      <c r="D10" s="38">
        <v>3.3082378614031667</v>
      </c>
      <c r="E10" s="38">
        <v>3.2218026757870879</v>
      </c>
      <c r="F10" s="38">
        <v>3.3268918414060198</v>
      </c>
      <c r="G10" s="38">
        <v>2.8637735863596276</v>
      </c>
      <c r="H10" s="38">
        <v>2.9429813756293441</v>
      </c>
      <c r="I10" s="38">
        <v>2.8637475013994309</v>
      </c>
      <c r="J10" s="38">
        <v>2.6791698785578575</v>
      </c>
      <c r="K10" s="38">
        <v>2.8178168931356908</v>
      </c>
      <c r="L10" s="38">
        <v>2.855325324605603</v>
      </c>
      <c r="M10" s="38">
        <v>2.9154407855304996</v>
      </c>
      <c r="N10" s="38">
        <v>2.8339242018048045</v>
      </c>
      <c r="O10" s="38">
        <v>2.7772039197540428</v>
      </c>
      <c r="P10" s="38">
        <v>2.5154658251864781</v>
      </c>
      <c r="Q10" s="38">
        <v>2.7530135199043433</v>
      </c>
      <c r="R10" s="38">
        <v>2.6105792783693906</v>
      </c>
      <c r="S10" s="38">
        <v>2.693040751293863</v>
      </c>
      <c r="T10" s="38">
        <v>2.9605373839384832</v>
      </c>
      <c r="U10" s="38">
        <v>2.719649636537568</v>
      </c>
      <c r="V10" s="38">
        <v>2.7325303020090046</v>
      </c>
      <c r="W10" s="38">
        <v>2.4797665255510437</v>
      </c>
      <c r="X10" s="38">
        <v>2.4761972528948624</v>
      </c>
      <c r="Y10" s="38">
        <v>2.2882017037239382</v>
      </c>
      <c r="Z10" s="38">
        <v>2.0844181266764643</v>
      </c>
      <c r="AA10" s="38">
        <v>2.1447216010345551</v>
      </c>
      <c r="AB10" s="38">
        <v>2.2127713159411604</v>
      </c>
      <c r="AC10" s="38">
        <v>2.3671088843215373</v>
      </c>
      <c r="AD10" s="39">
        <f t="shared" si="1"/>
        <v>1.6866661558535649E-4</v>
      </c>
      <c r="AE10" s="39">
        <f t="shared" si="2"/>
        <v>-0.34416651856111269</v>
      </c>
      <c r="AG10" s="40">
        <f t="shared" si="3"/>
        <v>6.9748539882320548E-2</v>
      </c>
      <c r="AH10" s="41">
        <f t="shared" si="4"/>
        <v>0.15433756838037693</v>
      </c>
    </row>
    <row r="11" spans="1:34" x14ac:dyDescent="0.25">
      <c r="A11" s="47" t="s">
        <v>13</v>
      </c>
      <c r="B11" s="38">
        <f t="shared" ref="B11" si="5">SUM(B12:B16)</f>
        <v>48.766252464253455</v>
      </c>
      <c r="C11" s="38">
        <f t="shared" ref="C11:AC11" si="6">SUM(C12:C16)</f>
        <v>50.233884820017309</v>
      </c>
      <c r="D11" s="38">
        <f t="shared" si="6"/>
        <v>51.243998886773014</v>
      </c>
      <c r="E11" s="38">
        <f t="shared" si="6"/>
        <v>48.357956958489424</v>
      </c>
      <c r="F11" s="38">
        <f t="shared" si="6"/>
        <v>47.085648489664216</v>
      </c>
      <c r="G11" s="38">
        <f t="shared" si="6"/>
        <v>46.564352033654536</v>
      </c>
      <c r="H11" s="38">
        <f t="shared" si="6"/>
        <v>46.294553081696712</v>
      </c>
      <c r="I11" s="38">
        <f t="shared" si="6"/>
        <v>43.648879036097455</v>
      </c>
      <c r="J11" s="38">
        <f t="shared" si="6"/>
        <v>45.376141017834385</v>
      </c>
      <c r="K11" s="38">
        <f t="shared" si="6"/>
        <v>44.483083857077872</v>
      </c>
      <c r="L11" s="38">
        <f t="shared" si="6"/>
        <v>41.637954869107681</v>
      </c>
      <c r="M11" s="38">
        <f t="shared" si="6"/>
        <v>41.082910614426368</v>
      </c>
      <c r="N11" s="38">
        <f t="shared" si="6"/>
        <v>38.017391238725722</v>
      </c>
      <c r="O11" s="38">
        <f t="shared" si="6"/>
        <v>36.227806409278649</v>
      </c>
      <c r="P11" s="38">
        <f t="shared" si="6"/>
        <v>35.437484751820172</v>
      </c>
      <c r="Q11" s="38">
        <f t="shared" si="6"/>
        <v>35.735912965750956</v>
      </c>
      <c r="R11" s="38">
        <f t="shared" si="6"/>
        <v>33.975303079260485</v>
      </c>
      <c r="S11" s="38">
        <f t="shared" si="6"/>
        <v>32.346393807861268</v>
      </c>
      <c r="T11" s="38">
        <f t="shared" si="6"/>
        <v>29.536873371960375</v>
      </c>
      <c r="U11" s="38">
        <f t="shared" si="6"/>
        <v>25.850546485023269</v>
      </c>
      <c r="V11" s="38">
        <f t="shared" si="6"/>
        <v>22.584567998669787</v>
      </c>
      <c r="W11" s="38">
        <f t="shared" si="6"/>
        <v>20.74306615896457</v>
      </c>
      <c r="X11" s="38">
        <f t="shared" si="6"/>
        <v>18.473118988530366</v>
      </c>
      <c r="Y11" s="38">
        <f t="shared" si="6"/>
        <v>17.320985962173953</v>
      </c>
      <c r="Z11" s="38">
        <f t="shared" si="6"/>
        <v>16.322627530147674</v>
      </c>
      <c r="AA11" s="38">
        <f t="shared" si="6"/>
        <v>15.203692554123077</v>
      </c>
      <c r="AB11" s="38">
        <f t="shared" si="6"/>
        <v>13.924222876033699</v>
      </c>
      <c r="AC11" s="38">
        <f t="shared" si="6"/>
        <v>11.877368893033553</v>
      </c>
      <c r="AD11" s="39">
        <f t="shared" si="1"/>
        <v>8.4631325010676626E-4</v>
      </c>
      <c r="AE11" s="39">
        <f t="shared" si="2"/>
        <v>-0.75644286175691111</v>
      </c>
      <c r="AG11" s="40">
        <f t="shared" si="3"/>
        <v>-0.14699951309477963</v>
      </c>
      <c r="AH11" s="41">
        <f t="shared" si="4"/>
        <v>-2.0468539830001458</v>
      </c>
    </row>
    <row r="12" spans="1:34" outlineLevel="1" x14ac:dyDescent="0.25">
      <c r="A12" s="42" t="s">
        <v>14</v>
      </c>
      <c r="B12" s="43">
        <v>3.4169362210937602E-2</v>
      </c>
      <c r="C12" s="43">
        <v>3.1809991914600128E-2</v>
      </c>
      <c r="D12" s="43">
        <v>3.1463280041448861E-2</v>
      </c>
      <c r="E12" s="43">
        <v>2.757750053525879E-2</v>
      </c>
      <c r="F12" s="43">
        <v>2.8596958251538483E-2</v>
      </c>
      <c r="G12" s="43">
        <v>3.2729117570257885E-2</v>
      </c>
      <c r="H12" s="43">
        <v>3.5344452911469926E-2</v>
      </c>
      <c r="I12" s="43">
        <v>3.7479525561279356E-2</v>
      </c>
      <c r="J12" s="43">
        <v>4.0492296738525314E-2</v>
      </c>
      <c r="K12" s="43">
        <v>4.5967243320699139E-2</v>
      </c>
      <c r="L12" s="43">
        <v>4.8154214457453916E-2</v>
      </c>
      <c r="M12" s="43">
        <v>4.7415362213791099E-2</v>
      </c>
      <c r="N12" s="43">
        <v>4.3392101020451067E-2</v>
      </c>
      <c r="O12" s="43">
        <v>4.5384209474072595E-2</v>
      </c>
      <c r="P12" s="43">
        <v>4.3773568834743495E-2</v>
      </c>
      <c r="Q12" s="43">
        <v>4.9969420110996976E-2</v>
      </c>
      <c r="R12" s="43">
        <v>6.0370768933978476E-2</v>
      </c>
      <c r="S12" s="43">
        <v>5.657254917746455E-2</v>
      </c>
      <c r="T12" s="43">
        <v>5.2040904438267019E-2</v>
      </c>
      <c r="U12" s="43">
        <v>4.2525004265228004E-2</v>
      </c>
      <c r="V12" s="43">
        <v>3.2026703262159499E-2</v>
      </c>
      <c r="W12" s="43">
        <v>1.5240764296018505E-2</v>
      </c>
      <c r="X12" s="43">
        <v>8.954632055724502E-3</v>
      </c>
      <c r="Y12" s="43">
        <v>8.629029672481997E-3</v>
      </c>
      <c r="Z12" s="43">
        <v>8.2117108561040007E-3</v>
      </c>
      <c r="AA12" s="43">
        <v>8.6416963252595024E-3</v>
      </c>
      <c r="AB12" s="43">
        <v>9.3235891981755022E-3</v>
      </c>
      <c r="AC12" s="43">
        <v>9.3046084081485018E-3</v>
      </c>
      <c r="AD12" s="44">
        <f t="shared" si="1"/>
        <v>6.6299307984696924E-7</v>
      </c>
      <c r="AE12" s="44">
        <f t="shared" si="2"/>
        <v>-0.72769148131275052</v>
      </c>
      <c r="AG12" s="40">
        <f t="shared" si="3"/>
        <v>-2.0357814596458981E-3</v>
      </c>
      <c r="AH12" s="41">
        <f t="shared" si="4"/>
        <v>-1.8980790027000455E-5</v>
      </c>
    </row>
    <row r="13" spans="1:34" outlineLevel="1" x14ac:dyDescent="0.25">
      <c r="A13" s="42" t="s">
        <v>15</v>
      </c>
      <c r="B13" s="43">
        <v>48.312491147540584</v>
      </c>
      <c r="C13" s="43">
        <v>49.794803066174531</v>
      </c>
      <c r="D13" s="43">
        <v>50.802150631832063</v>
      </c>
      <c r="E13" s="43">
        <v>47.91407893499666</v>
      </c>
      <c r="F13" s="43">
        <v>46.625638467272324</v>
      </c>
      <c r="G13" s="43">
        <v>46.10504863439219</v>
      </c>
      <c r="H13" s="43">
        <v>45.771372739772495</v>
      </c>
      <c r="I13" s="43">
        <v>43.136356714630892</v>
      </c>
      <c r="J13" s="43">
        <v>44.848913815727215</v>
      </c>
      <c r="K13" s="43">
        <v>43.915509497838414</v>
      </c>
      <c r="L13" s="43">
        <v>41.033885062492608</v>
      </c>
      <c r="M13" s="43">
        <v>40.442952718353659</v>
      </c>
      <c r="N13" s="43">
        <v>37.381988018460021</v>
      </c>
      <c r="O13" s="43">
        <v>35.541824112858208</v>
      </c>
      <c r="P13" s="43">
        <v>34.614650773141818</v>
      </c>
      <c r="Q13" s="43">
        <v>34.951203745012918</v>
      </c>
      <c r="R13" s="43">
        <v>33.083912922951406</v>
      </c>
      <c r="S13" s="43">
        <v>31.578559392358159</v>
      </c>
      <c r="T13" s="43">
        <v>28.738965095516722</v>
      </c>
      <c r="U13" s="43">
        <v>25.096843236508064</v>
      </c>
      <c r="V13" s="43">
        <v>21.835674190465202</v>
      </c>
      <c r="W13" s="43">
        <v>20.076391315227589</v>
      </c>
      <c r="X13" s="43">
        <v>17.802049096517568</v>
      </c>
      <c r="Y13" s="43">
        <v>16.656779216112973</v>
      </c>
      <c r="Z13" s="43">
        <v>15.566437047068099</v>
      </c>
      <c r="AA13" s="43">
        <v>14.45544767413805</v>
      </c>
      <c r="AB13" s="43">
        <v>13.066512119886939</v>
      </c>
      <c r="AC13" s="43">
        <v>11.09184708167699</v>
      </c>
      <c r="AD13" s="44">
        <f t="shared" si="1"/>
        <v>7.9034146686200637E-4</v>
      </c>
      <c r="AE13" s="44">
        <f t="shared" si="2"/>
        <v>-0.77041450734130412</v>
      </c>
      <c r="AG13" s="40">
        <f t="shared" si="3"/>
        <v>-0.15112411178225235</v>
      </c>
      <c r="AH13" s="41">
        <f t="shared" si="4"/>
        <v>-1.9746650382099489</v>
      </c>
    </row>
    <row r="14" spans="1:34" outlineLevel="1" x14ac:dyDescent="0.25">
      <c r="A14" s="42" t="s">
        <v>16</v>
      </c>
      <c r="B14" s="43">
        <v>0.18852113700000001</v>
      </c>
      <c r="C14" s="43">
        <v>0.18309138075000003</v>
      </c>
      <c r="D14" s="43">
        <v>0.16419582900000004</v>
      </c>
      <c r="E14" s="43">
        <v>0.18026790750000002</v>
      </c>
      <c r="F14" s="43">
        <v>0.16984277550000001</v>
      </c>
      <c r="G14" s="43">
        <v>0.15768012149999999</v>
      </c>
      <c r="H14" s="43">
        <v>0.1837429515</v>
      </c>
      <c r="I14" s="43">
        <v>0.17722724400000003</v>
      </c>
      <c r="J14" s="43">
        <v>0.18243981000000004</v>
      </c>
      <c r="K14" s="43">
        <v>0.17548972200000001</v>
      </c>
      <c r="L14" s="43">
        <v>0.17431689465000003</v>
      </c>
      <c r="M14" s="43">
        <v>0.19025865900000002</v>
      </c>
      <c r="N14" s="43">
        <v>0.1663677315</v>
      </c>
      <c r="O14" s="43">
        <v>0.1837429515</v>
      </c>
      <c r="P14" s="43">
        <v>0.19373370300000003</v>
      </c>
      <c r="Q14" s="43">
        <v>0.17296281817766501</v>
      </c>
      <c r="R14" s="43">
        <v>0.17296281817766501</v>
      </c>
      <c r="S14" s="43">
        <v>0.1870507347527513</v>
      </c>
      <c r="T14" s="43">
        <v>0.1982351340025407</v>
      </c>
      <c r="U14" s="43">
        <v>0.17394576777405898</v>
      </c>
      <c r="V14" s="43">
        <v>0.17261659983500199</v>
      </c>
      <c r="W14" s="43">
        <v>0.17448571002603122</v>
      </c>
      <c r="X14" s="43">
        <v>0.16707320498228945</v>
      </c>
      <c r="Y14" s="43">
        <v>0.16638239811560723</v>
      </c>
      <c r="Z14" s="43">
        <v>0.15263317689309827</v>
      </c>
      <c r="AA14" s="43">
        <v>0.15555318131063536</v>
      </c>
      <c r="AB14" s="43">
        <v>0.15842193325889886</v>
      </c>
      <c r="AC14" s="43">
        <v>0.16353728596049324</v>
      </c>
      <c r="AD14" s="44">
        <f t="shared" si="1"/>
        <v>1.1652729930451414E-5</v>
      </c>
      <c r="AE14" s="44">
        <f t="shared" si="2"/>
        <v>-0.13252546338879104</v>
      </c>
      <c r="AG14" s="40">
        <f t="shared" si="3"/>
        <v>3.2289422281160329E-2</v>
      </c>
      <c r="AH14" s="41">
        <f t="shared" si="4"/>
        <v>5.1153527015943834E-3</v>
      </c>
    </row>
    <row r="15" spans="1:34" outlineLevel="1" x14ac:dyDescent="0.25">
      <c r="A15" s="42" t="s">
        <v>17</v>
      </c>
      <c r="B15" s="43">
        <v>0.19737789372</v>
      </c>
      <c r="C15" s="43">
        <v>0.19016162991000002</v>
      </c>
      <c r="D15" s="43">
        <v>0.21217310288999999</v>
      </c>
      <c r="E15" s="43">
        <v>0.21217310288999999</v>
      </c>
      <c r="F15" s="43">
        <v>0.24103815812999999</v>
      </c>
      <c r="G15" s="43">
        <v>0.21181042134</v>
      </c>
      <c r="H15" s="43">
        <v>0.24248888433000002</v>
      </c>
      <c r="I15" s="43">
        <v>0.24970514814000003</v>
      </c>
      <c r="J15" s="43">
        <v>0.27244198422000004</v>
      </c>
      <c r="K15" s="43">
        <v>0.30239508410999999</v>
      </c>
      <c r="L15" s="43">
        <v>0.3540815664584504</v>
      </c>
      <c r="M15" s="43">
        <v>0.35525420213690084</v>
      </c>
      <c r="N15" s="43">
        <v>0.37807562924535132</v>
      </c>
      <c r="O15" s="43">
        <v>0.40811332016380175</v>
      </c>
      <c r="P15" s="43">
        <v>0.53184671763972735</v>
      </c>
      <c r="Q15" s="43">
        <v>0.49422456534523163</v>
      </c>
      <c r="R15" s="43">
        <v>0.59095518841925387</v>
      </c>
      <c r="S15" s="43">
        <v>0.4666806759844393</v>
      </c>
      <c r="T15" s="43">
        <v>0.48370613206218893</v>
      </c>
      <c r="U15" s="43">
        <v>0.47138906643725925</v>
      </c>
      <c r="V15" s="43">
        <v>0.47279826896236044</v>
      </c>
      <c r="W15" s="43">
        <v>0.41045253735754589</v>
      </c>
      <c r="X15" s="43">
        <v>0.43376638070630125</v>
      </c>
      <c r="Y15" s="43">
        <v>0.42428803875574456</v>
      </c>
      <c r="Z15" s="43">
        <v>0.53114146054611511</v>
      </c>
      <c r="AA15" s="43">
        <v>0.52386986346367082</v>
      </c>
      <c r="AB15" s="43">
        <v>0.62953484694273942</v>
      </c>
      <c r="AC15" s="43">
        <v>0.55587820607233707</v>
      </c>
      <c r="AD15" s="44">
        <f t="shared" si="1"/>
        <v>3.9608695787880278E-5</v>
      </c>
      <c r="AE15" s="44">
        <f t="shared" si="2"/>
        <v>1.8163144088512013</v>
      </c>
      <c r="AG15" s="40">
        <f t="shared" si="3"/>
        <v>-0.11700168978430187</v>
      </c>
      <c r="AH15" s="41">
        <f t="shared" si="4"/>
        <v>-7.3656640870402357E-2</v>
      </c>
    </row>
    <row r="16" spans="1:34" outlineLevel="1" x14ac:dyDescent="0.25">
      <c r="A16" s="42" t="s">
        <v>18</v>
      </c>
      <c r="B16" s="43">
        <v>3.369292378193018E-2</v>
      </c>
      <c r="C16" s="43">
        <v>3.4018751268179589E-2</v>
      </c>
      <c r="D16" s="43">
        <v>3.40160430095022E-2</v>
      </c>
      <c r="E16" s="43">
        <v>2.3859512567508252E-2</v>
      </c>
      <c r="F16" s="43">
        <v>2.05321305103437E-2</v>
      </c>
      <c r="G16" s="43">
        <v>5.7083738852095722E-2</v>
      </c>
      <c r="H16" s="43">
        <v>6.1604053182747712E-2</v>
      </c>
      <c r="I16" s="43">
        <v>4.811040376527833E-2</v>
      </c>
      <c r="J16" s="43">
        <v>3.1853111148643982E-2</v>
      </c>
      <c r="K16" s="43">
        <v>4.3722309808756098E-2</v>
      </c>
      <c r="L16" s="43">
        <v>2.7517131049172104E-2</v>
      </c>
      <c r="M16" s="43">
        <v>4.7029672722021576E-2</v>
      </c>
      <c r="N16" s="43">
        <v>4.7567758499891324E-2</v>
      </c>
      <c r="O16" s="43">
        <v>4.8741815282569101E-2</v>
      </c>
      <c r="P16" s="43">
        <v>5.3479989203881743E-2</v>
      </c>
      <c r="Q16" s="43">
        <v>6.7552417104142087E-2</v>
      </c>
      <c r="R16" s="43">
        <v>6.7101380778185796E-2</v>
      </c>
      <c r="S16" s="43">
        <v>5.7530455588453037E-2</v>
      </c>
      <c r="T16" s="43">
        <v>6.3926105940654662E-2</v>
      </c>
      <c r="U16" s="43">
        <v>6.5843410038660746E-2</v>
      </c>
      <c r="V16" s="43">
        <v>7.1452236145064768E-2</v>
      </c>
      <c r="W16" s="43">
        <v>6.6495832057386989E-2</v>
      </c>
      <c r="X16" s="43">
        <v>6.1275674268479005E-2</v>
      </c>
      <c r="Y16" s="43">
        <v>6.4907279517147226E-2</v>
      </c>
      <c r="Z16" s="43">
        <v>6.4204134784256711E-2</v>
      </c>
      <c r="AA16" s="43">
        <v>6.0180138885460206E-2</v>
      </c>
      <c r="AB16" s="43">
        <v>6.0430386746948173E-2</v>
      </c>
      <c r="AC16" s="43">
        <v>5.6801710915584232E-2</v>
      </c>
      <c r="AD16" s="44">
        <f t="shared" si="1"/>
        <v>4.0473644465811633E-6</v>
      </c>
      <c r="AE16" s="44">
        <f t="shared" si="2"/>
        <v>0.68586470213212847</v>
      </c>
      <c r="AG16" s="40">
        <f t="shared" si="3"/>
        <v>-6.0047205167807316E-2</v>
      </c>
      <c r="AH16" s="41">
        <f t="shared" si="4"/>
        <v>-3.6286758313639408E-3</v>
      </c>
    </row>
    <row r="17" spans="1:40" x14ac:dyDescent="0.25">
      <c r="A17" s="47" t="s">
        <v>19</v>
      </c>
      <c r="B17" s="38">
        <f t="shared" ref="B17:AA17" si="7">SUM(B18:B22)</f>
        <v>0</v>
      </c>
      <c r="C17" s="38">
        <f t="shared" si="7"/>
        <v>0</v>
      </c>
      <c r="D17" s="38">
        <f t="shared" si="7"/>
        <v>0</v>
      </c>
      <c r="E17" s="38">
        <f t="shared" si="7"/>
        <v>0</v>
      </c>
      <c r="F17" s="38">
        <f t="shared" si="7"/>
        <v>0</v>
      </c>
      <c r="G17" s="38">
        <f t="shared" si="7"/>
        <v>0</v>
      </c>
      <c r="H17" s="38">
        <f t="shared" si="7"/>
        <v>0</v>
      </c>
      <c r="I17" s="38">
        <f t="shared" si="7"/>
        <v>0</v>
      </c>
      <c r="J17" s="38">
        <f t="shared" si="7"/>
        <v>0</v>
      </c>
      <c r="K17" s="38">
        <f t="shared" si="7"/>
        <v>0</v>
      </c>
      <c r="L17" s="38">
        <f t="shared" si="7"/>
        <v>0</v>
      </c>
      <c r="M17" s="38">
        <f t="shared" si="7"/>
        <v>0</v>
      </c>
      <c r="N17" s="38">
        <f t="shared" si="7"/>
        <v>0</v>
      </c>
      <c r="O17" s="38">
        <f t="shared" si="7"/>
        <v>0</v>
      </c>
      <c r="P17" s="38">
        <f t="shared" si="7"/>
        <v>0</v>
      </c>
      <c r="Q17" s="38">
        <f t="shared" si="7"/>
        <v>0</v>
      </c>
      <c r="R17" s="38">
        <f t="shared" si="7"/>
        <v>0</v>
      </c>
      <c r="S17" s="38">
        <f t="shared" si="7"/>
        <v>0</v>
      </c>
      <c r="T17" s="38">
        <f t="shared" si="7"/>
        <v>0</v>
      </c>
      <c r="U17" s="38">
        <f t="shared" si="7"/>
        <v>0</v>
      </c>
      <c r="V17" s="38">
        <f t="shared" si="7"/>
        <v>0</v>
      </c>
      <c r="W17" s="38">
        <f t="shared" si="7"/>
        <v>0</v>
      </c>
      <c r="X17" s="38">
        <f t="shared" si="7"/>
        <v>0</v>
      </c>
      <c r="Y17" s="38">
        <f t="shared" si="7"/>
        <v>0</v>
      </c>
      <c r="Z17" s="38">
        <f t="shared" si="7"/>
        <v>0</v>
      </c>
      <c r="AA17" s="38">
        <f t="shared" si="7"/>
        <v>0</v>
      </c>
      <c r="AB17" s="38">
        <f>SUM(AB18:AB22)</f>
        <v>0</v>
      </c>
      <c r="AC17" s="38">
        <f>SUM(AC18:AC22)</f>
        <v>0</v>
      </c>
      <c r="AD17" s="39">
        <f t="shared" si="1"/>
        <v>0</v>
      </c>
      <c r="AE17" s="39" t="e">
        <f t="shared" si="2"/>
        <v>#DIV/0!</v>
      </c>
      <c r="AG17" s="40" t="e">
        <f t="shared" si="3"/>
        <v>#DIV/0!</v>
      </c>
      <c r="AH17" s="41">
        <f t="shared" si="4"/>
        <v>0</v>
      </c>
    </row>
    <row r="18" spans="1:40" outlineLevel="1" x14ac:dyDescent="0.25">
      <c r="A18" s="42" t="s">
        <v>20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4">
        <f t="shared" si="1"/>
        <v>0</v>
      </c>
      <c r="AE18" s="44" t="e">
        <f t="shared" si="2"/>
        <v>#DIV/0!</v>
      </c>
      <c r="AG18" s="40" t="e">
        <f t="shared" si="3"/>
        <v>#DIV/0!</v>
      </c>
      <c r="AH18" s="41">
        <f t="shared" si="4"/>
        <v>0</v>
      </c>
    </row>
    <row r="19" spans="1:40" outlineLevel="1" x14ac:dyDescent="0.25">
      <c r="A19" s="42" t="s">
        <v>21</v>
      </c>
      <c r="B19" s="43"/>
      <c r="C19" s="43"/>
      <c r="D19" s="43"/>
      <c r="E19" s="43"/>
      <c r="F19" s="43"/>
      <c r="G19" s="43"/>
      <c r="H19" s="43"/>
      <c r="I19" s="43"/>
      <c r="J19" s="43"/>
      <c r="K19" s="43"/>
      <c r="L19" s="43"/>
      <c r="M19" s="43"/>
      <c r="N19" s="43"/>
      <c r="O19" s="43"/>
      <c r="P19" s="43"/>
      <c r="Q19" s="43"/>
      <c r="R19" s="43"/>
      <c r="S19" s="43"/>
      <c r="T19" s="43"/>
      <c r="U19" s="43"/>
      <c r="V19" s="43"/>
      <c r="W19" s="43"/>
      <c r="X19" s="43"/>
      <c r="Y19" s="43"/>
      <c r="Z19" s="43"/>
      <c r="AA19" s="43"/>
      <c r="AB19" s="43"/>
      <c r="AC19" s="43"/>
      <c r="AD19" s="44">
        <f t="shared" si="1"/>
        <v>0</v>
      </c>
      <c r="AE19" s="44" t="e">
        <f t="shared" si="2"/>
        <v>#DIV/0!</v>
      </c>
      <c r="AG19" s="40" t="e">
        <f t="shared" si="3"/>
        <v>#DIV/0!</v>
      </c>
      <c r="AH19" s="41">
        <f t="shared" si="4"/>
        <v>0</v>
      </c>
    </row>
    <row r="20" spans="1:40" outlineLevel="1" x14ac:dyDescent="0.25">
      <c r="A20" s="42" t="s">
        <v>23</v>
      </c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4">
        <f t="shared" si="1"/>
        <v>0</v>
      </c>
      <c r="AE20" s="44" t="e">
        <f t="shared" si="2"/>
        <v>#DIV/0!</v>
      </c>
      <c r="AG20" s="40" t="e">
        <f t="shared" si="3"/>
        <v>#DIV/0!</v>
      </c>
      <c r="AH20" s="41">
        <f t="shared" si="4"/>
        <v>0</v>
      </c>
    </row>
    <row r="21" spans="1:40" outlineLevel="1" x14ac:dyDescent="0.25">
      <c r="A21" s="42" t="s">
        <v>24</v>
      </c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4">
        <f t="shared" si="1"/>
        <v>0</v>
      </c>
      <c r="AE21" s="44" t="e">
        <f t="shared" si="2"/>
        <v>#DIV/0!</v>
      </c>
      <c r="AG21" s="40" t="e">
        <f t="shared" si="3"/>
        <v>#DIV/0!</v>
      </c>
      <c r="AH21" s="41">
        <f t="shared" si="4"/>
        <v>0</v>
      </c>
    </row>
    <row r="22" spans="1:40" outlineLevel="1" x14ac:dyDescent="0.25">
      <c r="A22" s="42" t="s">
        <v>25</v>
      </c>
      <c r="B22" s="43"/>
      <c r="C22" s="43"/>
      <c r="D22" s="43"/>
      <c r="E22" s="43"/>
      <c r="F22" s="43"/>
      <c r="G22" s="43"/>
      <c r="H22" s="43"/>
      <c r="I22" s="43"/>
      <c r="J22" s="43"/>
      <c r="K22" s="43"/>
      <c r="L22" s="43"/>
      <c r="M22" s="43"/>
      <c r="N22" s="43"/>
      <c r="O22" s="43"/>
      <c r="P22" s="43"/>
      <c r="Q22" s="43"/>
      <c r="R22" s="43"/>
      <c r="S22" s="43"/>
      <c r="T22" s="43"/>
      <c r="U22" s="43"/>
      <c r="V22" s="43"/>
      <c r="W22" s="43"/>
      <c r="X22" s="43"/>
      <c r="Y22" s="43"/>
      <c r="Z22" s="43"/>
      <c r="AA22" s="43"/>
      <c r="AB22" s="43"/>
      <c r="AC22" s="43"/>
      <c r="AD22" s="44">
        <f t="shared" si="1"/>
        <v>0</v>
      </c>
      <c r="AE22" s="44" t="e">
        <f t="shared" si="2"/>
        <v>#DIV/0!</v>
      </c>
      <c r="AG22" s="40" t="e">
        <f t="shared" si="3"/>
        <v>#DIV/0!</v>
      </c>
      <c r="AH22" s="41">
        <f t="shared" si="4"/>
        <v>0</v>
      </c>
    </row>
    <row r="23" spans="1:40" x14ac:dyDescent="0.25">
      <c r="A23" s="47" t="s">
        <v>26</v>
      </c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9"/>
      <c r="AE23" s="39"/>
      <c r="AG23" s="40" t="e">
        <f t="shared" si="3"/>
        <v>#DIV/0!</v>
      </c>
      <c r="AH23" s="41">
        <f t="shared" si="4"/>
        <v>0</v>
      </c>
      <c r="AN23" s="19"/>
    </row>
    <row r="24" spans="1:40" x14ac:dyDescent="0.25">
      <c r="A24" s="47" t="s">
        <v>27</v>
      </c>
      <c r="B24" s="38">
        <f t="shared" ref="B24:AA24" si="8">SUM(B25:B31)</f>
        <v>12764.297811661547</v>
      </c>
      <c r="C24" s="38">
        <f t="shared" si="8"/>
        <v>12881.318864941377</v>
      </c>
      <c r="D24" s="38">
        <f t="shared" si="8"/>
        <v>13000.651855287977</v>
      </c>
      <c r="E24" s="38">
        <f t="shared" si="8"/>
        <v>12975.385359142378</v>
      </c>
      <c r="F24" s="38">
        <f t="shared" si="8"/>
        <v>12893.185516762431</v>
      </c>
      <c r="G24" s="38">
        <f t="shared" si="8"/>
        <v>12899.209715009001</v>
      </c>
      <c r="H24" s="38">
        <f t="shared" si="8"/>
        <v>13258.089544739823</v>
      </c>
      <c r="I24" s="38">
        <f t="shared" si="8"/>
        <v>13528.467943203948</v>
      </c>
      <c r="J24" s="38">
        <f t="shared" si="8"/>
        <v>13694.80451849394</v>
      </c>
      <c r="K24" s="38">
        <f t="shared" si="8"/>
        <v>13258.112627037342</v>
      </c>
      <c r="L24" s="38">
        <f t="shared" si="8"/>
        <v>12656.349761097861</v>
      </c>
      <c r="M24" s="38">
        <f t="shared" si="8"/>
        <v>12578.225801105162</v>
      </c>
      <c r="N24" s="38">
        <f t="shared" si="8"/>
        <v>12429.842559255558</v>
      </c>
      <c r="O24" s="38">
        <f t="shared" si="8"/>
        <v>12367.760139518017</v>
      </c>
      <c r="P24" s="38">
        <f t="shared" si="8"/>
        <v>12341.21859141719</v>
      </c>
      <c r="Q24" s="38">
        <f t="shared" si="8"/>
        <v>12197.830494949803</v>
      </c>
      <c r="R24" s="38">
        <f t="shared" si="8"/>
        <v>12119.416580168734</v>
      </c>
      <c r="S24" s="38">
        <f t="shared" si="8"/>
        <v>11888.605585280751</v>
      </c>
      <c r="T24" s="38">
        <f t="shared" si="8"/>
        <v>11826.753440870491</v>
      </c>
      <c r="U24" s="38">
        <f t="shared" si="8"/>
        <v>11641.08516936235</v>
      </c>
      <c r="V24" s="38">
        <f t="shared" si="8"/>
        <v>11415.203595348226</v>
      </c>
      <c r="W24" s="38">
        <f t="shared" si="8"/>
        <v>11298.424509193561</v>
      </c>
      <c r="X24" s="38">
        <f t="shared" si="8"/>
        <v>11682.70070322629</v>
      </c>
      <c r="Y24" s="38">
        <f t="shared" si="8"/>
        <v>11851.212345467533</v>
      </c>
      <c r="Z24" s="38">
        <f t="shared" si="8"/>
        <v>11986.476361933685</v>
      </c>
      <c r="AA24" s="38">
        <f t="shared" si="8"/>
        <v>12234.993359274664</v>
      </c>
      <c r="AB24" s="38">
        <f>SUM(AB25:AB31)</f>
        <v>12610.531765687072</v>
      </c>
      <c r="AC24" s="38">
        <f>SUM(AC25:AC31)</f>
        <v>12968.030892997875</v>
      </c>
      <c r="AD24" s="39">
        <f t="shared" ref="AD24:AD36" si="9">AC24/$AC$38</f>
        <v>0.92402757474133601</v>
      </c>
      <c r="AE24" s="39">
        <f t="shared" ref="AE24:AE33" si="10">(AC24-B24)/B24</f>
        <v>1.5961166398843808E-2</v>
      </c>
      <c r="AG24" s="40">
        <f t="shared" si="3"/>
        <v>2.8349250765423578E-2</v>
      </c>
      <c r="AH24" s="41">
        <f t="shared" si="4"/>
        <v>357.49912731080258</v>
      </c>
      <c r="AK24" s="48"/>
      <c r="AL24" s="48"/>
      <c r="AM24" s="48"/>
    </row>
    <row r="25" spans="1:40" outlineLevel="1" x14ac:dyDescent="0.25">
      <c r="A25" s="42" t="s">
        <v>28</v>
      </c>
      <c r="B25" s="43">
        <v>11356.972954755622</v>
      </c>
      <c r="C25" s="43">
        <v>11453.886888791223</v>
      </c>
      <c r="D25" s="43">
        <v>11556.067299735332</v>
      </c>
      <c r="E25" s="43">
        <v>11530.790865891857</v>
      </c>
      <c r="F25" s="43">
        <v>11464.941184620753</v>
      </c>
      <c r="G25" s="43">
        <v>11480.101238342018</v>
      </c>
      <c r="H25" s="43">
        <v>11789.699162181967</v>
      </c>
      <c r="I25" s="43">
        <v>12034.874759846447</v>
      </c>
      <c r="J25" s="43">
        <v>12179.564912683076</v>
      </c>
      <c r="K25" s="43">
        <v>11795.822210853648</v>
      </c>
      <c r="L25" s="43">
        <v>11260.822304284771</v>
      </c>
      <c r="M25" s="43">
        <v>11179.760739049214</v>
      </c>
      <c r="N25" s="43">
        <v>11048.4362232598</v>
      </c>
      <c r="O25" s="43">
        <v>11008.08752683795</v>
      </c>
      <c r="P25" s="43">
        <v>10988.367103378709</v>
      </c>
      <c r="Q25" s="43">
        <v>10843.141319828761</v>
      </c>
      <c r="R25" s="43">
        <v>10789.482068670179</v>
      </c>
      <c r="S25" s="43">
        <v>10586.985228687616</v>
      </c>
      <c r="T25" s="43">
        <v>10539.091165131482</v>
      </c>
      <c r="U25" s="43">
        <v>10369.995236147857</v>
      </c>
      <c r="V25" s="43">
        <v>10162.099042785299</v>
      </c>
      <c r="W25" s="43">
        <v>10045.178595153233</v>
      </c>
      <c r="X25" s="43">
        <v>10379.267466077301</v>
      </c>
      <c r="Y25" s="43">
        <v>10532.736873213647</v>
      </c>
      <c r="Z25" s="43">
        <v>10655.911894613246</v>
      </c>
      <c r="AA25" s="43">
        <v>10880.287332770522</v>
      </c>
      <c r="AB25" s="43">
        <v>11212.113273769561</v>
      </c>
      <c r="AC25" s="43">
        <v>11542.425486794149</v>
      </c>
      <c r="AD25" s="44">
        <f t="shared" si="9"/>
        <v>0.82244710220067874</v>
      </c>
      <c r="AE25" s="44">
        <f t="shared" si="10"/>
        <v>1.6329398051517847E-2</v>
      </c>
      <c r="AG25" s="40">
        <f t="shared" si="3"/>
        <v>2.9460299317287931E-2</v>
      </c>
      <c r="AH25" s="41">
        <f t="shared" si="4"/>
        <v>330.31221302458835</v>
      </c>
    </row>
    <row r="26" spans="1:40" outlineLevel="1" x14ac:dyDescent="0.25">
      <c r="A26" s="42" t="s">
        <v>29</v>
      </c>
      <c r="B26" s="43">
        <v>1406.0509754168531</v>
      </c>
      <c r="C26" s="43">
        <v>1426.1003427329579</v>
      </c>
      <c r="D26" s="43">
        <v>1443.2229611929072</v>
      </c>
      <c r="E26" s="43">
        <v>1443.1993149022182</v>
      </c>
      <c r="F26" s="43">
        <v>1426.6840762771628</v>
      </c>
      <c r="G26" s="43">
        <v>1417.2625375430246</v>
      </c>
      <c r="H26" s="43">
        <v>1466.8864886503077</v>
      </c>
      <c r="I26" s="43">
        <v>1492.0860906368071</v>
      </c>
      <c r="J26" s="43">
        <v>1513.7131377863352</v>
      </c>
      <c r="K26" s="43">
        <v>1460.733947040304</v>
      </c>
      <c r="L26" s="43">
        <v>1393.9321213024141</v>
      </c>
      <c r="M26" s="43">
        <v>1396.8497933655012</v>
      </c>
      <c r="N26" s="43">
        <v>1379.8244335503441</v>
      </c>
      <c r="O26" s="43">
        <v>1357.983212838808</v>
      </c>
      <c r="P26" s="43">
        <v>1351.1724119268783</v>
      </c>
      <c r="Q26" s="43">
        <v>1352.9549150302246</v>
      </c>
      <c r="R26" s="43">
        <v>1328.2943611313779</v>
      </c>
      <c r="S26" s="43">
        <v>1300.068224229429</v>
      </c>
      <c r="T26" s="43">
        <v>1286.0466422311968</v>
      </c>
      <c r="U26" s="43">
        <v>1269.6982729008548</v>
      </c>
      <c r="V26" s="43">
        <v>1251.8248469776788</v>
      </c>
      <c r="W26" s="43">
        <v>1252.0431840651781</v>
      </c>
      <c r="X26" s="43">
        <v>1302.2641916052926</v>
      </c>
      <c r="Y26" s="43">
        <v>1317.4211673135414</v>
      </c>
      <c r="Z26" s="43">
        <v>1329.6093663932415</v>
      </c>
      <c r="AA26" s="43">
        <v>1353.8006402537815</v>
      </c>
      <c r="AB26" s="43">
        <v>1397.4880812390843</v>
      </c>
      <c r="AC26" s="43">
        <v>1424.6202831718142</v>
      </c>
      <c r="AD26" s="44">
        <f t="shared" si="9"/>
        <v>0.10151027831814886</v>
      </c>
      <c r="AE26" s="44">
        <f t="shared" si="10"/>
        <v>1.3206710197299793E-2</v>
      </c>
      <c r="AG26" s="40">
        <f t="shared" si="3"/>
        <v>1.9414979130750881E-2</v>
      </c>
      <c r="AH26" s="41">
        <f t="shared" si="4"/>
        <v>27.132201932729913</v>
      </c>
    </row>
    <row r="27" spans="1:40" outlineLevel="1" x14ac:dyDescent="0.25">
      <c r="A27" s="42" t="s">
        <v>30</v>
      </c>
      <c r="B27" s="43"/>
      <c r="C27" s="43"/>
      <c r="D27" s="43"/>
      <c r="E27" s="43"/>
      <c r="F27" s="43"/>
      <c r="G27" s="43"/>
      <c r="H27" s="43"/>
      <c r="I27" s="43"/>
      <c r="J27" s="43"/>
      <c r="K27" s="43"/>
      <c r="L27" s="43"/>
      <c r="M27" s="43"/>
      <c r="N27" s="43"/>
      <c r="O27" s="43"/>
      <c r="P27" s="43"/>
      <c r="Q27" s="43"/>
      <c r="R27" s="43"/>
      <c r="S27" s="43"/>
      <c r="T27" s="43"/>
      <c r="U27" s="43"/>
      <c r="V27" s="43"/>
      <c r="W27" s="43"/>
      <c r="X27" s="43"/>
      <c r="Y27" s="43"/>
      <c r="Z27" s="43"/>
      <c r="AA27" s="43"/>
      <c r="AB27" s="43"/>
      <c r="AC27" s="43"/>
      <c r="AD27" s="44">
        <f t="shared" si="9"/>
        <v>0</v>
      </c>
      <c r="AE27" s="44" t="e">
        <f t="shared" si="10"/>
        <v>#DIV/0!</v>
      </c>
      <c r="AG27" s="40" t="e">
        <f t="shared" si="3"/>
        <v>#DIV/0!</v>
      </c>
      <c r="AH27" s="41">
        <f t="shared" si="4"/>
        <v>0</v>
      </c>
    </row>
    <row r="28" spans="1:40" outlineLevel="1" x14ac:dyDescent="0.25">
      <c r="A28" s="42" t="s">
        <v>31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4">
        <f t="shared" si="9"/>
        <v>0</v>
      </c>
      <c r="AE28" s="44" t="e">
        <f t="shared" si="10"/>
        <v>#DIV/0!</v>
      </c>
      <c r="AG28" s="40" t="e">
        <f t="shared" si="3"/>
        <v>#DIV/0!</v>
      </c>
      <c r="AH28" s="41">
        <f t="shared" si="4"/>
        <v>0</v>
      </c>
    </row>
    <row r="29" spans="1:40" outlineLevel="1" x14ac:dyDescent="0.25">
      <c r="A29" s="42" t="s">
        <v>32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4">
        <f t="shared" si="9"/>
        <v>0</v>
      </c>
      <c r="AE29" s="44" t="e">
        <f t="shared" si="10"/>
        <v>#DIV/0!</v>
      </c>
      <c r="AG29" s="40" t="e">
        <f t="shared" si="3"/>
        <v>#DIV/0!</v>
      </c>
      <c r="AH29" s="41">
        <f t="shared" si="4"/>
        <v>0</v>
      </c>
    </row>
    <row r="30" spans="1:40" outlineLevel="1" x14ac:dyDescent="0.25">
      <c r="A30" s="42" t="s">
        <v>33</v>
      </c>
      <c r="B30" s="43">
        <v>1.0663359580224001</v>
      </c>
      <c r="C30" s="43">
        <v>1.1073488794847999</v>
      </c>
      <c r="D30" s="43">
        <v>1.1227287250332003</v>
      </c>
      <c r="E30" s="43">
        <v>1.1278553402160001</v>
      </c>
      <c r="F30" s="43">
        <v>1.2816537957000005</v>
      </c>
      <c r="G30" s="43">
        <v>1.4713385574636002</v>
      </c>
      <c r="H30" s="43">
        <v>1.1842481072268001</v>
      </c>
      <c r="I30" s="43">
        <v>1.2252610286892003</v>
      </c>
      <c r="J30" s="43">
        <v>1.2150077983236001</v>
      </c>
      <c r="K30" s="43">
        <v>1.2816537957000005</v>
      </c>
      <c r="L30" s="43">
        <v>1.3277933323452005</v>
      </c>
      <c r="M30" s="43">
        <v>1.3431731778935998</v>
      </c>
      <c r="N30" s="43">
        <v>1.3482997930764002</v>
      </c>
      <c r="O30" s="43">
        <v>1.3534264082592002</v>
      </c>
      <c r="P30" s="43">
        <v>1.2970336412483998</v>
      </c>
      <c r="Q30" s="43">
        <v>1.3918153471172656</v>
      </c>
      <c r="R30" s="43">
        <v>1.3342627605892878</v>
      </c>
      <c r="S30" s="43">
        <v>1.2668708943253932</v>
      </c>
      <c r="T30" s="43">
        <v>1.3707457975083062</v>
      </c>
      <c r="U30" s="43">
        <v>1.1626811450723307</v>
      </c>
      <c r="V30" s="43">
        <v>1.0997221354081308</v>
      </c>
      <c r="W30" s="43">
        <v>1.0536484561726009</v>
      </c>
      <c r="X30" s="43">
        <v>1.0040104383073334</v>
      </c>
      <c r="Y30" s="43">
        <v>0.87066574100479122</v>
      </c>
      <c r="Z30" s="43">
        <v>0.78012913794665439</v>
      </c>
      <c r="AA30" s="43">
        <v>0.75155500335080694</v>
      </c>
      <c r="AB30" s="43">
        <v>0.78915449957729056</v>
      </c>
      <c r="AC30" s="43">
        <v>0.81785351969383868</v>
      </c>
      <c r="AD30" s="44">
        <f t="shared" si="9"/>
        <v>5.8275555520492786E-5</v>
      </c>
      <c r="AE30" s="44">
        <f t="shared" si="10"/>
        <v>-0.23302453270861345</v>
      </c>
      <c r="AG30" s="40">
        <f t="shared" si="3"/>
        <v>3.6366795262424166E-2</v>
      </c>
      <c r="AH30" s="41">
        <f t="shared" si="4"/>
        <v>2.8699020116548124E-2</v>
      </c>
    </row>
    <row r="31" spans="1:40" outlineLevel="1" x14ac:dyDescent="0.25">
      <c r="A31" s="42" t="s">
        <v>34</v>
      </c>
      <c r="B31" s="43">
        <v>0.20754553105034021</v>
      </c>
      <c r="C31" s="43">
        <v>0.22428453771120618</v>
      </c>
      <c r="D31" s="43">
        <v>0.23886563470563416</v>
      </c>
      <c r="E31" s="43">
        <v>0.2673230080875551</v>
      </c>
      <c r="F31" s="43">
        <v>0.27860206881387661</v>
      </c>
      <c r="G31" s="43">
        <v>0.37460056649378559</v>
      </c>
      <c r="H31" s="43">
        <v>0.31964580032183143</v>
      </c>
      <c r="I31" s="43">
        <v>0.28183169200592811</v>
      </c>
      <c r="J31" s="43">
        <v>0.31146022620457803</v>
      </c>
      <c r="K31" s="43">
        <v>0.27481534769004223</v>
      </c>
      <c r="L31" s="43">
        <v>0.26754217833108151</v>
      </c>
      <c r="M31" s="43">
        <v>0.27209551255341768</v>
      </c>
      <c r="N31" s="43">
        <v>0.23360265233795921</v>
      </c>
      <c r="O31" s="43">
        <v>0.33597343299974919</v>
      </c>
      <c r="P31" s="43">
        <v>0.38204247035442768</v>
      </c>
      <c r="Q31" s="43">
        <v>0.34244474370150801</v>
      </c>
      <c r="R31" s="43">
        <v>0.30588760658733555</v>
      </c>
      <c r="S31" s="43">
        <v>0.28526146937973235</v>
      </c>
      <c r="T31" s="43">
        <v>0.244887710303128</v>
      </c>
      <c r="U31" s="43">
        <v>0.22897916856644812</v>
      </c>
      <c r="V31" s="43">
        <v>0.17998344983951212</v>
      </c>
      <c r="W31" s="43">
        <v>0.14908151897696043</v>
      </c>
      <c r="X31" s="43">
        <v>0.16503510538771968</v>
      </c>
      <c r="Y31" s="43">
        <v>0.18363919934002093</v>
      </c>
      <c r="Z31" s="43">
        <v>0.17497178924927942</v>
      </c>
      <c r="AA31" s="43">
        <v>0.15383124700884138</v>
      </c>
      <c r="AB31" s="43">
        <v>0.14125617885069641</v>
      </c>
      <c r="AC31" s="43">
        <v>0.16726951221795427</v>
      </c>
      <c r="AD31" s="44">
        <f t="shared" si="9"/>
        <v>1.1918666987937126E-5</v>
      </c>
      <c r="AE31" s="44">
        <f t="shared" si="10"/>
        <v>-0.19405871390512849</v>
      </c>
      <c r="AG31" s="40">
        <f t="shared" si="3"/>
        <v>0.18415713619687521</v>
      </c>
      <c r="AH31" s="41">
        <f t="shared" si="4"/>
        <v>2.6013333367257863E-2</v>
      </c>
    </row>
    <row r="32" spans="1:40" x14ac:dyDescent="0.25">
      <c r="A32" s="47" t="s">
        <v>35</v>
      </c>
      <c r="B32" s="38">
        <f t="shared" ref="B32:AA32" si="11">SUM(B33:B36)</f>
        <v>1380.0058472093522</v>
      </c>
      <c r="C32" s="38">
        <f t="shared" si="11"/>
        <v>1460.8874424629109</v>
      </c>
      <c r="D32" s="38">
        <f t="shared" si="11"/>
        <v>1524.2894519542654</v>
      </c>
      <c r="E32" s="38">
        <f t="shared" si="11"/>
        <v>1573.8261653287257</v>
      </c>
      <c r="F32" s="38">
        <f t="shared" si="11"/>
        <v>1619.5437690192625</v>
      </c>
      <c r="G32" s="38">
        <f t="shared" si="11"/>
        <v>1656.4775342588521</v>
      </c>
      <c r="H32" s="38">
        <f t="shared" si="11"/>
        <v>1535.2486970266536</v>
      </c>
      <c r="I32" s="38">
        <f t="shared" si="11"/>
        <v>1273.8509751506676</v>
      </c>
      <c r="J32" s="38">
        <f t="shared" si="11"/>
        <v>1331.889440720144</v>
      </c>
      <c r="K32" s="38">
        <f t="shared" si="11"/>
        <v>1326.7102489271977</v>
      </c>
      <c r="L32" s="38">
        <f t="shared" si="11"/>
        <v>1332.1871921765639</v>
      </c>
      <c r="M32" s="38">
        <f t="shared" si="11"/>
        <v>1431.7676766799102</v>
      </c>
      <c r="N32" s="38">
        <f t="shared" si="11"/>
        <v>1510.7152254387772</v>
      </c>
      <c r="O32" s="38">
        <f t="shared" si="11"/>
        <v>1518.0303230602858</v>
      </c>
      <c r="P32" s="38">
        <f t="shared" si="11"/>
        <v>1247.637389087379</v>
      </c>
      <c r="Q32" s="38">
        <f t="shared" si="11"/>
        <v>1066.6352055966011</v>
      </c>
      <c r="R32" s="38">
        <f t="shared" si="11"/>
        <v>1103.9771374166958</v>
      </c>
      <c r="S32" s="38">
        <f t="shared" si="11"/>
        <v>667.54438635301813</v>
      </c>
      <c r="T32" s="38">
        <f t="shared" si="11"/>
        <v>524.3513258458006</v>
      </c>
      <c r="U32" s="38">
        <f t="shared" si="11"/>
        <v>348.62025044891197</v>
      </c>
      <c r="V32" s="38">
        <f t="shared" si="11"/>
        <v>341.29126644072238</v>
      </c>
      <c r="W32" s="38">
        <f t="shared" si="11"/>
        <v>445.5501824967892</v>
      </c>
      <c r="X32" s="38">
        <f t="shared" si="11"/>
        <v>366.64325726557502</v>
      </c>
      <c r="Y32" s="38">
        <f t="shared" si="11"/>
        <v>524.78773284117779</v>
      </c>
      <c r="Z32" s="38">
        <f t="shared" si="11"/>
        <v>711.7060714183242</v>
      </c>
      <c r="AA32" s="38">
        <f t="shared" si="11"/>
        <v>806.38591723058278</v>
      </c>
      <c r="AB32" s="38">
        <f>SUM(AB33:AB36)</f>
        <v>829.82501319636401</v>
      </c>
      <c r="AC32" s="38">
        <f>SUM(AC33:AC36)</f>
        <v>803.80011948345543</v>
      </c>
      <c r="AD32" s="39">
        <f t="shared" si="9"/>
        <v>5.7274190747350434E-2</v>
      </c>
      <c r="AE32" s="39">
        <f t="shared" si="10"/>
        <v>-0.41753861325377711</v>
      </c>
      <c r="AG32" s="40">
        <f t="shared" si="3"/>
        <v>-3.1361905581352038E-2</v>
      </c>
      <c r="AH32" s="41">
        <f t="shared" si="4"/>
        <v>-26.024893712908579</v>
      </c>
    </row>
    <row r="33" spans="1:34" outlineLevel="1" x14ac:dyDescent="0.25">
      <c r="A33" s="42" t="s">
        <v>36</v>
      </c>
      <c r="B33" s="43">
        <v>1318.0750046457997</v>
      </c>
      <c r="C33" s="43">
        <v>1398.5762396203297</v>
      </c>
      <c r="D33" s="43">
        <v>1461.4329391711981</v>
      </c>
      <c r="E33" s="43">
        <v>1510.5881268151277</v>
      </c>
      <c r="F33" s="43">
        <v>1556.0660070268186</v>
      </c>
      <c r="G33" s="43">
        <v>1592.759090270677</v>
      </c>
      <c r="H33" s="43">
        <v>1471.8696106900711</v>
      </c>
      <c r="I33" s="43">
        <v>1212.7245603159163</v>
      </c>
      <c r="J33" s="43">
        <v>1263.4259964598352</v>
      </c>
      <c r="K33" s="43">
        <v>1261.2873970377811</v>
      </c>
      <c r="L33" s="43">
        <v>1268.1637358600644</v>
      </c>
      <c r="M33" s="43">
        <v>1364.4710203505406</v>
      </c>
      <c r="N33" s="43">
        <v>1437.6433897413656</v>
      </c>
      <c r="O33" s="43">
        <v>1457.1351738766384</v>
      </c>
      <c r="P33" s="43">
        <v>1190.8522842044661</v>
      </c>
      <c r="Q33" s="43">
        <v>1006.9985553870778</v>
      </c>
      <c r="R33" s="43">
        <v>1049.2955470508382</v>
      </c>
      <c r="S33" s="43">
        <v>615.99279973624357</v>
      </c>
      <c r="T33" s="43">
        <v>463.84204329766396</v>
      </c>
      <c r="U33" s="43">
        <v>284.8049081264104</v>
      </c>
      <c r="V33" s="43">
        <v>278.64650733286254</v>
      </c>
      <c r="W33" s="43">
        <v>381.56113356609893</v>
      </c>
      <c r="X33" s="43">
        <v>302.79154765173917</v>
      </c>
      <c r="Y33" s="43">
        <v>460.96994317368154</v>
      </c>
      <c r="Z33" s="43">
        <v>648.10107072438586</v>
      </c>
      <c r="AA33" s="43">
        <v>742.15328369524173</v>
      </c>
      <c r="AB33" s="43">
        <v>767.7837490609752</v>
      </c>
      <c r="AC33" s="43">
        <v>741.80595378055932</v>
      </c>
      <c r="AD33" s="29">
        <f t="shared" si="9"/>
        <v>5.2856841725341976E-2</v>
      </c>
      <c r="AE33" s="29">
        <f t="shared" si="10"/>
        <v>-0.4372050519386782</v>
      </c>
      <c r="AG33" s="49">
        <f t="shared" ref="AG33:AG36" si="12">(AB33-AA33)/AA33</f>
        <v>3.4535271794685449E-2</v>
      </c>
      <c r="AH33" s="66">
        <f t="shared" ref="AH33:AH36" si="13">AB33-AA33</f>
        <v>25.630465365733471</v>
      </c>
    </row>
    <row r="34" spans="1:34" outlineLevel="1" x14ac:dyDescent="0.25">
      <c r="A34" s="42" t="s">
        <v>37</v>
      </c>
      <c r="B34" s="43">
        <v>0</v>
      </c>
      <c r="C34" s="43">
        <v>0</v>
      </c>
      <c r="D34" s="43">
        <v>0</v>
      </c>
      <c r="E34" s="43">
        <v>0</v>
      </c>
      <c r="F34" s="43">
        <v>0</v>
      </c>
      <c r="G34" s="43">
        <v>0</v>
      </c>
      <c r="H34" s="43">
        <v>0</v>
      </c>
      <c r="I34" s="43">
        <v>0</v>
      </c>
      <c r="J34" s="43">
        <v>0</v>
      </c>
      <c r="K34" s="43">
        <v>0</v>
      </c>
      <c r="L34" s="43">
        <v>0</v>
      </c>
      <c r="M34" s="43">
        <v>2.2233000000000001</v>
      </c>
      <c r="N34" s="43">
        <v>3.4013</v>
      </c>
      <c r="O34" s="43">
        <v>4.7308000000000003</v>
      </c>
      <c r="P34" s="43">
        <v>4.9577999999999998</v>
      </c>
      <c r="Q34" s="43">
        <v>8.0269999999999992</v>
      </c>
      <c r="R34" s="43">
        <v>7.9883999999999995</v>
      </c>
      <c r="S34" s="43">
        <v>7.2786</v>
      </c>
      <c r="T34" s="43">
        <v>9.5852000000000004</v>
      </c>
      <c r="U34" s="43">
        <v>12.2859</v>
      </c>
      <c r="V34" s="43">
        <v>12.2384</v>
      </c>
      <c r="W34" s="43">
        <v>13.357900000000001</v>
      </c>
      <c r="X34" s="43">
        <v>13.067799999999998</v>
      </c>
      <c r="Y34" s="43">
        <v>13.2524</v>
      </c>
      <c r="Z34" s="43">
        <v>11.251300000000001</v>
      </c>
      <c r="AA34" s="43">
        <v>12.046800000000001</v>
      </c>
      <c r="AB34" s="43">
        <v>11.596500000000001</v>
      </c>
      <c r="AC34" s="43">
        <v>10.976900000000001</v>
      </c>
      <c r="AD34" s="50">
        <f t="shared" si="9"/>
        <v>7.8215099646738897E-4</v>
      </c>
      <c r="AE34" s="29"/>
      <c r="AG34" s="49">
        <f>(AB34-AA34)/AA34</f>
        <v>-3.7379221037952014E-2</v>
      </c>
      <c r="AH34" s="66">
        <f t="shared" si="13"/>
        <v>-0.45030000000000037</v>
      </c>
    </row>
    <row r="35" spans="1:34" outlineLevel="1" x14ac:dyDescent="0.25">
      <c r="A35" s="42" t="s">
        <v>38</v>
      </c>
      <c r="B35" s="43">
        <v>0.83136695600143706</v>
      </c>
      <c r="C35" s="43">
        <v>0.86490780306300807</v>
      </c>
      <c r="D35" s="43">
        <v>0.90828811336549731</v>
      </c>
      <c r="E35" s="43">
        <v>0.94822284557678616</v>
      </c>
      <c r="F35" s="43">
        <v>0.98229460094495757</v>
      </c>
      <c r="G35" s="43">
        <v>1.0163052485988537</v>
      </c>
      <c r="H35" s="43">
        <v>1.0038804635211882</v>
      </c>
      <c r="I35" s="43">
        <v>1.0357716199866958</v>
      </c>
      <c r="J35" s="43">
        <v>0.96472758589447594</v>
      </c>
      <c r="K35" s="43">
        <v>1.4235594299841028</v>
      </c>
      <c r="L35" s="43">
        <v>1.5752686872316051</v>
      </c>
      <c r="M35" s="43">
        <v>2.0432014826437102</v>
      </c>
      <c r="N35" s="43">
        <v>4.5023905139031868</v>
      </c>
      <c r="O35" s="43">
        <v>5.8966519160798061</v>
      </c>
      <c r="P35" s="43">
        <v>3.564415925064147</v>
      </c>
      <c r="Q35" s="43">
        <v>2.2663205020905495</v>
      </c>
      <c r="R35" s="43">
        <v>2.3265628576509609</v>
      </c>
      <c r="S35" s="43">
        <v>7.7567598888478653E-2</v>
      </c>
      <c r="T35" s="43">
        <v>6.8811757566468026E-2</v>
      </c>
      <c r="U35" s="43">
        <v>7.3107930229670728E-2</v>
      </c>
      <c r="V35" s="43">
        <v>0.15137931420984649</v>
      </c>
      <c r="W35" s="43">
        <v>0.56635787481103006</v>
      </c>
      <c r="X35" s="43">
        <v>0.12205251153746462</v>
      </c>
      <c r="Y35" s="43">
        <v>7.3581107759555453E-2</v>
      </c>
      <c r="Z35" s="43">
        <v>2.5100743981646301E-2</v>
      </c>
      <c r="AA35" s="43">
        <v>2.5030898160902804E-2</v>
      </c>
      <c r="AB35" s="43">
        <v>1.9012092025098334E-2</v>
      </c>
      <c r="AC35" s="43">
        <v>1.9022622125098337E-2</v>
      </c>
      <c r="AD35" s="50">
        <f t="shared" si="9"/>
        <v>1.3554430531906334E-6</v>
      </c>
      <c r="AE35" s="29">
        <f>(AC35-B35)/B35</f>
        <v>-0.9771188619083564</v>
      </c>
      <c r="AG35" s="49">
        <f t="shared" si="12"/>
        <v>-0.24045506066600472</v>
      </c>
      <c r="AH35" s="66">
        <f t="shared" si="13"/>
        <v>-6.0188061358044699E-3</v>
      </c>
    </row>
    <row r="36" spans="1:34" outlineLevel="1" x14ac:dyDescent="0.25">
      <c r="A36" s="42" t="s">
        <v>39</v>
      </c>
      <c r="B36" s="43">
        <v>61.099475607551149</v>
      </c>
      <c r="C36" s="43">
        <v>61.446295039518226</v>
      </c>
      <c r="D36" s="43">
        <v>61.948224669701766</v>
      </c>
      <c r="E36" s="43">
        <v>62.289815668021134</v>
      </c>
      <c r="F36" s="43">
        <v>62.495467391499105</v>
      </c>
      <c r="G36" s="43">
        <v>62.702138739576185</v>
      </c>
      <c r="H36" s="43">
        <v>62.375205873061375</v>
      </c>
      <c r="I36" s="43">
        <v>60.090643214764782</v>
      </c>
      <c r="J36" s="43">
        <v>67.498716674414183</v>
      </c>
      <c r="K36" s="43">
        <v>63.999292459432453</v>
      </c>
      <c r="L36" s="43">
        <v>62.448187629268048</v>
      </c>
      <c r="M36" s="43">
        <v>63.030154846725729</v>
      </c>
      <c r="N36" s="43">
        <v>65.168145183508287</v>
      </c>
      <c r="O36" s="43">
        <v>50.267697267567357</v>
      </c>
      <c r="P36" s="43">
        <v>48.262888957848823</v>
      </c>
      <c r="Q36" s="43">
        <v>49.343329707432574</v>
      </c>
      <c r="R36" s="43">
        <v>44.366627508206676</v>
      </c>
      <c r="S36" s="43">
        <v>44.195419017886195</v>
      </c>
      <c r="T36" s="43">
        <v>50.85527079057016</v>
      </c>
      <c r="U36" s="43">
        <v>51.456334392271863</v>
      </c>
      <c r="V36" s="43">
        <v>50.254979793649959</v>
      </c>
      <c r="W36" s="43">
        <v>50.064791055879212</v>
      </c>
      <c r="X36" s="43">
        <v>50.661857102298399</v>
      </c>
      <c r="Y36" s="43">
        <v>50.49180855973664</v>
      </c>
      <c r="Z36" s="43">
        <v>52.32859994995669</v>
      </c>
      <c r="AA36" s="43">
        <v>52.160802637180105</v>
      </c>
      <c r="AB36" s="43">
        <v>50.42575204336368</v>
      </c>
      <c r="AC36" s="43">
        <v>50.998243080770948</v>
      </c>
      <c r="AD36" s="50">
        <f t="shared" si="9"/>
        <v>3.6338425824878721E-3</v>
      </c>
      <c r="AE36" s="29">
        <f>(AC36-B36)/B36</f>
        <v>-0.16532437351281967</v>
      </c>
      <c r="AG36" s="49">
        <f t="shared" si="12"/>
        <v>-3.326349492520432E-2</v>
      </c>
      <c r="AH36" s="66">
        <f t="shared" si="13"/>
        <v>-1.7350505938164247</v>
      </c>
    </row>
    <row r="37" spans="1:34" x14ac:dyDescent="0.25"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24"/>
      <c r="U37" s="51"/>
      <c r="V37" s="51"/>
      <c r="W37" s="51"/>
      <c r="X37" s="51"/>
      <c r="Y37" s="51"/>
      <c r="Z37" s="24"/>
      <c r="AA37" s="24"/>
      <c r="AB37" s="24"/>
      <c r="AC37" s="24"/>
      <c r="AD37" s="52"/>
      <c r="AG37" s="53"/>
      <c r="AH37" s="48"/>
    </row>
    <row r="38" spans="1:34" x14ac:dyDescent="0.25">
      <c r="A38" s="54" t="s">
        <v>40</v>
      </c>
      <c r="B38" s="55">
        <f t="shared" ref="B38:AA38" si="14">SUM(B2,B7,B8,B9,B10,B11,B17,B23,B24,B32)</f>
        <v>14760.959233677002</v>
      </c>
      <c r="C38" s="55">
        <f t="shared" si="14"/>
        <v>14942.827406850536</v>
      </c>
      <c r="D38" s="55">
        <f t="shared" si="14"/>
        <v>15056.177118274587</v>
      </c>
      <c r="E38" s="55">
        <f t="shared" si="14"/>
        <v>15072.735564915487</v>
      </c>
      <c r="F38" s="55">
        <f t="shared" si="14"/>
        <v>14991.516572313873</v>
      </c>
      <c r="G38" s="55">
        <f t="shared" si="14"/>
        <v>15003.562579823936</v>
      </c>
      <c r="H38" s="55">
        <f t="shared" si="14"/>
        <v>15242.051244630187</v>
      </c>
      <c r="I38" s="55">
        <f t="shared" si="14"/>
        <v>15210.618257595692</v>
      </c>
      <c r="J38" s="55">
        <f t="shared" si="14"/>
        <v>15441.519087746739</v>
      </c>
      <c r="K38" s="55">
        <f t="shared" si="14"/>
        <v>14939.165362495354</v>
      </c>
      <c r="L38" s="55">
        <f t="shared" si="14"/>
        <v>14345.689763714567</v>
      </c>
      <c r="M38" s="55">
        <f t="shared" si="14"/>
        <v>14371.300083692577</v>
      </c>
      <c r="N38" s="55">
        <f t="shared" si="14"/>
        <v>14270.478668947535</v>
      </c>
      <c r="O38" s="55">
        <f t="shared" si="14"/>
        <v>14873.854150192505</v>
      </c>
      <c r="P38" s="55">
        <f t="shared" si="14"/>
        <v>13911.174534108692</v>
      </c>
      <c r="Q38" s="55">
        <f t="shared" si="14"/>
        <v>13590.518268660437</v>
      </c>
      <c r="R38" s="55">
        <f t="shared" si="14"/>
        <v>13538.014950253448</v>
      </c>
      <c r="S38" s="55">
        <f t="shared" si="14"/>
        <v>12884.229253884096</v>
      </c>
      <c r="T38" s="55">
        <f t="shared" si="14"/>
        <v>12684.29070611237</v>
      </c>
      <c r="U38" s="55">
        <f t="shared" si="14"/>
        <v>12309.986972295852</v>
      </c>
      <c r="V38" s="55">
        <f t="shared" si="14"/>
        <v>12068.98249328615</v>
      </c>
      <c r="W38" s="55">
        <f t="shared" si="14"/>
        <v>12033.141640687314</v>
      </c>
      <c r="X38" s="55">
        <f t="shared" si="14"/>
        <v>12337.300700717773</v>
      </c>
      <c r="Y38" s="55">
        <f t="shared" si="14"/>
        <v>12674.489933242243</v>
      </c>
      <c r="Z38" s="55">
        <f t="shared" si="14"/>
        <v>12980.719566532027</v>
      </c>
      <c r="AA38" s="55">
        <f t="shared" si="14"/>
        <v>13321.23559555636</v>
      </c>
      <c r="AB38" s="55">
        <f>SUM(AB2,AB7,AB8,AB9,AB10,AB11,AB17,AB23,AB24,AB32)</f>
        <v>13715.36879151737</v>
      </c>
      <c r="AC38" s="55">
        <f>SUM(AC2,AC7,AC8,AC9,AC10,AC11,AC17,AC23,AC24,AC32)</f>
        <v>14034.246647485632</v>
      </c>
      <c r="AD38" s="39">
        <f>AC38/$AC$38</f>
        <v>1</v>
      </c>
      <c r="AE38" s="39">
        <f>(AC38-B38)/B38</f>
        <v>-4.9232070537352443E-2</v>
      </c>
      <c r="AG38" s="40">
        <f>(AC38-AB38)/AB38</f>
        <v>2.3249674202379438E-2</v>
      </c>
      <c r="AH38" s="41">
        <f>AC38-AB38</f>
        <v>318.87785596826143</v>
      </c>
    </row>
    <row r="40" spans="1:34" x14ac:dyDescent="0.25">
      <c r="Y40" s="61"/>
      <c r="Z40" s="62"/>
      <c r="AA40" s="62"/>
      <c r="AB40" s="62"/>
      <c r="AC40" s="62"/>
      <c r="AD40" s="61"/>
      <c r="AE40" s="61"/>
      <c r="AF40" s="61"/>
    </row>
    <row r="41" spans="1:34" x14ac:dyDescent="0.25">
      <c r="Y41" s="61"/>
      <c r="Z41" s="62"/>
      <c r="AA41" s="62"/>
      <c r="AB41" s="62"/>
      <c r="AC41" s="62"/>
      <c r="AD41" s="63"/>
      <c r="AE41" s="61"/>
      <c r="AF41" s="63"/>
    </row>
    <row r="42" spans="1:34" x14ac:dyDescent="0.25">
      <c r="Y42" s="61"/>
      <c r="Z42" s="62"/>
      <c r="AA42" s="62"/>
      <c r="AB42" s="62"/>
      <c r="AC42" s="62"/>
      <c r="AD42" s="63"/>
      <c r="AE42" s="61"/>
      <c r="AF42" s="61"/>
    </row>
    <row r="43" spans="1:34" x14ac:dyDescent="0.25">
      <c r="Y43" s="61"/>
      <c r="Z43" s="62"/>
      <c r="AA43" s="62"/>
      <c r="AB43" s="62"/>
      <c r="AC43" s="62"/>
      <c r="AD43" s="63"/>
      <c r="AE43" s="61"/>
      <c r="AF43" s="61"/>
      <c r="AH43" s="48"/>
    </row>
    <row r="44" spans="1:34" x14ac:dyDescent="0.25">
      <c r="Y44" s="61"/>
      <c r="Z44" s="62"/>
      <c r="AA44" s="62"/>
      <c r="AB44" s="62"/>
      <c r="AC44" s="62"/>
      <c r="AD44" s="63"/>
      <c r="AE44" s="61"/>
      <c r="AF44" s="61"/>
      <c r="AH44" s="48"/>
    </row>
    <row r="45" spans="1:34" x14ac:dyDescent="0.25">
      <c r="Y45" s="61"/>
      <c r="Z45" s="62"/>
      <c r="AA45" s="62"/>
      <c r="AB45" s="62"/>
      <c r="AC45" s="62"/>
      <c r="AD45" s="63"/>
      <c r="AE45" s="61"/>
      <c r="AF45" s="61"/>
      <c r="AH45" s="48"/>
    </row>
    <row r="46" spans="1:34" x14ac:dyDescent="0.25">
      <c r="Y46" s="61"/>
      <c r="Z46" s="62"/>
      <c r="AA46" s="62"/>
      <c r="AB46" s="62"/>
      <c r="AC46" s="62"/>
      <c r="AD46" s="63"/>
      <c r="AE46" s="61"/>
      <c r="AF46" s="61"/>
      <c r="AH46" s="48"/>
    </row>
    <row r="47" spans="1:34" x14ac:dyDescent="0.25">
      <c r="Y47" s="61"/>
      <c r="Z47" s="62"/>
      <c r="AA47" s="62"/>
      <c r="AB47" s="62"/>
      <c r="AC47" s="62"/>
      <c r="AD47" s="63"/>
      <c r="AE47" s="61"/>
      <c r="AF47" s="61"/>
      <c r="AH47" s="48"/>
    </row>
    <row r="48" spans="1:34" x14ac:dyDescent="0.25">
      <c r="Y48" s="61"/>
      <c r="Z48" s="62"/>
      <c r="AA48" s="62"/>
      <c r="AB48" s="62"/>
      <c r="AC48" s="62"/>
      <c r="AD48" s="63"/>
      <c r="AE48" s="61"/>
      <c r="AF48" s="61"/>
      <c r="AH48" s="48"/>
    </row>
    <row r="49" spans="25:34" x14ac:dyDescent="0.25">
      <c r="Y49" s="61"/>
      <c r="Z49" s="62"/>
      <c r="AA49" s="62"/>
      <c r="AB49" s="62"/>
      <c r="AC49" s="62"/>
      <c r="AD49" s="63"/>
      <c r="AE49" s="61"/>
      <c r="AF49" s="61"/>
      <c r="AG49" s="64"/>
      <c r="AH49" s="48"/>
    </row>
    <row r="50" spans="25:34" x14ac:dyDescent="0.25">
      <c r="Y50" s="61"/>
      <c r="Z50" s="62"/>
      <c r="AA50" s="62"/>
      <c r="AB50" s="62"/>
      <c r="AC50" s="62"/>
      <c r="AD50" s="63"/>
      <c r="AE50" s="61"/>
      <c r="AF50" s="61"/>
      <c r="AH50" s="48"/>
    </row>
    <row r="51" spans="25:34" x14ac:dyDescent="0.25">
      <c r="Y51" s="61"/>
      <c r="Z51" s="62"/>
      <c r="AA51" s="62"/>
      <c r="AB51" s="62"/>
      <c r="AC51" s="62"/>
      <c r="AD51" s="63"/>
      <c r="AE51" s="63"/>
      <c r="AF51" s="61"/>
      <c r="AH51" s="48"/>
    </row>
    <row r="52" spans="25:34" x14ac:dyDescent="0.25">
      <c r="Y52" s="61"/>
      <c r="Z52" s="62"/>
      <c r="AA52" s="62"/>
      <c r="AB52" s="62"/>
      <c r="AC52" s="62"/>
      <c r="AD52" s="61"/>
      <c r="AE52" s="61"/>
      <c r="AF52" s="61"/>
      <c r="AH52" s="48"/>
    </row>
    <row r="53" spans="25:34" x14ac:dyDescent="0.25">
      <c r="Y53" s="61"/>
      <c r="Z53" s="61"/>
      <c r="AA53" s="65"/>
      <c r="AB53" s="65"/>
      <c r="AC53" s="65"/>
      <c r="AD53" s="61"/>
      <c r="AE53" s="61"/>
      <c r="AF53" s="61"/>
      <c r="AH53" s="48"/>
    </row>
    <row r="54" spans="25:34" x14ac:dyDescent="0.25">
      <c r="Y54" s="61"/>
      <c r="Z54" s="61"/>
      <c r="AA54" s="61"/>
      <c r="AB54" s="61"/>
      <c r="AC54" s="61"/>
      <c r="AD54" s="61"/>
      <c r="AE54" s="61"/>
      <c r="AF54" s="61"/>
      <c r="AH54" s="48"/>
    </row>
    <row r="55" spans="25:34" x14ac:dyDescent="0.25">
      <c r="AH55" s="48"/>
    </row>
  </sheetData>
  <pageMargins left="0.7" right="0.7" top="0.75" bottom="0.75" header="0.3" footer="0.3"/>
  <pageSetup paperSize="9"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N58"/>
  <sheetViews>
    <sheetView zoomScale="75" zoomScaleNormal="75" workbookViewId="0">
      <pane ySplit="1" topLeftCell="A2" activePane="bottomLeft" state="frozen"/>
      <selection activeCell="X51" sqref="X51"/>
      <selection pane="bottomLeft" activeCell="X12" sqref="X12"/>
    </sheetView>
  </sheetViews>
  <sheetFormatPr defaultRowHeight="15" outlineLevelRow="1" x14ac:dyDescent="0.25"/>
  <cols>
    <col min="1" max="1" width="46.5703125" style="36" customWidth="1"/>
    <col min="2" max="28" width="8.7109375" style="36" bestFit="1" customWidth="1"/>
    <col min="29" max="29" width="9.85546875" style="36" bestFit="1" customWidth="1"/>
    <col min="30" max="30" width="11.140625" style="36" bestFit="1" customWidth="1"/>
    <col min="31" max="31" width="13" style="36" customWidth="1"/>
    <col min="32" max="32" width="9.7109375" style="36" customWidth="1"/>
    <col min="33" max="33" width="10.28515625" style="36" bestFit="1" customWidth="1"/>
    <col min="34" max="34" width="13.85546875" style="36" bestFit="1" customWidth="1"/>
    <col min="35" max="35" width="13.5703125" style="36" customWidth="1"/>
    <col min="36" max="16384" width="9.140625" style="36"/>
  </cols>
  <sheetData>
    <row r="1" spans="1:34" ht="30" x14ac:dyDescent="0.25">
      <c r="A1" s="31" t="s">
        <v>45</v>
      </c>
      <c r="B1" s="32">
        <v>1990</v>
      </c>
      <c r="C1" s="32">
        <v>1991</v>
      </c>
      <c r="D1" s="32">
        <v>1992</v>
      </c>
      <c r="E1" s="32">
        <v>1993</v>
      </c>
      <c r="F1" s="32">
        <v>1994</v>
      </c>
      <c r="G1" s="32">
        <v>1995</v>
      </c>
      <c r="H1" s="32">
        <v>1996</v>
      </c>
      <c r="I1" s="32">
        <v>1997</v>
      </c>
      <c r="J1" s="32">
        <v>1998</v>
      </c>
      <c r="K1" s="32">
        <v>1999</v>
      </c>
      <c r="L1" s="32">
        <v>2000</v>
      </c>
      <c r="M1" s="32">
        <v>2001</v>
      </c>
      <c r="N1" s="32">
        <v>2002</v>
      </c>
      <c r="O1" s="32">
        <v>2003</v>
      </c>
      <c r="P1" s="32">
        <v>2004</v>
      </c>
      <c r="Q1" s="32">
        <v>2005</v>
      </c>
      <c r="R1" s="32">
        <v>2006</v>
      </c>
      <c r="S1" s="32">
        <v>2007</v>
      </c>
      <c r="T1" s="32">
        <v>2008</v>
      </c>
      <c r="U1" s="32">
        <v>2009</v>
      </c>
      <c r="V1" s="32">
        <v>2010</v>
      </c>
      <c r="W1" s="32">
        <v>2011</v>
      </c>
      <c r="X1" s="32">
        <v>2012</v>
      </c>
      <c r="Y1" s="32">
        <v>2013</v>
      </c>
      <c r="Z1" s="32">
        <v>2014</v>
      </c>
      <c r="AA1" s="32">
        <v>2015</v>
      </c>
      <c r="AB1" s="32">
        <v>2016</v>
      </c>
      <c r="AC1" s="32">
        <v>2017</v>
      </c>
      <c r="AD1" s="31" t="s">
        <v>0</v>
      </c>
      <c r="AE1" s="33" t="s">
        <v>1</v>
      </c>
      <c r="AF1" s="34"/>
      <c r="AG1" s="33" t="s">
        <v>2</v>
      </c>
      <c r="AH1" s="35" t="s">
        <v>3</v>
      </c>
    </row>
    <row r="2" spans="1:34" x14ac:dyDescent="0.25">
      <c r="A2" s="37" t="s">
        <v>4</v>
      </c>
      <c r="B2" s="38">
        <f t="shared" ref="B2:AA2" si="0">SUM(B3:B6)</f>
        <v>71.495846513999325</v>
      </c>
      <c r="C2" s="38">
        <f t="shared" si="0"/>
        <v>73.156847206211893</v>
      </c>
      <c r="D2" s="38">
        <f t="shared" si="0"/>
        <v>75.259274418477403</v>
      </c>
      <c r="E2" s="38">
        <f t="shared" si="0"/>
        <v>71.99796817856803</v>
      </c>
      <c r="F2" s="38">
        <f t="shared" si="0"/>
        <v>73.39756896278648</v>
      </c>
      <c r="G2" s="38">
        <f t="shared" si="0"/>
        <v>74.376799386855126</v>
      </c>
      <c r="H2" s="38">
        <f t="shared" si="0"/>
        <v>77.831366539011981</v>
      </c>
      <c r="I2" s="38">
        <f t="shared" si="0"/>
        <v>77.701119636140888</v>
      </c>
      <c r="J2" s="38">
        <f t="shared" si="0"/>
        <v>75.177669208058376</v>
      </c>
      <c r="K2" s="38">
        <f t="shared" si="0"/>
        <v>77.014970377795336</v>
      </c>
      <c r="L2" s="38">
        <f t="shared" si="0"/>
        <v>76.966808263145694</v>
      </c>
      <c r="M2" s="38">
        <f t="shared" si="0"/>
        <v>83.778343559172555</v>
      </c>
      <c r="N2" s="38">
        <f t="shared" si="0"/>
        <v>94.32624570619636</v>
      </c>
      <c r="O2" s="38">
        <f t="shared" si="0"/>
        <v>104.51729995931525</v>
      </c>
      <c r="P2" s="38">
        <f t="shared" si="0"/>
        <v>91.532564224147663</v>
      </c>
      <c r="Q2" s="38">
        <f t="shared" si="0"/>
        <v>100.27258828434111</v>
      </c>
      <c r="R2" s="38">
        <f t="shared" si="0"/>
        <v>108.73019240809731</v>
      </c>
      <c r="S2" s="38">
        <f t="shared" si="0"/>
        <v>115.10818085340225</v>
      </c>
      <c r="T2" s="38">
        <f t="shared" si="0"/>
        <v>144.08510242305522</v>
      </c>
      <c r="U2" s="38">
        <f t="shared" si="0"/>
        <v>138.45999619890586</v>
      </c>
      <c r="V2" s="38">
        <f t="shared" si="0"/>
        <v>144.00079019592542</v>
      </c>
      <c r="W2" s="38">
        <f t="shared" si="0"/>
        <v>131.38621271523459</v>
      </c>
      <c r="X2" s="38">
        <f t="shared" si="0"/>
        <v>134.18815402396274</v>
      </c>
      <c r="Y2" s="38">
        <f t="shared" si="0"/>
        <v>124.29340713955634</v>
      </c>
      <c r="Z2" s="38">
        <f t="shared" si="0"/>
        <v>124.26002311368214</v>
      </c>
      <c r="AA2" s="38">
        <f t="shared" si="0"/>
        <v>122.12538802078566</v>
      </c>
      <c r="AB2" s="38">
        <f>SUM(AB3:AB6)</f>
        <v>139.50997558761892</v>
      </c>
      <c r="AC2" s="38">
        <f>SUM(AC3:AC6)</f>
        <v>140.38729487530907</v>
      </c>
      <c r="AD2" s="39">
        <f t="shared" ref="AD2:AD36" si="1">AC2/$AC$38</f>
        <v>2.0795310094382718E-2</v>
      </c>
      <c r="AE2" s="39">
        <f t="shared" ref="AE2:AE32" si="2">(AC2-B2)/B2</f>
        <v>0.96357273492552287</v>
      </c>
      <c r="AG2" s="40">
        <f t="shared" ref="AG2:AG32" si="3">(AC2-AB2)/AB2</f>
        <v>6.2885774583133196E-3</v>
      </c>
      <c r="AH2" s="41">
        <f t="shared" ref="AH2:AH36" si="4">AC2-AB2</f>
        <v>0.87731928769014189</v>
      </c>
    </row>
    <row r="3" spans="1:34" outlineLevel="1" x14ac:dyDescent="0.25">
      <c r="A3" s="42" t="s">
        <v>5</v>
      </c>
      <c r="B3" s="43">
        <v>70.94798072669596</v>
      </c>
      <c r="C3" s="43">
        <v>72.660357701161089</v>
      </c>
      <c r="D3" s="43">
        <v>74.851310587505793</v>
      </c>
      <c r="E3" s="43">
        <v>71.582924963676177</v>
      </c>
      <c r="F3" s="43">
        <v>72.935086102667356</v>
      </c>
      <c r="G3" s="43">
        <v>73.940759194117675</v>
      </c>
      <c r="H3" s="43">
        <v>77.384796166625179</v>
      </c>
      <c r="I3" s="43">
        <v>77.293554434584095</v>
      </c>
      <c r="J3" s="43">
        <v>74.632929074620307</v>
      </c>
      <c r="K3" s="43">
        <v>76.466456417857017</v>
      </c>
      <c r="L3" s="43">
        <v>76.317215992184586</v>
      </c>
      <c r="M3" s="43">
        <v>82.957925845261499</v>
      </c>
      <c r="N3" s="43">
        <v>93.417799912553946</v>
      </c>
      <c r="O3" s="43">
        <v>103.56605189682773</v>
      </c>
      <c r="P3" s="43">
        <v>90.619373448554853</v>
      </c>
      <c r="Q3" s="43">
        <v>99.39641212978178</v>
      </c>
      <c r="R3" s="43">
        <v>107.82267329645721</v>
      </c>
      <c r="S3" s="43">
        <v>114.23505574126889</v>
      </c>
      <c r="T3" s="43">
        <v>143.16542884254008</v>
      </c>
      <c r="U3" s="43">
        <v>137.54401455338871</v>
      </c>
      <c r="V3" s="43">
        <v>143.25144884895806</v>
      </c>
      <c r="W3" s="43">
        <v>130.85406876951149</v>
      </c>
      <c r="X3" s="43">
        <v>133.61693137292878</v>
      </c>
      <c r="Y3" s="43">
        <v>123.62892285749355</v>
      </c>
      <c r="Z3" s="43">
        <v>123.67230401324591</v>
      </c>
      <c r="AA3" s="43">
        <v>121.61581309402655</v>
      </c>
      <c r="AB3" s="43">
        <v>138.92143220775966</v>
      </c>
      <c r="AC3" s="43">
        <v>139.78553576162696</v>
      </c>
      <c r="AD3" s="44">
        <f t="shared" si="1"/>
        <v>2.0706172630894623E-2</v>
      </c>
      <c r="AE3" s="44">
        <f t="shared" si="2"/>
        <v>0.97025390053178984</v>
      </c>
      <c r="AG3" s="45">
        <f t="shared" si="3"/>
        <v>6.2200881471982791E-3</v>
      </c>
      <c r="AH3" s="46">
        <f t="shared" si="4"/>
        <v>0.8641035538672952</v>
      </c>
    </row>
    <row r="4" spans="1:34" outlineLevel="1" x14ac:dyDescent="0.25">
      <c r="A4" s="42" t="s">
        <v>6</v>
      </c>
      <c r="B4" s="43">
        <v>0.18584290467936004</v>
      </c>
      <c r="C4" s="43">
        <v>0.20756739680279998</v>
      </c>
      <c r="D4" s="43">
        <v>0.15733260453960002</v>
      </c>
      <c r="E4" s="43">
        <v>0.16441198845984004</v>
      </c>
      <c r="F4" s="43">
        <v>0.17356075187112005</v>
      </c>
      <c r="G4" s="43">
        <v>0.17496599853744002</v>
      </c>
      <c r="H4" s="43">
        <v>0.18549617818680003</v>
      </c>
      <c r="I4" s="43">
        <v>0.22307277098880002</v>
      </c>
      <c r="J4" s="43">
        <v>0.23145110039808003</v>
      </c>
      <c r="K4" s="43">
        <v>0.22551270740064003</v>
      </c>
      <c r="L4" s="43">
        <v>0.31541730238512</v>
      </c>
      <c r="M4" s="43">
        <v>0.34564476579120001</v>
      </c>
      <c r="N4" s="43">
        <v>0.34452553417041604</v>
      </c>
      <c r="O4" s="43">
        <v>0.31422702863952007</v>
      </c>
      <c r="P4" s="43">
        <v>0.32549832213048002</v>
      </c>
      <c r="Q4" s="43">
        <v>0.4133850472510277</v>
      </c>
      <c r="R4" s="43">
        <v>0.39075192219070476</v>
      </c>
      <c r="S4" s="43">
        <v>0.38592916028944502</v>
      </c>
      <c r="T4" s="43">
        <v>0.37790734785320268</v>
      </c>
      <c r="U4" s="43">
        <v>0.3058610276948639</v>
      </c>
      <c r="V4" s="43">
        <v>0.21425987292447318</v>
      </c>
      <c r="W4" s="43">
        <v>0.13646207218450362</v>
      </c>
      <c r="X4" s="43">
        <v>0.13701942589669469</v>
      </c>
      <c r="Y4" s="43">
        <v>0.15776984486954454</v>
      </c>
      <c r="Z4" s="43">
        <v>0.17101472412545499</v>
      </c>
      <c r="AA4" s="43">
        <v>0.18958847430253267</v>
      </c>
      <c r="AB4" s="43">
        <v>0.18425367799450942</v>
      </c>
      <c r="AC4" s="43">
        <v>0.19174762587102692</v>
      </c>
      <c r="AD4" s="44">
        <f t="shared" si="1"/>
        <v>2.8403220842678901E-5</v>
      </c>
      <c r="AE4" s="44">
        <f t="shared" si="2"/>
        <v>3.1772647989195275E-2</v>
      </c>
      <c r="AG4" s="45">
        <f t="shared" si="3"/>
        <v>4.0671903856056596E-2</v>
      </c>
      <c r="AH4" s="46">
        <f t="shared" si="4"/>
        <v>7.4939478765174983E-3</v>
      </c>
    </row>
    <row r="5" spans="1:34" outlineLevel="1" x14ac:dyDescent="0.25">
      <c r="A5" s="42" t="s">
        <v>7</v>
      </c>
      <c r="B5" s="43">
        <v>0.36202288262400001</v>
      </c>
      <c r="C5" s="43">
        <v>0.28892210824800002</v>
      </c>
      <c r="D5" s="43">
        <v>0.25063122643200003</v>
      </c>
      <c r="E5" s="43">
        <v>0.25063122643200003</v>
      </c>
      <c r="F5" s="43">
        <v>0.28892210824800002</v>
      </c>
      <c r="G5" s="43">
        <v>0.2610741942</v>
      </c>
      <c r="H5" s="43">
        <v>0.2610741942</v>
      </c>
      <c r="I5" s="43">
        <v>0.18449243056800002</v>
      </c>
      <c r="J5" s="43">
        <v>0.31328903304000005</v>
      </c>
      <c r="K5" s="43">
        <v>0.30284606527200003</v>
      </c>
      <c r="L5" s="43">
        <v>0.33417496857599999</v>
      </c>
      <c r="M5" s="43">
        <v>0.44556662476799996</v>
      </c>
      <c r="N5" s="43">
        <v>0.56392025947199997</v>
      </c>
      <c r="O5" s="43">
        <v>0.63702103384799991</v>
      </c>
      <c r="P5" s="43">
        <v>0.58769245346232613</v>
      </c>
      <c r="Q5" s="43">
        <v>0.46279110730831235</v>
      </c>
      <c r="R5" s="43">
        <v>0.51676718944939726</v>
      </c>
      <c r="S5" s="43">
        <v>0.48719595184390641</v>
      </c>
      <c r="T5" s="43">
        <v>0.54176623266193269</v>
      </c>
      <c r="U5" s="43">
        <v>0.61012061782227789</v>
      </c>
      <c r="V5" s="43">
        <v>0.5350814740428651</v>
      </c>
      <c r="W5" s="43">
        <v>0.39568187353858636</v>
      </c>
      <c r="X5" s="43">
        <v>0.43420322513728915</v>
      </c>
      <c r="Y5" s="43">
        <v>0.50671443719323417</v>
      </c>
      <c r="Z5" s="43">
        <v>0.41670437631078239</v>
      </c>
      <c r="AA5" s="43">
        <v>0.31979724124249065</v>
      </c>
      <c r="AB5" s="43">
        <v>0.40356885679189142</v>
      </c>
      <c r="AC5" s="43">
        <v>0.4074777124132154</v>
      </c>
      <c r="AD5" s="44">
        <f t="shared" si="1"/>
        <v>6.0358919186445803E-5</v>
      </c>
      <c r="AE5" s="44">
        <f t="shared" si="2"/>
        <v>0.1255578914231926</v>
      </c>
      <c r="AG5" s="45">
        <f t="shared" si="3"/>
        <v>9.6857216693994382E-3</v>
      </c>
      <c r="AH5" s="46">
        <f t="shared" si="4"/>
        <v>3.9088556213239811E-3</v>
      </c>
    </row>
    <row r="6" spans="1:34" outlineLevel="1" x14ac:dyDescent="0.25">
      <c r="A6" s="42" t="s">
        <v>8</v>
      </c>
      <c r="B6" s="67">
        <v>0</v>
      </c>
      <c r="C6" s="67">
        <v>0</v>
      </c>
      <c r="D6" s="67">
        <v>0</v>
      </c>
      <c r="E6" s="67">
        <v>0</v>
      </c>
      <c r="F6" s="67">
        <v>0</v>
      </c>
      <c r="G6" s="67">
        <v>0</v>
      </c>
      <c r="H6" s="67">
        <v>0</v>
      </c>
      <c r="I6" s="67">
        <v>0</v>
      </c>
      <c r="J6" s="67">
        <v>0</v>
      </c>
      <c r="K6" s="67">
        <v>2.0155187265673804E-2</v>
      </c>
      <c r="L6" s="67">
        <v>0</v>
      </c>
      <c r="M6" s="67">
        <v>2.9206323351837298E-2</v>
      </c>
      <c r="N6" s="67">
        <v>0</v>
      </c>
      <c r="O6" s="67">
        <v>0</v>
      </c>
      <c r="P6" s="67">
        <v>0</v>
      </c>
      <c r="Q6" s="67">
        <v>0</v>
      </c>
      <c r="R6" s="67">
        <v>0</v>
      </c>
      <c r="S6" s="67">
        <v>0</v>
      </c>
      <c r="T6" s="67">
        <v>0</v>
      </c>
      <c r="U6" s="67">
        <v>0</v>
      </c>
      <c r="V6" s="67">
        <v>0</v>
      </c>
      <c r="W6" s="67">
        <v>0</v>
      </c>
      <c r="X6" s="67">
        <v>0</v>
      </c>
      <c r="Y6" s="67">
        <v>0</v>
      </c>
      <c r="Z6" s="67">
        <v>0</v>
      </c>
      <c r="AA6" s="67">
        <v>1.892112140732544E-4</v>
      </c>
      <c r="AB6" s="67">
        <v>7.2084507287484983E-4</v>
      </c>
      <c r="AC6" s="67">
        <v>2.5337753978683358E-3</v>
      </c>
      <c r="AD6" s="44">
        <f t="shared" si="1"/>
        <v>3.7532345897105165E-7</v>
      </c>
      <c r="AE6" s="44" t="e">
        <f t="shared" si="2"/>
        <v>#DIV/0!</v>
      </c>
      <c r="AG6" s="45">
        <f t="shared" si="3"/>
        <v>2.515006890125806</v>
      </c>
      <c r="AH6" s="46">
        <f t="shared" si="4"/>
        <v>1.812930324993486E-3</v>
      </c>
    </row>
    <row r="7" spans="1:34" x14ac:dyDescent="0.25">
      <c r="A7" s="47" t="s">
        <v>9</v>
      </c>
      <c r="B7" s="38">
        <v>29.238437139400737</v>
      </c>
      <c r="C7" s="38">
        <v>28.826795709715842</v>
      </c>
      <c r="D7" s="38">
        <v>24.607426298347054</v>
      </c>
      <c r="E7" s="38">
        <v>24.215258498007927</v>
      </c>
      <c r="F7" s="38">
        <v>22.484114681465158</v>
      </c>
      <c r="G7" s="38">
        <v>21.451435556712305</v>
      </c>
      <c r="H7" s="38">
        <v>21.6879189769124</v>
      </c>
      <c r="I7" s="38">
        <v>19.905305717621331</v>
      </c>
      <c r="J7" s="38">
        <v>21.304565996932119</v>
      </c>
      <c r="K7" s="38">
        <v>18.534735219483483</v>
      </c>
      <c r="L7" s="38">
        <v>18.481343199084979</v>
      </c>
      <c r="M7" s="38">
        <v>18.598501502018298</v>
      </c>
      <c r="N7" s="38">
        <v>18.430989666024054</v>
      </c>
      <c r="O7" s="38">
        <v>18.248347279751151</v>
      </c>
      <c r="P7" s="38">
        <v>18.363436496981748</v>
      </c>
      <c r="Q7" s="38">
        <v>19.174916198439874</v>
      </c>
      <c r="R7" s="38">
        <v>18.723677878795623</v>
      </c>
      <c r="S7" s="38">
        <v>18.493474015387026</v>
      </c>
      <c r="T7" s="38">
        <v>19.760417334514067</v>
      </c>
      <c r="U7" s="38">
        <v>20.460858818830797</v>
      </c>
      <c r="V7" s="38">
        <v>20.63853544978997</v>
      </c>
      <c r="W7" s="38">
        <v>17.887278008643712</v>
      </c>
      <c r="X7" s="38">
        <v>17.015875892992362</v>
      </c>
      <c r="Y7" s="38">
        <v>17.713694543064594</v>
      </c>
      <c r="Z7" s="38">
        <v>15.735085053050948</v>
      </c>
      <c r="AA7" s="38">
        <v>16.603193468670931</v>
      </c>
      <c r="AB7" s="38">
        <v>16.365891737014561</v>
      </c>
      <c r="AC7" s="38">
        <v>15.103974183671657</v>
      </c>
      <c r="AD7" s="39">
        <f t="shared" si="1"/>
        <v>2.2373237342166695E-3</v>
      </c>
      <c r="AE7" s="39">
        <f t="shared" si="2"/>
        <v>-0.48342060447143231</v>
      </c>
      <c r="AG7" s="40">
        <f t="shared" si="3"/>
        <v>-7.7106556344182522E-2</v>
      </c>
      <c r="AH7" s="41">
        <f t="shared" si="4"/>
        <v>-1.2619175533429043</v>
      </c>
    </row>
    <row r="8" spans="1:34" x14ac:dyDescent="0.25">
      <c r="A8" s="47" t="s">
        <v>10</v>
      </c>
      <c r="B8" s="38">
        <v>12.453031867740634</v>
      </c>
      <c r="C8" s="38">
        <v>12.585267699230045</v>
      </c>
      <c r="D8" s="38">
        <v>10.806250118049018</v>
      </c>
      <c r="E8" s="38">
        <v>11.360286387462777</v>
      </c>
      <c r="F8" s="38">
        <v>11.395185441058885</v>
      </c>
      <c r="G8" s="38">
        <v>11.782162837037756</v>
      </c>
      <c r="H8" s="38">
        <v>12.308925229673159</v>
      </c>
      <c r="I8" s="38">
        <v>12.713449123991065</v>
      </c>
      <c r="J8" s="38">
        <v>13.490694203680533</v>
      </c>
      <c r="K8" s="38">
        <v>13.803649780518025</v>
      </c>
      <c r="L8" s="38">
        <v>16.107904845215508</v>
      </c>
      <c r="M8" s="38">
        <v>16.780643828571886</v>
      </c>
      <c r="N8" s="38">
        <v>16.124963149954642</v>
      </c>
      <c r="O8" s="38">
        <v>16.834094473951257</v>
      </c>
      <c r="P8" s="38">
        <v>18.213511122011479</v>
      </c>
      <c r="Q8" s="38">
        <v>20.570596565767634</v>
      </c>
      <c r="R8" s="38">
        <v>19.431914046267909</v>
      </c>
      <c r="S8" s="38">
        <v>18.841068777974733</v>
      </c>
      <c r="T8" s="38">
        <v>17.643583501812184</v>
      </c>
      <c r="U8" s="38">
        <v>15.04295144323307</v>
      </c>
      <c r="V8" s="38">
        <v>15.441172336461719</v>
      </c>
      <c r="W8" s="38">
        <v>13.479643323046552</v>
      </c>
      <c r="X8" s="38">
        <v>12.87838887120197</v>
      </c>
      <c r="Y8" s="38">
        <v>13.164987037929031</v>
      </c>
      <c r="Z8" s="38">
        <v>14.804827080955482</v>
      </c>
      <c r="AA8" s="38">
        <v>15.128798318844428</v>
      </c>
      <c r="AB8" s="38">
        <v>15.072789796299693</v>
      </c>
      <c r="AC8" s="38">
        <v>16.637294813872249</v>
      </c>
      <c r="AD8" s="39">
        <f t="shared" si="1"/>
        <v>2.4644516805700516E-3</v>
      </c>
      <c r="AE8" s="39">
        <f t="shared" si="2"/>
        <v>0.33600355243375518</v>
      </c>
      <c r="AG8" s="40">
        <f t="shared" si="3"/>
        <v>0.10379664539318627</v>
      </c>
      <c r="AH8" s="41">
        <f t="shared" si="4"/>
        <v>1.5645050175725554</v>
      </c>
    </row>
    <row r="9" spans="1:34" x14ac:dyDescent="0.25">
      <c r="A9" s="47" t="s">
        <v>11</v>
      </c>
      <c r="B9" s="38">
        <v>2.397682572187553</v>
      </c>
      <c r="C9" s="38">
        <v>2.4657207133349064</v>
      </c>
      <c r="D9" s="38">
        <v>2.4899547510038715</v>
      </c>
      <c r="E9" s="38">
        <v>2.4782345885702903</v>
      </c>
      <c r="F9" s="38">
        <v>2.8161136284243313</v>
      </c>
      <c r="G9" s="38">
        <v>2.4340124846890117</v>
      </c>
      <c r="H9" s="38">
        <v>2.5407852781083582</v>
      </c>
      <c r="I9" s="38">
        <v>2.6591249177564769</v>
      </c>
      <c r="J9" s="38">
        <v>2.5900865682797267</v>
      </c>
      <c r="K9" s="38">
        <v>2.7629402406350687</v>
      </c>
      <c r="L9" s="38">
        <v>2.6726572056767397</v>
      </c>
      <c r="M9" s="38">
        <v>2.6953517911048515</v>
      </c>
      <c r="N9" s="38">
        <v>2.6975719097752187</v>
      </c>
      <c r="O9" s="38">
        <v>3.1180003701970858</v>
      </c>
      <c r="P9" s="38">
        <v>2.8715079806218071</v>
      </c>
      <c r="Q9" s="38">
        <v>3.1400995469141235</v>
      </c>
      <c r="R9" s="38">
        <v>2.9550596833992224</v>
      </c>
      <c r="S9" s="38">
        <v>3.1591141417423265</v>
      </c>
      <c r="T9" s="38">
        <v>3.6827471937757275</v>
      </c>
      <c r="U9" s="38">
        <v>2.9347871705991739</v>
      </c>
      <c r="V9" s="38">
        <v>2.731083519225455</v>
      </c>
      <c r="W9" s="38">
        <v>2.8387630602370102</v>
      </c>
      <c r="X9" s="38">
        <v>2.8984506193288353</v>
      </c>
      <c r="Y9" s="38">
        <v>2.9131683887012785</v>
      </c>
      <c r="Z9" s="38">
        <v>2.788812343205155</v>
      </c>
      <c r="AA9" s="38">
        <v>2.2094499679655559</v>
      </c>
      <c r="AB9" s="38">
        <v>2.6461116097128849</v>
      </c>
      <c r="AC9" s="38">
        <v>2.5718597474622675</v>
      </c>
      <c r="AD9" s="39">
        <f t="shared" si="1"/>
        <v>3.8096482317179442E-4</v>
      </c>
      <c r="AE9" s="39">
        <f t="shared" si="2"/>
        <v>7.2643967677423635E-2</v>
      </c>
      <c r="AG9" s="40">
        <f t="shared" si="3"/>
        <v>-2.8060744670809285E-2</v>
      </c>
      <c r="AH9" s="41">
        <f t="shared" si="4"/>
        <v>-7.4251862250617418E-2</v>
      </c>
    </row>
    <row r="10" spans="1:34" x14ac:dyDescent="0.25">
      <c r="A10" s="47" t="s">
        <v>12</v>
      </c>
      <c r="B10" s="38">
        <v>2.762301203742588</v>
      </c>
      <c r="C10" s="38">
        <v>2.6601906246753941</v>
      </c>
      <c r="D10" s="38">
        <v>2.3134124575039356</v>
      </c>
      <c r="E10" s="38">
        <v>2.2184848755416233</v>
      </c>
      <c r="F10" s="38">
        <v>2.2348146993243958</v>
      </c>
      <c r="G10" s="38">
        <v>1.8503339416751816</v>
      </c>
      <c r="H10" s="38">
        <v>1.9749536813511821</v>
      </c>
      <c r="I10" s="38">
        <v>1.8568191586499139</v>
      </c>
      <c r="J10" s="38">
        <v>1.6591610171724758</v>
      </c>
      <c r="K10" s="38">
        <v>1.7100115102024092</v>
      </c>
      <c r="L10" s="38">
        <v>1.6657664723108172</v>
      </c>
      <c r="M10" s="38">
        <v>1.6847452205430629</v>
      </c>
      <c r="N10" s="38">
        <v>1.6446193315396394</v>
      </c>
      <c r="O10" s="38">
        <v>1.559321574255339</v>
      </c>
      <c r="P10" s="38">
        <v>1.40782703706875</v>
      </c>
      <c r="Q10" s="38">
        <v>1.541865045125671</v>
      </c>
      <c r="R10" s="38">
        <v>1.4217077135454097</v>
      </c>
      <c r="S10" s="38">
        <v>1.4207217028340799</v>
      </c>
      <c r="T10" s="38">
        <v>1.5643533980158211</v>
      </c>
      <c r="U10" s="38">
        <v>1.3543659253930977</v>
      </c>
      <c r="V10" s="38">
        <v>1.3225166193898295</v>
      </c>
      <c r="W10" s="38">
        <v>1.2446211831429808</v>
      </c>
      <c r="X10" s="38">
        <v>1.1943394108967385</v>
      </c>
      <c r="Y10" s="38">
        <v>1.0495103939629371</v>
      </c>
      <c r="Z10" s="38">
        <v>0.91027460364597779</v>
      </c>
      <c r="AA10" s="38">
        <v>0.90902305550474793</v>
      </c>
      <c r="AB10" s="38">
        <v>0.9220770006836182</v>
      </c>
      <c r="AC10" s="38">
        <v>0.98966089576664995</v>
      </c>
      <c r="AD10" s="39">
        <f t="shared" si="1"/>
        <v>1.4659663635538622E-4</v>
      </c>
      <c r="AE10" s="39">
        <f t="shared" si="2"/>
        <v>-0.64172592966119058</v>
      </c>
      <c r="AG10" s="40">
        <f t="shared" si="3"/>
        <v>7.3295283401414155E-2</v>
      </c>
      <c r="AH10" s="41">
        <f t="shared" si="4"/>
        <v>6.7583895083031753E-2</v>
      </c>
    </row>
    <row r="11" spans="1:34" x14ac:dyDescent="0.25">
      <c r="A11" s="47" t="s">
        <v>13</v>
      </c>
      <c r="B11" s="38">
        <f t="shared" ref="B11:AA11" si="5">SUM(B12:B16)</f>
        <v>67.267080926377545</v>
      </c>
      <c r="C11" s="38">
        <f t="shared" si="5"/>
        <v>67.234211110245269</v>
      </c>
      <c r="D11" s="38">
        <f t="shared" si="5"/>
        <v>81.954553544711644</v>
      </c>
      <c r="E11" s="38">
        <f t="shared" si="5"/>
        <v>99.658626107074141</v>
      </c>
      <c r="F11" s="38">
        <f t="shared" si="5"/>
        <v>130.87472119120071</v>
      </c>
      <c r="G11" s="38">
        <f t="shared" si="5"/>
        <v>172.66183315554738</v>
      </c>
      <c r="H11" s="38">
        <f t="shared" si="5"/>
        <v>255.62604100665169</v>
      </c>
      <c r="I11" s="38">
        <f t="shared" si="5"/>
        <v>316.96826392061388</v>
      </c>
      <c r="J11" s="38">
        <f t="shared" si="5"/>
        <v>389.91195133878307</v>
      </c>
      <c r="K11" s="38">
        <f t="shared" si="5"/>
        <v>175.58866381291335</v>
      </c>
      <c r="L11" s="38">
        <f t="shared" si="5"/>
        <v>191.70425905965854</v>
      </c>
      <c r="M11" s="38">
        <f t="shared" si="5"/>
        <v>198.77752939958404</v>
      </c>
      <c r="N11" s="38">
        <f t="shared" si="5"/>
        <v>195.86357781318404</v>
      </c>
      <c r="O11" s="38">
        <f t="shared" si="5"/>
        <v>189.27750170940826</v>
      </c>
      <c r="P11" s="38">
        <f t="shared" si="5"/>
        <v>189.2827877654166</v>
      </c>
      <c r="Q11" s="38">
        <f t="shared" si="5"/>
        <v>184.42597532983066</v>
      </c>
      <c r="R11" s="38">
        <f t="shared" si="5"/>
        <v>181.31517801319723</v>
      </c>
      <c r="S11" s="38">
        <f t="shared" si="5"/>
        <v>170.57733978983151</v>
      </c>
      <c r="T11" s="38">
        <f t="shared" si="5"/>
        <v>130.42210142729033</v>
      </c>
      <c r="U11" s="38">
        <f t="shared" si="5"/>
        <v>119.8003141115402</v>
      </c>
      <c r="V11" s="38">
        <f t="shared" si="5"/>
        <v>112.79218282045977</v>
      </c>
      <c r="W11" s="38">
        <f t="shared" si="5"/>
        <v>110.81438344136204</v>
      </c>
      <c r="X11" s="38">
        <f t="shared" si="5"/>
        <v>109.30782472147889</v>
      </c>
      <c r="Y11" s="38">
        <f t="shared" si="5"/>
        <v>113.64654399706565</v>
      </c>
      <c r="Z11" s="38">
        <f t="shared" si="5"/>
        <v>117.46638708411409</v>
      </c>
      <c r="AA11" s="38">
        <f t="shared" si="5"/>
        <v>123.99910382444961</v>
      </c>
      <c r="AB11" s="38">
        <f>SUM(AB12:AB16)</f>
        <v>129.92244589462689</v>
      </c>
      <c r="AC11" s="38">
        <f>SUM(AC12:AC16)</f>
        <v>126.93719059100491</v>
      </c>
      <c r="AD11" s="39">
        <f t="shared" si="1"/>
        <v>1.8802971046591271E-2</v>
      </c>
      <c r="AE11" s="39">
        <f t="shared" si="2"/>
        <v>0.887062569727607</v>
      </c>
      <c r="AG11" s="40">
        <f t="shared" si="3"/>
        <v>-2.2977209850583963E-2</v>
      </c>
      <c r="AH11" s="41">
        <f t="shared" si="4"/>
        <v>-2.9852553036219831</v>
      </c>
    </row>
    <row r="12" spans="1:34" outlineLevel="1" x14ac:dyDescent="0.25">
      <c r="A12" s="42" t="s">
        <v>14</v>
      </c>
      <c r="B12" s="43">
        <v>0.42428670052523776</v>
      </c>
      <c r="C12" s="43">
        <v>0.39509834918167824</v>
      </c>
      <c r="D12" s="43">
        <v>0.39114655501697759</v>
      </c>
      <c r="E12" s="43">
        <v>0.34298478230363788</v>
      </c>
      <c r="F12" s="43">
        <v>0.35572231069413773</v>
      </c>
      <c r="G12" s="43">
        <v>0.40709111255860403</v>
      </c>
      <c r="H12" s="43">
        <v>0.43929829756415306</v>
      </c>
      <c r="I12" s="43">
        <v>0.46573249151914242</v>
      </c>
      <c r="J12" s="43">
        <v>0.50367730163638258</v>
      </c>
      <c r="K12" s="43">
        <v>0.57164145013239231</v>
      </c>
      <c r="L12" s="43">
        <v>0.600254625567188</v>
      </c>
      <c r="M12" s="43">
        <v>0.59111983885749142</v>
      </c>
      <c r="N12" s="43">
        <v>0.54116162696228076</v>
      </c>
      <c r="O12" s="43">
        <v>0.56510877308221019</v>
      </c>
      <c r="P12" s="43">
        <v>0.54583886740557241</v>
      </c>
      <c r="Q12" s="43">
        <v>0.64450868497606417</v>
      </c>
      <c r="R12" s="43">
        <v>0.73951658757400884</v>
      </c>
      <c r="S12" s="43">
        <v>0.68313962148914875</v>
      </c>
      <c r="T12" s="43">
        <v>0.64708573992506579</v>
      </c>
      <c r="U12" s="43">
        <v>0.52717829320707021</v>
      </c>
      <c r="V12" s="43">
        <v>0.39783187031607331</v>
      </c>
      <c r="W12" s="43">
        <v>0.19817707047466537</v>
      </c>
      <c r="X12" s="43">
        <v>0.12055743804997554</v>
      </c>
      <c r="Y12" s="43">
        <v>0.12365465419061109</v>
      </c>
      <c r="Z12" s="43">
        <v>0.11816272180982559</v>
      </c>
      <c r="AA12" s="43">
        <v>0.1250639579696842</v>
      </c>
      <c r="AB12" s="43">
        <v>0.13498297669371981</v>
      </c>
      <c r="AC12" s="43">
        <v>0.14034286833734072</v>
      </c>
      <c r="AD12" s="44">
        <f t="shared" si="1"/>
        <v>2.078872927355921E-5</v>
      </c>
      <c r="AE12" s="44">
        <f t="shared" si="2"/>
        <v>-0.66922633171483836</v>
      </c>
      <c r="AG12" s="45">
        <f t="shared" si="3"/>
        <v>3.970790817410004E-2</v>
      </c>
      <c r="AH12" s="46">
        <f t="shared" si="4"/>
        <v>5.3598916436209121E-3</v>
      </c>
    </row>
    <row r="13" spans="1:34" outlineLevel="1" x14ac:dyDescent="0.25">
      <c r="A13" s="42" t="s">
        <v>15</v>
      </c>
      <c r="B13" s="43">
        <v>50.643885125017853</v>
      </c>
      <c r="C13" s="43">
        <v>51.110432544612721</v>
      </c>
      <c r="D13" s="43">
        <v>67.311986981750536</v>
      </c>
      <c r="E13" s="43">
        <v>83.756047316633229</v>
      </c>
      <c r="F13" s="43">
        <v>115.72146319775263</v>
      </c>
      <c r="G13" s="43">
        <v>158.51230941693626</v>
      </c>
      <c r="H13" s="43">
        <v>239.19344424628409</v>
      </c>
      <c r="I13" s="43">
        <v>301.03598974924972</v>
      </c>
      <c r="J13" s="43">
        <v>373.45547677417107</v>
      </c>
      <c r="K13" s="43">
        <v>159.51899745944573</v>
      </c>
      <c r="L13" s="43">
        <v>175.54561151193312</v>
      </c>
      <c r="M13" s="43">
        <v>181.29118842004422</v>
      </c>
      <c r="N13" s="43">
        <v>180.31140963416857</v>
      </c>
      <c r="O13" s="43">
        <v>172.17035675391705</v>
      </c>
      <c r="P13" s="43">
        <v>170.94714925496413</v>
      </c>
      <c r="Q13" s="43">
        <v>167.80929860459298</v>
      </c>
      <c r="R13" s="43">
        <v>164.2745941557929</v>
      </c>
      <c r="S13" s="43">
        <v>152.87049822117058</v>
      </c>
      <c r="T13" s="43">
        <v>111.76693618549629</v>
      </c>
      <c r="U13" s="43">
        <v>103.30002927698301</v>
      </c>
      <c r="V13" s="43">
        <v>96.518947130142038</v>
      </c>
      <c r="W13" s="43">
        <v>94.80549966021897</v>
      </c>
      <c r="X13" s="43">
        <v>93.912301246309681</v>
      </c>
      <c r="Y13" s="43">
        <v>98.332622993158623</v>
      </c>
      <c r="Z13" s="43">
        <v>102.92434767228343</v>
      </c>
      <c r="AA13" s="43">
        <v>109.2398537866964</v>
      </c>
      <c r="AB13" s="43">
        <v>114.55745308470253</v>
      </c>
      <c r="AC13" s="43">
        <v>111.40180346310065</v>
      </c>
      <c r="AD13" s="44">
        <f t="shared" si="1"/>
        <v>1.6501742911609447E-2</v>
      </c>
      <c r="AE13" s="44">
        <f t="shared" si="2"/>
        <v>1.1997088728105627</v>
      </c>
      <c r="AG13" s="45">
        <f t="shared" si="3"/>
        <v>-2.7546436627467866E-2</v>
      </c>
      <c r="AH13" s="46">
        <f t="shared" si="4"/>
        <v>-3.1556496216018814</v>
      </c>
    </row>
    <row r="14" spans="1:34" outlineLevel="1" x14ac:dyDescent="0.25">
      <c r="A14" s="42" t="s">
        <v>16</v>
      </c>
      <c r="B14" s="43">
        <v>15.486534423360002</v>
      </c>
      <c r="C14" s="43">
        <v>15.040493685360001</v>
      </c>
      <c r="D14" s="43">
        <v>13.488271917120001</v>
      </c>
      <c r="E14" s="43">
        <v>14.808552501600003</v>
      </c>
      <c r="F14" s="43">
        <v>13.952154284640001</v>
      </c>
      <c r="G14" s="43">
        <v>12.953023031520001</v>
      </c>
      <c r="H14" s="43">
        <v>15.094018573920001</v>
      </c>
      <c r="I14" s="43">
        <v>14.558769688320002</v>
      </c>
      <c r="J14" s="43">
        <v>14.986968796800001</v>
      </c>
      <c r="K14" s="43">
        <v>14.416036652160001</v>
      </c>
      <c r="L14" s="43">
        <v>14.319691852752003</v>
      </c>
      <c r="M14" s="43">
        <v>15.629267459520001</v>
      </c>
      <c r="N14" s="43">
        <v>13.66668821232</v>
      </c>
      <c r="O14" s="43">
        <v>15.094018573920001</v>
      </c>
      <c r="P14" s="43">
        <v>15.914733531840001</v>
      </c>
      <c r="Q14" s="43">
        <v>14.208457896526298</v>
      </c>
      <c r="R14" s="43">
        <v>14.208457896526298</v>
      </c>
      <c r="S14" s="43">
        <v>15.365744599043362</v>
      </c>
      <c r="T14" s="43">
        <v>16.28451469953594</v>
      </c>
      <c r="U14" s="43">
        <v>14.289204718889156</v>
      </c>
      <c r="V14" s="43">
        <v>14.180016935650652</v>
      </c>
      <c r="W14" s="43">
        <v>14.333559608769724</v>
      </c>
      <c r="X14" s="43">
        <v>13.724641073957171</v>
      </c>
      <c r="Y14" s="43">
        <v>13.667893037683832</v>
      </c>
      <c r="Z14" s="43">
        <v>12.538429301440946</v>
      </c>
      <c r="AA14" s="43">
        <v>12.77830027637863</v>
      </c>
      <c r="AB14" s="43">
        <v>13.013960990640417</v>
      </c>
      <c r="AC14" s="43">
        <v>13.434174272617749</v>
      </c>
      <c r="AD14" s="44">
        <f t="shared" si="1"/>
        <v>1.9899793646511736E-3</v>
      </c>
      <c r="AE14" s="44">
        <f t="shared" si="2"/>
        <v>-0.13252546338879134</v>
      </c>
      <c r="AG14" s="45">
        <f t="shared" si="3"/>
        <v>3.2289422281160059E-2</v>
      </c>
      <c r="AH14" s="46">
        <f t="shared" si="4"/>
        <v>0.42021328197733254</v>
      </c>
    </row>
    <row r="15" spans="1:34" outlineLevel="1" x14ac:dyDescent="0.25">
      <c r="A15" s="42" t="s">
        <v>17</v>
      </c>
      <c r="B15" s="43">
        <v>0.67221271232640001</v>
      </c>
      <c r="C15" s="43">
        <v>0.64763617957919994</v>
      </c>
      <c r="D15" s="43">
        <v>0.72260096755680003</v>
      </c>
      <c r="E15" s="43">
        <v>0.72260096755680003</v>
      </c>
      <c r="F15" s="43">
        <v>0.82090709854560007</v>
      </c>
      <c r="G15" s="43">
        <v>0.72136577782079991</v>
      </c>
      <c r="H15" s="43">
        <v>0.82584785748959999</v>
      </c>
      <c r="I15" s="43">
        <v>0.85042439023680017</v>
      </c>
      <c r="J15" s="43">
        <v>0.92785955768640005</v>
      </c>
      <c r="K15" s="43">
        <v>1.0298712578832001</v>
      </c>
      <c r="L15" s="43">
        <v>1.205900649195637</v>
      </c>
      <c r="M15" s="43">
        <v>1.2098943112776741</v>
      </c>
      <c r="N15" s="43">
        <v>1.2876175716013107</v>
      </c>
      <c r="O15" s="43">
        <v>1.3899173646721477</v>
      </c>
      <c r="P15" s="43">
        <v>1.8113179640758716</v>
      </c>
      <c r="Q15" s="43">
        <v>1.6831876625471891</v>
      </c>
      <c r="R15" s="43">
        <v>2.0126245274164303</v>
      </c>
      <c r="S15" s="43">
        <v>1.5893810450670047</v>
      </c>
      <c r="T15" s="43">
        <v>1.6473648840517978</v>
      </c>
      <c r="U15" s="43">
        <v>1.6054164776948945</v>
      </c>
      <c r="V15" s="43">
        <v>1.6102158188660962</v>
      </c>
      <c r="W15" s="43">
        <v>1.3978840700862709</v>
      </c>
      <c r="X15" s="43">
        <v>1.4772843594340315</v>
      </c>
      <c r="Y15" s="43">
        <v>1.4450038348481358</v>
      </c>
      <c r="Z15" s="43">
        <v>1.8089160599170548</v>
      </c>
      <c r="AA15" s="43">
        <v>1.784151077853416</v>
      </c>
      <c r="AB15" s="43">
        <v>2.144015821587844</v>
      </c>
      <c r="AC15" s="43">
        <v>1.8931623475377879</v>
      </c>
      <c r="AD15" s="44">
        <f t="shared" si="1"/>
        <v>2.8043063377654657E-4</v>
      </c>
      <c r="AE15" s="44">
        <f t="shared" si="2"/>
        <v>1.8163144088512015</v>
      </c>
      <c r="AG15" s="45">
        <f t="shared" si="3"/>
        <v>-0.11700168978430191</v>
      </c>
      <c r="AH15" s="46">
        <f t="shared" si="4"/>
        <v>-0.25085347405005609</v>
      </c>
    </row>
    <row r="16" spans="1:34" outlineLevel="1" x14ac:dyDescent="0.25">
      <c r="A16" s="42" t="s">
        <v>18</v>
      </c>
      <c r="B16" s="43">
        <v>4.0161965148060773E-2</v>
      </c>
      <c r="C16" s="43">
        <v>4.0550351511670073E-2</v>
      </c>
      <c r="D16" s="43">
        <v>4.0547123267326624E-2</v>
      </c>
      <c r="E16" s="43">
        <v>2.8440538980469835E-2</v>
      </c>
      <c r="F16" s="43">
        <v>2.4474299568329697E-2</v>
      </c>
      <c r="G16" s="43">
        <v>6.804381671169811E-2</v>
      </c>
      <c r="H16" s="43">
        <v>7.3432031393835279E-2</v>
      </c>
      <c r="I16" s="43">
        <v>5.7347601288211779E-2</v>
      </c>
      <c r="J16" s="43">
        <v>3.7968908489183627E-2</v>
      </c>
      <c r="K16" s="43">
        <v>5.2116993292037277E-2</v>
      </c>
      <c r="L16" s="43">
        <v>3.2800420210613156E-2</v>
      </c>
      <c r="M16" s="43">
        <v>5.6059369884649726E-2</v>
      </c>
      <c r="N16" s="43">
        <v>5.6700768131870471E-2</v>
      </c>
      <c r="O16" s="43">
        <v>5.8100243816822369E-2</v>
      </c>
      <c r="P16" s="43">
        <v>6.3748147131027041E-2</v>
      </c>
      <c r="Q16" s="43">
        <v>8.0522481188137388E-2</v>
      </c>
      <c r="R16" s="43">
        <v>7.998484588759748E-2</v>
      </c>
      <c r="S16" s="43">
        <v>6.8576303061436014E-2</v>
      </c>
      <c r="T16" s="43">
        <v>7.6199918281260368E-2</v>
      </c>
      <c r="U16" s="43">
        <v>7.8485344766083612E-2</v>
      </c>
      <c r="V16" s="43">
        <v>8.5171065484917208E-2</v>
      </c>
      <c r="W16" s="43">
        <v>7.9263031812405293E-2</v>
      </c>
      <c r="X16" s="43">
        <v>7.3040603728026982E-2</v>
      </c>
      <c r="Y16" s="43">
        <v>7.7369477184439497E-2</v>
      </c>
      <c r="Z16" s="43">
        <v>7.6531328662833992E-2</v>
      </c>
      <c r="AA16" s="43">
        <v>7.1734725551468564E-2</v>
      </c>
      <c r="AB16" s="43">
        <v>7.2033021002362224E-2</v>
      </c>
      <c r="AC16" s="43">
        <v>6.7707639411376405E-2</v>
      </c>
      <c r="AD16" s="44">
        <f t="shared" si="1"/>
        <v>1.0029407280543423E-5</v>
      </c>
      <c r="AE16" s="44">
        <f t="shared" si="2"/>
        <v>0.68586470213212858</v>
      </c>
      <c r="AG16" s="45">
        <f t="shared" si="3"/>
        <v>-6.004720516780733E-2</v>
      </c>
      <c r="AH16" s="46">
        <f t="shared" si="4"/>
        <v>-4.325381590985819E-3</v>
      </c>
    </row>
    <row r="17" spans="1:40" x14ac:dyDescent="0.25">
      <c r="A17" s="47" t="s">
        <v>19</v>
      </c>
      <c r="B17" s="38">
        <f t="shared" ref="B17:AA17" si="6">SUM(B18:B22)</f>
        <v>1026.661852</v>
      </c>
      <c r="C17" s="38">
        <f t="shared" si="6"/>
        <v>812.51815800000008</v>
      </c>
      <c r="D17" s="38">
        <f t="shared" si="6"/>
        <v>812.77563000000009</v>
      </c>
      <c r="E17" s="38">
        <f t="shared" si="6"/>
        <v>812.95085400000005</v>
      </c>
      <c r="F17" s="38">
        <f t="shared" si="6"/>
        <v>813.05634600000008</v>
      </c>
      <c r="G17" s="38">
        <f t="shared" si="6"/>
        <v>813.19402200000002</v>
      </c>
      <c r="H17" s="38">
        <f t="shared" si="6"/>
        <v>813.41573400000004</v>
      </c>
      <c r="I17" s="38">
        <f t="shared" si="6"/>
        <v>813.75724200000002</v>
      </c>
      <c r="J17" s="38">
        <f t="shared" si="6"/>
        <v>814.1041140000001</v>
      </c>
      <c r="K17" s="38">
        <f t="shared" si="6"/>
        <v>814.44830400000001</v>
      </c>
      <c r="L17" s="38">
        <f t="shared" si="6"/>
        <v>814.87653000000012</v>
      </c>
      <c r="M17" s="38">
        <f t="shared" si="6"/>
        <v>596.12396799999999</v>
      </c>
      <c r="N17" s="38">
        <f t="shared" si="6"/>
        <v>315.88476800000001</v>
      </c>
      <c r="O17" s="38">
        <f t="shared" si="6"/>
        <v>35.580306</v>
      </c>
      <c r="P17" s="38">
        <f t="shared" si="6"/>
        <v>36.164088</v>
      </c>
      <c r="Q17" s="38">
        <f t="shared" si="6"/>
        <v>36.956172000000002</v>
      </c>
      <c r="R17" s="38">
        <f t="shared" si="6"/>
        <v>37.842125999999993</v>
      </c>
      <c r="S17" s="38">
        <f t="shared" si="6"/>
        <v>39.119652000000002</v>
      </c>
      <c r="T17" s="38">
        <f t="shared" si="6"/>
        <v>40.096794000000003</v>
      </c>
      <c r="U17" s="38">
        <f t="shared" si="6"/>
        <v>40.528595999999993</v>
      </c>
      <c r="V17" s="38">
        <f t="shared" si="6"/>
        <v>40.719912000000008</v>
      </c>
      <c r="W17" s="38">
        <f t="shared" si="6"/>
        <v>40.899605999999991</v>
      </c>
      <c r="X17" s="38">
        <f t="shared" si="6"/>
        <v>40.993475999999994</v>
      </c>
      <c r="Y17" s="38">
        <f t="shared" si="6"/>
        <v>41.062314000000001</v>
      </c>
      <c r="Z17" s="38">
        <f t="shared" si="6"/>
        <v>41.209824000000005</v>
      </c>
      <c r="AA17" s="38">
        <f t="shared" si="6"/>
        <v>41.440475999999997</v>
      </c>
      <c r="AB17" s="38">
        <f>SUM(AB18:AB22)</f>
        <v>42.571073099999992</v>
      </c>
      <c r="AC17" s="38">
        <f>SUM(AC18:AC22)</f>
        <v>42.774073680000001</v>
      </c>
      <c r="AD17" s="39">
        <f t="shared" si="1"/>
        <v>6.3360443476428649E-3</v>
      </c>
      <c r="AE17" s="39">
        <f t="shared" si="2"/>
        <v>-0.95833674583634965</v>
      </c>
      <c r="AG17" s="40">
        <f t="shared" si="3"/>
        <v>4.7685098170571682E-3</v>
      </c>
      <c r="AH17" s="41">
        <f t="shared" si="4"/>
        <v>0.20300058000000831</v>
      </c>
    </row>
    <row r="18" spans="1:40" outlineLevel="1" x14ac:dyDescent="0.25">
      <c r="A18" s="42" t="s">
        <v>20</v>
      </c>
      <c r="B18" s="43"/>
      <c r="C18" s="43"/>
      <c r="D18" s="43"/>
      <c r="E18" s="43"/>
      <c r="F18" s="43"/>
      <c r="G18" s="43"/>
      <c r="H18" s="43"/>
      <c r="I18" s="43"/>
      <c r="J18" s="43"/>
      <c r="K18" s="43"/>
      <c r="L18" s="43"/>
      <c r="M18" s="43"/>
      <c r="N18" s="43"/>
      <c r="O18" s="43"/>
      <c r="P18" s="43"/>
      <c r="Q18" s="43"/>
      <c r="R18" s="43"/>
      <c r="S18" s="43"/>
      <c r="T18" s="43"/>
      <c r="U18" s="43"/>
      <c r="V18" s="43"/>
      <c r="W18" s="43"/>
      <c r="X18" s="43"/>
      <c r="Y18" s="43"/>
      <c r="Z18" s="43"/>
      <c r="AA18" s="43"/>
      <c r="AB18" s="43"/>
      <c r="AC18" s="43"/>
      <c r="AD18" s="44">
        <f t="shared" si="1"/>
        <v>0</v>
      </c>
      <c r="AE18" s="44" t="e">
        <f t="shared" si="2"/>
        <v>#DIV/0!</v>
      </c>
      <c r="AG18" s="45" t="e">
        <f t="shared" si="3"/>
        <v>#DIV/0!</v>
      </c>
      <c r="AH18" s="46">
        <f t="shared" si="4"/>
        <v>0</v>
      </c>
    </row>
    <row r="19" spans="1:40" outlineLevel="1" x14ac:dyDescent="0.25">
      <c r="A19" s="42" t="s">
        <v>21</v>
      </c>
      <c r="B19" s="43">
        <v>995.31999999999994</v>
      </c>
      <c r="C19" s="43">
        <v>780.99840000000006</v>
      </c>
      <c r="D19" s="43">
        <v>780.99840000000006</v>
      </c>
      <c r="E19" s="43">
        <v>780.99840000000006</v>
      </c>
      <c r="F19" s="43">
        <v>780.99840000000006</v>
      </c>
      <c r="G19" s="43">
        <v>780.99840000000006</v>
      </c>
      <c r="H19" s="43">
        <v>780.99840000000006</v>
      </c>
      <c r="I19" s="43">
        <v>780.99840000000006</v>
      </c>
      <c r="J19" s="43">
        <v>780.99840000000006</v>
      </c>
      <c r="K19" s="43">
        <v>780.99840000000006</v>
      </c>
      <c r="L19" s="43">
        <v>780.99840000000006</v>
      </c>
      <c r="M19" s="43">
        <v>561.73</v>
      </c>
      <c r="N19" s="43">
        <v>280.86500000000001</v>
      </c>
      <c r="O19" s="43">
        <v>0</v>
      </c>
      <c r="P19" s="43">
        <v>0</v>
      </c>
      <c r="Q19" s="43">
        <v>0</v>
      </c>
      <c r="R19" s="43">
        <v>0</v>
      </c>
      <c r="S19" s="43">
        <v>0</v>
      </c>
      <c r="T19" s="43">
        <v>0</v>
      </c>
      <c r="U19" s="43">
        <v>0</v>
      </c>
      <c r="V19" s="43">
        <v>0</v>
      </c>
      <c r="W19" s="43">
        <v>0</v>
      </c>
      <c r="X19" s="43">
        <v>0</v>
      </c>
      <c r="Y19" s="43">
        <v>0</v>
      </c>
      <c r="Z19" s="43">
        <v>0</v>
      </c>
      <c r="AA19" s="43">
        <v>0</v>
      </c>
      <c r="AB19" s="43">
        <v>0</v>
      </c>
      <c r="AC19" s="43">
        <v>0</v>
      </c>
      <c r="AD19" s="44">
        <f t="shared" si="1"/>
        <v>0</v>
      </c>
      <c r="AE19" s="44">
        <f t="shared" si="2"/>
        <v>-1</v>
      </c>
      <c r="AG19" s="45" t="e">
        <f t="shared" si="3"/>
        <v>#DIV/0!</v>
      </c>
      <c r="AH19" s="46">
        <f t="shared" si="4"/>
        <v>0</v>
      </c>
    </row>
    <row r="20" spans="1:40" outlineLevel="1" x14ac:dyDescent="0.25">
      <c r="A20" s="42" t="s">
        <v>23</v>
      </c>
      <c r="B20" s="43"/>
      <c r="C20" s="43"/>
      <c r="D20" s="43"/>
      <c r="E20" s="43"/>
      <c r="F20" s="43"/>
      <c r="G20" s="43"/>
      <c r="H20" s="43"/>
      <c r="I20" s="43"/>
      <c r="J20" s="43"/>
      <c r="K20" s="43"/>
      <c r="L20" s="43"/>
      <c r="M20" s="43"/>
      <c r="N20" s="43"/>
      <c r="O20" s="43"/>
      <c r="P20" s="43"/>
      <c r="Q20" s="43"/>
      <c r="R20" s="43"/>
      <c r="S20" s="43"/>
      <c r="T20" s="43"/>
      <c r="U20" s="43"/>
      <c r="V20" s="43"/>
      <c r="W20" s="43"/>
      <c r="X20" s="43"/>
      <c r="Y20" s="43"/>
      <c r="Z20" s="43"/>
      <c r="AA20" s="43"/>
      <c r="AB20" s="43"/>
      <c r="AC20" s="43"/>
      <c r="AD20" s="44">
        <f t="shared" si="1"/>
        <v>0</v>
      </c>
      <c r="AE20" s="44" t="e">
        <f t="shared" si="2"/>
        <v>#DIV/0!</v>
      </c>
      <c r="AG20" s="45" t="e">
        <f t="shared" si="3"/>
        <v>#DIV/0!</v>
      </c>
      <c r="AH20" s="46">
        <f t="shared" si="4"/>
        <v>0</v>
      </c>
    </row>
    <row r="21" spans="1:40" outlineLevel="1" x14ac:dyDescent="0.25">
      <c r="A21" s="42" t="s">
        <v>24</v>
      </c>
      <c r="B21" s="43"/>
      <c r="C21" s="43"/>
      <c r="D21" s="43"/>
      <c r="E21" s="43"/>
      <c r="F21" s="43"/>
      <c r="G21" s="43"/>
      <c r="H21" s="43"/>
      <c r="I21" s="43"/>
      <c r="J21" s="43"/>
      <c r="K21" s="43"/>
      <c r="L21" s="43"/>
      <c r="M21" s="43"/>
      <c r="N21" s="43"/>
      <c r="O21" s="43"/>
      <c r="P21" s="43"/>
      <c r="Q21" s="43"/>
      <c r="R21" s="43"/>
      <c r="S21" s="43"/>
      <c r="T21" s="43"/>
      <c r="U21" s="43"/>
      <c r="V21" s="43"/>
      <c r="W21" s="43"/>
      <c r="X21" s="43"/>
      <c r="Y21" s="43"/>
      <c r="Z21" s="43"/>
      <c r="AA21" s="43"/>
      <c r="AB21" s="43"/>
      <c r="AC21" s="43"/>
      <c r="AD21" s="44">
        <f t="shared" si="1"/>
        <v>0</v>
      </c>
      <c r="AE21" s="44" t="e">
        <f t="shared" si="2"/>
        <v>#DIV/0!</v>
      </c>
      <c r="AG21" s="45" t="e">
        <f t="shared" si="3"/>
        <v>#DIV/0!</v>
      </c>
      <c r="AH21" s="46">
        <f t="shared" si="4"/>
        <v>0</v>
      </c>
    </row>
    <row r="22" spans="1:40" outlineLevel="1" x14ac:dyDescent="0.25">
      <c r="A22" s="42" t="s">
        <v>25</v>
      </c>
      <c r="B22" s="43">
        <v>31.341851999999999</v>
      </c>
      <c r="C22" s="43">
        <v>31.519757999999996</v>
      </c>
      <c r="D22" s="43">
        <v>31.777229999999999</v>
      </c>
      <c r="E22" s="43">
        <v>31.952453999999999</v>
      </c>
      <c r="F22" s="43">
        <v>32.057946000000001</v>
      </c>
      <c r="G22" s="43">
        <v>32.195622</v>
      </c>
      <c r="H22" s="43">
        <v>32.417333999999997</v>
      </c>
      <c r="I22" s="43">
        <v>32.758842000000001</v>
      </c>
      <c r="J22" s="43">
        <v>33.105713999999992</v>
      </c>
      <c r="K22" s="43">
        <v>33.449903999999997</v>
      </c>
      <c r="L22" s="43">
        <v>33.878130000000006</v>
      </c>
      <c r="M22" s="43">
        <v>34.393967999999994</v>
      </c>
      <c r="N22" s="43">
        <v>35.019767999999999</v>
      </c>
      <c r="O22" s="43">
        <v>35.580306</v>
      </c>
      <c r="P22" s="43">
        <v>36.164088</v>
      </c>
      <c r="Q22" s="43">
        <v>36.956172000000002</v>
      </c>
      <c r="R22" s="43">
        <v>37.842125999999993</v>
      </c>
      <c r="S22" s="43">
        <v>39.119652000000002</v>
      </c>
      <c r="T22" s="43">
        <v>40.096794000000003</v>
      </c>
      <c r="U22" s="43">
        <v>40.528595999999993</v>
      </c>
      <c r="V22" s="43">
        <v>40.719912000000008</v>
      </c>
      <c r="W22" s="43">
        <v>40.899605999999991</v>
      </c>
      <c r="X22" s="43">
        <v>40.993475999999994</v>
      </c>
      <c r="Y22" s="43">
        <v>41.062314000000001</v>
      </c>
      <c r="Z22" s="43">
        <v>41.209824000000005</v>
      </c>
      <c r="AA22" s="43">
        <v>41.440475999999997</v>
      </c>
      <c r="AB22" s="43">
        <v>42.571073099999992</v>
      </c>
      <c r="AC22" s="43">
        <v>42.774073680000001</v>
      </c>
      <c r="AD22" s="44">
        <f t="shared" si="1"/>
        <v>6.3360443476428649E-3</v>
      </c>
      <c r="AE22" s="44">
        <f t="shared" si="2"/>
        <v>0.36475897084830855</v>
      </c>
      <c r="AG22" s="45">
        <f t="shared" si="3"/>
        <v>4.7685098170571682E-3</v>
      </c>
      <c r="AH22" s="46">
        <f t="shared" si="4"/>
        <v>0.20300058000000831</v>
      </c>
    </row>
    <row r="23" spans="1:40" x14ac:dyDescent="0.25">
      <c r="A23" s="47" t="s">
        <v>26</v>
      </c>
      <c r="B23" s="38"/>
      <c r="C23" s="38"/>
      <c r="D23" s="38"/>
      <c r="E23" s="38"/>
      <c r="F23" s="38"/>
      <c r="G23" s="38"/>
      <c r="H23" s="38"/>
      <c r="I23" s="38"/>
      <c r="J23" s="38"/>
      <c r="K23" s="38"/>
      <c r="L23" s="38"/>
      <c r="M23" s="38"/>
      <c r="N23" s="38"/>
      <c r="O23" s="38"/>
      <c r="P23" s="38"/>
      <c r="Q23" s="38"/>
      <c r="R23" s="38"/>
      <c r="S23" s="38"/>
      <c r="T23" s="38"/>
      <c r="U23" s="38"/>
      <c r="V23" s="38"/>
      <c r="W23" s="38"/>
      <c r="X23" s="38"/>
      <c r="Y23" s="38"/>
      <c r="Z23" s="38"/>
      <c r="AA23" s="38"/>
      <c r="AB23" s="38"/>
      <c r="AC23" s="38"/>
      <c r="AD23" s="39">
        <f t="shared" si="1"/>
        <v>0</v>
      </c>
      <c r="AE23" s="39" t="e">
        <f t="shared" si="2"/>
        <v>#DIV/0!</v>
      </c>
      <c r="AG23" s="40" t="e">
        <f t="shared" si="3"/>
        <v>#DIV/0!</v>
      </c>
      <c r="AH23" s="41">
        <f t="shared" si="4"/>
        <v>0</v>
      </c>
      <c r="AN23" s="19"/>
    </row>
    <row r="24" spans="1:40" x14ac:dyDescent="0.25">
      <c r="A24" s="47" t="s">
        <v>27</v>
      </c>
      <c r="B24" s="38">
        <f t="shared" ref="B24:AA24" si="7">SUM(B25:B31)</f>
        <v>6441.260434618358</v>
      </c>
      <c r="C24" s="38">
        <f t="shared" si="7"/>
        <v>6408.5918753026071</v>
      </c>
      <c r="D24" s="38">
        <f t="shared" si="7"/>
        <v>6319.5764251491119</v>
      </c>
      <c r="E24" s="38">
        <f t="shared" si="7"/>
        <v>6427.9285784511721</v>
      </c>
      <c r="F24" s="38">
        <f t="shared" si="7"/>
        <v>6658.3849813241113</v>
      </c>
      <c r="G24" s="38">
        <f t="shared" si="7"/>
        <v>6911.7174803762264</v>
      </c>
      <c r="H24" s="38">
        <f t="shared" si="7"/>
        <v>6939.8069183057178</v>
      </c>
      <c r="I24" s="38">
        <f t="shared" si="7"/>
        <v>6764.9303292647019</v>
      </c>
      <c r="J24" s="38">
        <f t="shared" si="7"/>
        <v>7114.9754962547331</v>
      </c>
      <c r="K24" s="38">
        <f t="shared" si="7"/>
        <v>7084.9768994366659</v>
      </c>
      <c r="L24" s="38">
        <f t="shared" si="7"/>
        <v>6758.2409976850722</v>
      </c>
      <c r="M24" s="38">
        <f t="shared" si="7"/>
        <v>6469.1649051279728</v>
      </c>
      <c r="N24" s="38">
        <f t="shared" si="7"/>
        <v>6395.3621023069236</v>
      </c>
      <c r="O24" s="38">
        <f t="shared" si="7"/>
        <v>6555.5321729617972</v>
      </c>
      <c r="P24" s="38">
        <f t="shared" si="7"/>
        <v>6469.5104638484254</v>
      </c>
      <c r="Q24" s="38">
        <f t="shared" si="7"/>
        <v>6300.1665416934975</v>
      </c>
      <c r="R24" s="38">
        <f t="shared" si="7"/>
        <v>6031.2308919228999</v>
      </c>
      <c r="S24" s="38">
        <f t="shared" si="7"/>
        <v>5858.4494483710341</v>
      </c>
      <c r="T24" s="38">
        <f t="shared" si="7"/>
        <v>5807.1247299875549</v>
      </c>
      <c r="U24" s="38">
        <f t="shared" si="7"/>
        <v>5649.0998627138033</v>
      </c>
      <c r="V24" s="38">
        <f t="shared" si="7"/>
        <v>5908.9645042716738</v>
      </c>
      <c r="W24" s="38">
        <f t="shared" si="7"/>
        <v>5519.4784126652457</v>
      </c>
      <c r="X24" s="38">
        <f t="shared" si="7"/>
        <v>5679.1555113807963</v>
      </c>
      <c r="Y24" s="38">
        <f t="shared" si="7"/>
        <v>6124.3675746891013</v>
      </c>
      <c r="Z24" s="38">
        <f t="shared" si="7"/>
        <v>5941.6814669882342</v>
      </c>
      <c r="AA24" s="38">
        <f t="shared" si="7"/>
        <v>5933.8620107877077</v>
      </c>
      <c r="AB24" s="38">
        <f>SUM(AB25:AB31)</f>
        <v>6017.1754469103953</v>
      </c>
      <c r="AC24" s="38">
        <f>SUM(AC25:AC31)</f>
        <v>6300.254443920795</v>
      </c>
      <c r="AD24" s="39">
        <f t="shared" si="1"/>
        <v>0.93324502727410541</v>
      </c>
      <c r="AE24" s="39">
        <f t="shared" si="2"/>
        <v>-2.1891055660431084E-2</v>
      </c>
      <c r="AG24" s="40">
        <f t="shared" si="3"/>
        <v>4.7045162553096341E-2</v>
      </c>
      <c r="AH24" s="41">
        <f t="shared" si="4"/>
        <v>283.07899701039969</v>
      </c>
      <c r="AK24" s="48"/>
      <c r="AL24" s="48"/>
      <c r="AM24" s="48"/>
    </row>
    <row r="25" spans="1:40" outlineLevel="1" x14ac:dyDescent="0.25">
      <c r="A25" s="42" t="s">
        <v>28</v>
      </c>
      <c r="B25" s="43"/>
      <c r="C25" s="43"/>
      <c r="D25" s="43"/>
      <c r="E25" s="43"/>
      <c r="F25" s="43"/>
      <c r="G25" s="43"/>
      <c r="H25" s="43"/>
      <c r="I25" s="43"/>
      <c r="J25" s="43"/>
      <c r="K25" s="43"/>
      <c r="L25" s="43"/>
      <c r="M25" s="43"/>
      <c r="N25" s="43"/>
      <c r="O25" s="43"/>
      <c r="P25" s="43"/>
      <c r="Q25" s="43"/>
      <c r="R25" s="43"/>
      <c r="S25" s="43"/>
      <c r="T25" s="43"/>
      <c r="U25" s="43"/>
      <c r="V25" s="43"/>
      <c r="W25" s="43"/>
      <c r="X25" s="43"/>
      <c r="Y25" s="43"/>
      <c r="Z25" s="43"/>
      <c r="AA25" s="43"/>
      <c r="AB25" s="43"/>
      <c r="AC25" s="43"/>
      <c r="AD25" s="44">
        <f t="shared" si="1"/>
        <v>0</v>
      </c>
      <c r="AE25" s="44" t="e">
        <f t="shared" si="2"/>
        <v>#DIV/0!</v>
      </c>
      <c r="AG25" s="45" t="e">
        <f t="shared" si="3"/>
        <v>#DIV/0!</v>
      </c>
      <c r="AH25" s="46">
        <f t="shared" si="4"/>
        <v>0</v>
      </c>
    </row>
    <row r="26" spans="1:40" outlineLevel="1" x14ac:dyDescent="0.25">
      <c r="A26" s="42" t="s">
        <v>29</v>
      </c>
      <c r="B26" s="43">
        <v>498.4770831784794</v>
      </c>
      <c r="C26" s="43">
        <v>508.75527740774339</v>
      </c>
      <c r="D26" s="43">
        <v>511.96038195445993</v>
      </c>
      <c r="E26" s="43">
        <v>514.31866627016257</v>
      </c>
      <c r="F26" s="43">
        <v>515.62181819371244</v>
      </c>
      <c r="G26" s="43">
        <v>519.85999017859899</v>
      </c>
      <c r="H26" s="43">
        <v>540.14153310506481</v>
      </c>
      <c r="I26" s="43">
        <v>559.13477399272722</v>
      </c>
      <c r="J26" s="43">
        <v>571.36528573411431</v>
      </c>
      <c r="K26" s="43">
        <v>549.05713205634356</v>
      </c>
      <c r="L26" s="43">
        <v>522.28849197456657</v>
      </c>
      <c r="M26" s="43">
        <v>525.78433331424048</v>
      </c>
      <c r="N26" s="43">
        <v>526.13385346903078</v>
      </c>
      <c r="O26" s="43">
        <v>522.27862989288906</v>
      </c>
      <c r="P26" s="43">
        <v>522.09074635722436</v>
      </c>
      <c r="Q26" s="43">
        <v>528.80961297813224</v>
      </c>
      <c r="R26" s="43">
        <v>517.63123719090481</v>
      </c>
      <c r="S26" s="43">
        <v>509.43800217407147</v>
      </c>
      <c r="T26" s="43">
        <v>511.34266648088379</v>
      </c>
      <c r="U26" s="43">
        <v>505.30414651027439</v>
      </c>
      <c r="V26" s="43">
        <v>487.92501100662099</v>
      </c>
      <c r="W26" s="43">
        <v>484.14781761398092</v>
      </c>
      <c r="X26" s="43">
        <v>510.52411105500158</v>
      </c>
      <c r="Y26" s="43">
        <v>514.78690332721487</v>
      </c>
      <c r="Z26" s="43">
        <v>510.58933851631338</v>
      </c>
      <c r="AA26" s="43">
        <v>518.60915878435583</v>
      </c>
      <c r="AB26" s="43">
        <v>539.32940750835883</v>
      </c>
      <c r="AC26" s="43">
        <v>546.67152876384262</v>
      </c>
      <c r="AD26" s="44">
        <f t="shared" si="1"/>
        <v>8.0977441516424414E-2</v>
      </c>
      <c r="AE26" s="44">
        <f t="shared" si="2"/>
        <v>9.6683372639835521E-2</v>
      </c>
      <c r="AG26" s="45">
        <f t="shared" si="3"/>
        <v>1.3613426513127781E-2</v>
      </c>
      <c r="AH26" s="46">
        <f t="shared" si="4"/>
        <v>7.3421212554837894</v>
      </c>
    </row>
    <row r="27" spans="1:40" outlineLevel="1" x14ac:dyDescent="0.25">
      <c r="A27" s="42" t="s">
        <v>30</v>
      </c>
      <c r="B27" s="43">
        <v>5872.8184968929227</v>
      </c>
      <c r="C27" s="43">
        <v>5827.1509653135281</v>
      </c>
      <c r="D27" s="43">
        <v>5733.8818379028808</v>
      </c>
      <c r="E27" s="43">
        <v>5839.4458179861431</v>
      </c>
      <c r="F27" s="43">
        <v>6058.5715190762903</v>
      </c>
      <c r="G27" s="43">
        <v>6295.0189675473312</v>
      </c>
      <c r="H27" s="43">
        <v>6321.6604111044408</v>
      </c>
      <c r="I27" s="43">
        <v>6125.2555954643894</v>
      </c>
      <c r="J27" s="43">
        <v>6463.635286830915</v>
      </c>
      <c r="K27" s="43">
        <v>6451.7410198164407</v>
      </c>
      <c r="L27" s="43">
        <v>6148.8017875031128</v>
      </c>
      <c r="M27" s="43">
        <v>5855.2154325908305</v>
      </c>
      <c r="N27" s="43">
        <v>5780.8612340788923</v>
      </c>
      <c r="O27" s="43">
        <v>5944.2049114597348</v>
      </c>
      <c r="P27" s="43">
        <v>5861.876871323745</v>
      </c>
      <c r="Q27" s="43">
        <v>5679.7929143338952</v>
      </c>
      <c r="R27" s="43">
        <v>5425.8981566615184</v>
      </c>
      <c r="S27" s="43">
        <v>5265.7572645468827</v>
      </c>
      <c r="T27" s="43">
        <v>5205.9187577426901</v>
      </c>
      <c r="U27" s="43">
        <v>5067.5002906939644</v>
      </c>
      <c r="V27" s="43">
        <v>5349.0000909352202</v>
      </c>
      <c r="W27" s="43">
        <v>4966.3888994416629</v>
      </c>
      <c r="X27" s="43">
        <v>5102.8593370321641</v>
      </c>
      <c r="Y27" s="43">
        <v>5552.4059225661376</v>
      </c>
      <c r="Z27" s="43">
        <v>5379.8272077455458</v>
      </c>
      <c r="AA27" s="43">
        <v>5365.9158063876994</v>
      </c>
      <c r="AB27" s="43">
        <v>5426.1097514624535</v>
      </c>
      <c r="AC27" s="43">
        <v>5699.8940455170687</v>
      </c>
      <c r="AD27" s="44">
        <f t="shared" si="1"/>
        <v>0.84431475289079005</v>
      </c>
      <c r="AE27" s="44">
        <f t="shared" si="2"/>
        <v>-2.9444882634690913E-2</v>
      </c>
      <c r="AG27" s="45">
        <f t="shared" si="3"/>
        <v>5.0456829403574897E-2</v>
      </c>
      <c r="AH27" s="46">
        <f t="shared" si="4"/>
        <v>273.7842940546152</v>
      </c>
    </row>
    <row r="28" spans="1:40" outlineLevel="1" x14ac:dyDescent="0.25">
      <c r="A28" s="42" t="s">
        <v>31</v>
      </c>
      <c r="B28" s="43"/>
      <c r="C28" s="43"/>
      <c r="D28" s="43"/>
      <c r="E28" s="43"/>
      <c r="F28" s="43"/>
      <c r="G28" s="43"/>
      <c r="H28" s="43"/>
      <c r="I28" s="43"/>
      <c r="J28" s="43"/>
      <c r="K28" s="43"/>
      <c r="L28" s="43"/>
      <c r="M28" s="43"/>
      <c r="N28" s="43"/>
      <c r="O28" s="43"/>
      <c r="P28" s="43"/>
      <c r="Q28" s="43"/>
      <c r="R28" s="43"/>
      <c r="S28" s="43"/>
      <c r="T28" s="43"/>
      <c r="U28" s="43"/>
      <c r="V28" s="43"/>
      <c r="W28" s="43"/>
      <c r="X28" s="43"/>
      <c r="Y28" s="43"/>
      <c r="Z28" s="43"/>
      <c r="AA28" s="43"/>
      <c r="AB28" s="43"/>
      <c r="AC28" s="43"/>
      <c r="AD28" s="44">
        <f t="shared" si="1"/>
        <v>0</v>
      </c>
      <c r="AE28" s="44" t="e">
        <f t="shared" si="2"/>
        <v>#DIV/0!</v>
      </c>
      <c r="AG28" s="45" t="e">
        <f t="shared" si="3"/>
        <v>#DIV/0!</v>
      </c>
      <c r="AH28" s="46">
        <f t="shared" si="4"/>
        <v>0</v>
      </c>
    </row>
    <row r="29" spans="1:40" outlineLevel="1" x14ac:dyDescent="0.25">
      <c r="A29" s="42" t="s">
        <v>32</v>
      </c>
      <c r="B29" s="43"/>
      <c r="C29" s="43"/>
      <c r="D29" s="43"/>
      <c r="E29" s="43"/>
      <c r="F29" s="43"/>
      <c r="G29" s="43"/>
      <c r="H29" s="43"/>
      <c r="I29" s="43"/>
      <c r="J29" s="43"/>
      <c r="K29" s="43"/>
      <c r="L29" s="43"/>
      <c r="M29" s="43"/>
      <c r="N29" s="43"/>
      <c r="O29" s="43"/>
      <c r="P29" s="43"/>
      <c r="Q29" s="43"/>
      <c r="R29" s="43"/>
      <c r="S29" s="43"/>
      <c r="T29" s="43"/>
      <c r="U29" s="43"/>
      <c r="V29" s="43"/>
      <c r="W29" s="43"/>
      <c r="X29" s="43"/>
      <c r="Y29" s="43"/>
      <c r="Z29" s="43"/>
      <c r="AA29" s="43"/>
      <c r="AB29" s="43"/>
      <c r="AC29" s="43"/>
      <c r="AD29" s="44">
        <f t="shared" si="1"/>
        <v>0</v>
      </c>
      <c r="AE29" s="44" t="e">
        <f t="shared" si="2"/>
        <v>#DIV/0!</v>
      </c>
      <c r="AG29" s="45" t="e">
        <f t="shared" si="3"/>
        <v>#DIV/0!</v>
      </c>
      <c r="AH29" s="46">
        <f t="shared" si="4"/>
        <v>0</v>
      </c>
    </row>
    <row r="30" spans="1:40" outlineLevel="1" x14ac:dyDescent="0.25">
      <c r="A30" s="42" t="s">
        <v>33</v>
      </c>
      <c r="B30" s="43">
        <v>69.258013766922247</v>
      </c>
      <c r="C30" s="43">
        <v>71.921783527188467</v>
      </c>
      <c r="D30" s="43">
        <v>72.92069718728834</v>
      </c>
      <c r="E30" s="43">
        <v>73.253668407321598</v>
      </c>
      <c r="F30" s="43">
        <v>83.242805008319991</v>
      </c>
      <c r="G30" s="43">
        <v>95.56274014955136</v>
      </c>
      <c r="H30" s="43">
        <v>76.916351827687677</v>
      </c>
      <c r="I30" s="43">
        <v>79.580121587953926</v>
      </c>
      <c r="J30" s="43">
        <v>78.914179147887367</v>
      </c>
      <c r="K30" s="43">
        <v>83.242805008319991</v>
      </c>
      <c r="L30" s="43">
        <v>86.239545988619554</v>
      </c>
      <c r="M30" s="43">
        <v>87.238459648719342</v>
      </c>
      <c r="N30" s="43">
        <v>87.571430868752657</v>
      </c>
      <c r="O30" s="43">
        <v>87.904402088785915</v>
      </c>
      <c r="P30" s="43">
        <v>84.24171866841985</v>
      </c>
      <c r="Q30" s="43">
        <v>90.397745425777259</v>
      </c>
      <c r="R30" s="43">
        <v>86.659732278899085</v>
      </c>
      <c r="S30" s="43">
        <v>82.282662588649231</v>
      </c>
      <c r="T30" s="43">
        <v>89.029288190604959</v>
      </c>
      <c r="U30" s="43">
        <v>75.515587884047363</v>
      </c>
      <c r="V30" s="43">
        <v>71.426430123521627</v>
      </c>
      <c r="W30" s="43">
        <v>68.433966550685767</v>
      </c>
      <c r="X30" s="43">
        <v>65.210000877567907</v>
      </c>
      <c r="Y30" s="43">
        <v>56.549326151140335</v>
      </c>
      <c r="Z30" s="43">
        <v>50.669016804131417</v>
      </c>
      <c r="AA30" s="43">
        <v>48.813140340125386</v>
      </c>
      <c r="AB30" s="43">
        <v>51.255209753326639</v>
      </c>
      <c r="AC30" s="43">
        <v>53.119197472558476</v>
      </c>
      <c r="AD30" s="44">
        <f t="shared" si="1"/>
        <v>7.868448383364951E-3</v>
      </c>
      <c r="AE30" s="44">
        <f t="shared" si="2"/>
        <v>-0.23302453270861342</v>
      </c>
      <c r="AG30" s="45">
        <f t="shared" si="3"/>
        <v>3.6366795262424173E-2</v>
      </c>
      <c r="AH30" s="46">
        <f t="shared" si="4"/>
        <v>1.8639877192318366</v>
      </c>
    </row>
    <row r="31" spans="1:40" outlineLevel="1" x14ac:dyDescent="0.25">
      <c r="A31" s="42" t="s">
        <v>34</v>
      </c>
      <c r="B31" s="43">
        <v>0.70684078003430151</v>
      </c>
      <c r="C31" s="43">
        <v>0.76384905414787929</v>
      </c>
      <c r="D31" s="43">
        <v>0.81350810448318844</v>
      </c>
      <c r="E31" s="43">
        <v>0.91042578754390191</v>
      </c>
      <c r="F31" s="43">
        <v>0.94883904578897416</v>
      </c>
      <c r="G31" s="43">
        <v>1.2757825007445498</v>
      </c>
      <c r="H31" s="43">
        <v>1.0886222685246374</v>
      </c>
      <c r="I31" s="43">
        <v>0.95983821963161797</v>
      </c>
      <c r="J31" s="43">
        <v>1.0607445418167343</v>
      </c>
      <c r="K31" s="43">
        <v>0.9359425555615154</v>
      </c>
      <c r="L31" s="43">
        <v>0.91117221877328325</v>
      </c>
      <c r="M31" s="43">
        <v>0.92667957418192548</v>
      </c>
      <c r="N31" s="43">
        <v>0.79558389024813547</v>
      </c>
      <c r="O31" s="43">
        <v>1.1442295203877173</v>
      </c>
      <c r="P31" s="43">
        <v>1.3011274990356507</v>
      </c>
      <c r="Q31" s="43">
        <v>1.166268955691993</v>
      </c>
      <c r="R31" s="43">
        <v>1.0417657915774399</v>
      </c>
      <c r="S31" s="43">
        <v>0.97151906143040268</v>
      </c>
      <c r="T31" s="43">
        <v>0.83401757337522442</v>
      </c>
      <c r="U31" s="43">
        <v>0.77983762551773173</v>
      </c>
      <c r="V31" s="43">
        <v>0.61297220631056692</v>
      </c>
      <c r="W31" s="43">
        <v>0.50772905891581954</v>
      </c>
      <c r="X31" s="43">
        <v>0.56206241606331964</v>
      </c>
      <c r="Y31" s="43">
        <v>0.62542264460944264</v>
      </c>
      <c r="Z31" s="43">
        <v>0.59590392224326028</v>
      </c>
      <c r="AA31" s="43">
        <v>0.52390527552725408</v>
      </c>
      <c r="AB31" s="43">
        <v>0.48107818625722892</v>
      </c>
      <c r="AC31" s="43">
        <v>0.56967216732514714</v>
      </c>
      <c r="AD31" s="44">
        <f t="shared" si="1"/>
        <v>8.4384483526002071E-5</v>
      </c>
      <c r="AE31" s="44">
        <f t="shared" si="2"/>
        <v>-0.19405871390512849</v>
      </c>
      <c r="AG31" s="45">
        <f t="shared" si="3"/>
        <v>0.18415713619687524</v>
      </c>
      <c r="AH31" s="46">
        <f t="shared" si="4"/>
        <v>8.8593981067918215E-2</v>
      </c>
    </row>
    <row r="32" spans="1:40" x14ac:dyDescent="0.25">
      <c r="A32" s="47" t="s">
        <v>35</v>
      </c>
      <c r="B32" s="38">
        <f t="shared" ref="B32:AA32" si="8">SUM(B33:B36)</f>
        <v>76.180400553077106</v>
      </c>
      <c r="C32" s="38">
        <f t="shared" si="8"/>
        <v>75.952439091057101</v>
      </c>
      <c r="D32" s="38">
        <f t="shared" si="8"/>
        <v>77.2434829929025</v>
      </c>
      <c r="E32" s="38">
        <f t="shared" si="8"/>
        <v>77.001591563496135</v>
      </c>
      <c r="F32" s="38">
        <f t="shared" si="8"/>
        <v>75.238192864277153</v>
      </c>
      <c r="G32" s="38">
        <f t="shared" si="8"/>
        <v>74.210995919610227</v>
      </c>
      <c r="H32" s="38">
        <f t="shared" si="8"/>
        <v>74.711470305921594</v>
      </c>
      <c r="I32" s="38">
        <f t="shared" si="8"/>
        <v>76.046959710512382</v>
      </c>
      <c r="J32" s="38">
        <f t="shared" si="8"/>
        <v>78.753611878259463</v>
      </c>
      <c r="K32" s="38">
        <f t="shared" si="8"/>
        <v>81.821207214187936</v>
      </c>
      <c r="L32" s="38">
        <f t="shared" si="8"/>
        <v>83.638939554989136</v>
      </c>
      <c r="M32" s="38">
        <f t="shared" si="8"/>
        <v>88.095690249976414</v>
      </c>
      <c r="N32" s="38">
        <f t="shared" si="8"/>
        <v>91.11678215227758</v>
      </c>
      <c r="O32" s="38">
        <f t="shared" si="8"/>
        <v>94.135139502086673</v>
      </c>
      <c r="P32" s="38">
        <f t="shared" si="8"/>
        <v>93.778294187143842</v>
      </c>
      <c r="Q32" s="38">
        <f t="shared" si="8"/>
        <v>96.768292069633276</v>
      </c>
      <c r="R32" s="38">
        <f t="shared" si="8"/>
        <v>98.067285342458447</v>
      </c>
      <c r="S32" s="38">
        <f t="shared" si="8"/>
        <v>98.203512047868614</v>
      </c>
      <c r="T32" s="38">
        <f t="shared" si="8"/>
        <v>101.09863184545989</v>
      </c>
      <c r="U32" s="38">
        <f t="shared" si="8"/>
        <v>103.20120905498531</v>
      </c>
      <c r="V32" s="38">
        <f t="shared" si="8"/>
        <v>103.53582181026661</v>
      </c>
      <c r="W32" s="38">
        <f t="shared" si="8"/>
        <v>102.96822459257011</v>
      </c>
      <c r="X32" s="38">
        <f t="shared" si="8"/>
        <v>102.93766703226851</v>
      </c>
      <c r="Y32" s="38">
        <f t="shared" si="8"/>
        <v>103.19353579216458</v>
      </c>
      <c r="Z32" s="38">
        <f t="shared" si="8"/>
        <v>102.04581099731782</v>
      </c>
      <c r="AA32" s="38">
        <f t="shared" si="8"/>
        <v>103.14372009036757</v>
      </c>
      <c r="AB32" s="38">
        <f>SUM(AB33:AB36)</f>
        <v>105.21519397262107</v>
      </c>
      <c r="AC32" s="38">
        <f>SUM(AC33:AC36)</f>
        <v>105.25555403999992</v>
      </c>
      <c r="AD32" s="39">
        <f t="shared" si="1"/>
        <v>1.5591310362963766E-2</v>
      </c>
      <c r="AE32" s="39">
        <f t="shared" si="2"/>
        <v>0.3816618615265131</v>
      </c>
      <c r="AG32" s="40">
        <f t="shared" si="3"/>
        <v>3.8359542814090552E-4</v>
      </c>
      <c r="AH32" s="41">
        <f t="shared" si="4"/>
        <v>4.0360067378856002E-2</v>
      </c>
    </row>
    <row r="33" spans="1:34" outlineLevel="1" x14ac:dyDescent="0.25">
      <c r="A33" s="42" t="s">
        <v>36</v>
      </c>
      <c r="B33" s="43"/>
      <c r="C33" s="43"/>
      <c r="D33" s="43"/>
      <c r="E33" s="43"/>
      <c r="F33" s="43"/>
      <c r="G33" s="43"/>
      <c r="H33" s="43"/>
      <c r="I33" s="43"/>
      <c r="J33" s="43"/>
      <c r="K33" s="43"/>
      <c r="L33" s="43"/>
      <c r="M33" s="43"/>
      <c r="N33" s="43"/>
      <c r="O33" s="43"/>
      <c r="P33" s="43"/>
      <c r="Q33" s="43"/>
      <c r="R33" s="43"/>
      <c r="S33" s="43"/>
      <c r="T33" s="43"/>
      <c r="U33" s="43"/>
      <c r="V33" s="43"/>
      <c r="W33" s="43"/>
      <c r="X33" s="43"/>
      <c r="Y33" s="43"/>
      <c r="Z33" s="43"/>
      <c r="AA33" s="43"/>
      <c r="AB33" s="43"/>
      <c r="AC33" s="43"/>
      <c r="AD33" s="29">
        <f t="shared" si="1"/>
        <v>0</v>
      </c>
      <c r="AE33" s="29"/>
      <c r="AG33" s="49"/>
      <c r="AH33" s="66">
        <f t="shared" si="4"/>
        <v>0</v>
      </c>
    </row>
    <row r="34" spans="1:34" outlineLevel="1" x14ac:dyDescent="0.25">
      <c r="A34" s="42" t="s">
        <v>37</v>
      </c>
      <c r="B34" s="43">
        <v>0</v>
      </c>
      <c r="C34" s="43">
        <v>0</v>
      </c>
      <c r="D34" s="43">
        <v>0</v>
      </c>
      <c r="E34" s="43">
        <v>0</v>
      </c>
      <c r="F34" s="43">
        <v>0</v>
      </c>
      <c r="G34" s="43">
        <v>0</v>
      </c>
      <c r="H34" s="43">
        <v>0</v>
      </c>
      <c r="I34" s="43">
        <v>0</v>
      </c>
      <c r="J34" s="43">
        <v>0</v>
      </c>
      <c r="K34" s="43">
        <v>0</v>
      </c>
      <c r="L34" s="43">
        <v>0</v>
      </c>
      <c r="M34" s="43">
        <v>1.5901041600000001</v>
      </c>
      <c r="N34" s="43">
        <v>2.4326097599999996</v>
      </c>
      <c r="O34" s="43">
        <v>3.3834681600000001</v>
      </c>
      <c r="P34" s="43">
        <v>3.5458185599999998</v>
      </c>
      <c r="Q34" s="43">
        <v>5.7409103999999997</v>
      </c>
      <c r="R34" s="43">
        <v>5.7133036800000001</v>
      </c>
      <c r="S34" s="43">
        <v>5.2056547200000001</v>
      </c>
      <c r="T34" s="43">
        <v>6.8553350399999999</v>
      </c>
      <c r="U34" s="43">
        <v>8.7868756799999996</v>
      </c>
      <c r="V34" s="43">
        <v>8.7529036800000011</v>
      </c>
      <c r="W34" s="43">
        <v>9.5535700800000001</v>
      </c>
      <c r="X34" s="43">
        <v>9.3460905599999986</v>
      </c>
      <c r="Y34" s="43">
        <v>9.4781164800000006</v>
      </c>
      <c r="Z34" s="43">
        <v>8.0469297599999994</v>
      </c>
      <c r="AA34" s="43">
        <v>8.6158713599999999</v>
      </c>
      <c r="AB34" s="43">
        <v>8.2938168000000001</v>
      </c>
      <c r="AC34" s="43">
        <v>7.8506788800000002</v>
      </c>
      <c r="AD34" s="50">
        <f t="shared" si="1"/>
        <v>1.1629065287284376E-3</v>
      </c>
      <c r="AE34" s="29"/>
      <c r="AG34" s="49">
        <f>(AC34-AB34)/AB34</f>
        <v>-5.3429914198249454E-2</v>
      </c>
      <c r="AH34" s="66">
        <f t="shared" si="4"/>
        <v>-0.44313791999999985</v>
      </c>
    </row>
    <row r="35" spans="1:34" outlineLevel="1" x14ac:dyDescent="0.25">
      <c r="A35" s="42" t="s">
        <v>38</v>
      </c>
      <c r="B35" s="43">
        <v>1.0374149015913834</v>
      </c>
      <c r="C35" s="43">
        <v>1.0458092510999384</v>
      </c>
      <c r="D35" s="43">
        <v>1.0566661470453567</v>
      </c>
      <c r="E35" s="43">
        <v>1.0666607097675422</v>
      </c>
      <c r="F35" s="43">
        <v>1.0751879309914245</v>
      </c>
      <c r="G35" s="43">
        <v>1.0836998586387803</v>
      </c>
      <c r="H35" s="43">
        <v>1.0805902774073004</v>
      </c>
      <c r="I35" s="43">
        <v>0.95144827938381571</v>
      </c>
      <c r="J35" s="43">
        <v>0.77420607505945216</v>
      </c>
      <c r="K35" s="43">
        <v>0.9206233244736447</v>
      </c>
      <c r="L35" s="43">
        <v>0.99017625584626534</v>
      </c>
      <c r="M35" s="43">
        <v>1.1517135123764004</v>
      </c>
      <c r="N35" s="43">
        <v>1.7772817546775728</v>
      </c>
      <c r="O35" s="43">
        <v>2.4537202421723654</v>
      </c>
      <c r="P35" s="43">
        <v>2.0069109622295103</v>
      </c>
      <c r="Q35" s="43">
        <v>1.6466799154904306</v>
      </c>
      <c r="R35" s="43">
        <v>1.6264033738584309</v>
      </c>
      <c r="S35" s="43">
        <v>0.85282103026860012</v>
      </c>
      <c r="T35" s="43">
        <v>0.63990886350274401</v>
      </c>
      <c r="U35" s="43">
        <v>0.65528639527101529</v>
      </c>
      <c r="V35" s="43">
        <v>0.58127980512373911</v>
      </c>
      <c r="W35" s="43">
        <v>0.5176265645129331</v>
      </c>
      <c r="X35" s="43">
        <v>0.4813375702113396</v>
      </c>
      <c r="Y35" s="43">
        <v>0.44882571050741521</v>
      </c>
      <c r="Z35" s="43">
        <v>0.39724185080349084</v>
      </c>
      <c r="AA35" s="43">
        <v>0.4023195711675579</v>
      </c>
      <c r="AB35" s="43">
        <v>0.22787436602961317</v>
      </c>
      <c r="AC35" s="43">
        <v>0.2502884360296132</v>
      </c>
      <c r="AD35" s="50">
        <f t="shared" si="1"/>
        <v>3.7074762676328834E-5</v>
      </c>
      <c r="AE35" s="29">
        <f>(AC35-B35)/B35</f>
        <v>-0.75873834504818338</v>
      </c>
      <c r="AG35" s="49">
        <f>(AC35-AB35)/AB35</f>
        <v>9.8361524336999101E-2</v>
      </c>
      <c r="AH35" s="66">
        <f t="shared" si="4"/>
        <v>2.2414070000000036E-2</v>
      </c>
    </row>
    <row r="36" spans="1:34" outlineLevel="1" x14ac:dyDescent="0.25">
      <c r="A36" s="42" t="s">
        <v>39</v>
      </c>
      <c r="B36" s="43">
        <v>75.142985651485716</v>
      </c>
      <c r="C36" s="43">
        <v>74.906629839957162</v>
      </c>
      <c r="D36" s="43">
        <v>76.186816845857138</v>
      </c>
      <c r="E36" s="43">
        <v>75.934930853728588</v>
      </c>
      <c r="F36" s="43">
        <v>74.163004933285734</v>
      </c>
      <c r="G36" s="43">
        <v>73.127296060971446</v>
      </c>
      <c r="H36" s="43">
        <v>73.630880028514298</v>
      </c>
      <c r="I36" s="43">
        <v>75.095511431128571</v>
      </c>
      <c r="J36" s="43">
        <v>77.979405803200009</v>
      </c>
      <c r="K36" s="43">
        <v>80.900583889714298</v>
      </c>
      <c r="L36" s="43">
        <v>82.648763299142871</v>
      </c>
      <c r="M36" s="43">
        <v>85.353872577600015</v>
      </c>
      <c r="N36" s="43">
        <v>86.9068906376</v>
      </c>
      <c r="O36" s="43">
        <v>88.2979510999143</v>
      </c>
      <c r="P36" s="43">
        <v>88.22556466491433</v>
      </c>
      <c r="Q36" s="43">
        <v>89.380701754142848</v>
      </c>
      <c r="R36" s="43">
        <v>90.727578288600014</v>
      </c>
      <c r="S36" s="43">
        <v>92.145036297600015</v>
      </c>
      <c r="T36" s="43">
        <v>93.603387941957152</v>
      </c>
      <c r="U36" s="43">
        <v>93.759046979714299</v>
      </c>
      <c r="V36" s="43">
        <v>94.201638325142866</v>
      </c>
      <c r="W36" s="43">
        <v>92.897027948057172</v>
      </c>
      <c r="X36" s="43">
        <v>93.110238902057162</v>
      </c>
      <c r="Y36" s="43">
        <v>93.266593601657164</v>
      </c>
      <c r="Z36" s="43">
        <v>93.601639386514321</v>
      </c>
      <c r="AA36" s="43">
        <v>94.125529159200013</v>
      </c>
      <c r="AB36" s="43">
        <v>96.693502806591454</v>
      </c>
      <c r="AC36" s="43">
        <v>97.154586723970311</v>
      </c>
      <c r="AD36" s="50">
        <f t="shared" si="1"/>
        <v>1.4391329071559E-2</v>
      </c>
      <c r="AE36" s="29">
        <f>(AC36-B36)/B36</f>
        <v>0.29292955132997678</v>
      </c>
      <c r="AG36" s="49">
        <f>(AC36-AB36)/AB36</f>
        <v>4.7685098170569765E-3</v>
      </c>
      <c r="AH36" s="66">
        <f t="shared" si="4"/>
        <v>0.46108391737885768</v>
      </c>
    </row>
    <row r="37" spans="1:34" x14ac:dyDescent="0.25">
      <c r="B37" s="51"/>
      <c r="C37" s="51"/>
      <c r="D37" s="51"/>
      <c r="E37" s="51"/>
      <c r="F37" s="51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51"/>
      <c r="S37" s="51"/>
      <c r="T37" s="24"/>
      <c r="U37" s="51"/>
      <c r="V37" s="51"/>
      <c r="W37" s="51"/>
      <c r="X37" s="51"/>
      <c r="Y37" s="51"/>
      <c r="Z37" s="24"/>
      <c r="AA37" s="24"/>
      <c r="AB37" s="24"/>
      <c r="AC37" s="24"/>
      <c r="AD37" s="52"/>
      <c r="AG37" s="53"/>
      <c r="AH37" s="48"/>
    </row>
    <row r="38" spans="1:34" x14ac:dyDescent="0.25">
      <c r="A38" s="54" t="s">
        <v>40</v>
      </c>
      <c r="B38" s="55">
        <f t="shared" ref="B38:AA38" si="9">SUM(B2,B7,B8,B9,B10,B11,B17,B23,B24,B32)</f>
        <v>7729.717067394884</v>
      </c>
      <c r="C38" s="55">
        <f t="shared" si="9"/>
        <v>7483.9915054570774</v>
      </c>
      <c r="D38" s="55">
        <f t="shared" si="9"/>
        <v>7407.0264097301078</v>
      </c>
      <c r="E38" s="55">
        <f t="shared" si="9"/>
        <v>7529.8098826498926</v>
      </c>
      <c r="F38" s="55">
        <f t="shared" si="9"/>
        <v>7789.882038792648</v>
      </c>
      <c r="G38" s="55">
        <f t="shared" si="9"/>
        <v>8083.6790756583532</v>
      </c>
      <c r="H38" s="55">
        <f t="shared" si="9"/>
        <v>8199.9041133233477</v>
      </c>
      <c r="I38" s="55">
        <f t="shared" si="9"/>
        <v>8086.5386134499877</v>
      </c>
      <c r="J38" s="55">
        <f t="shared" si="9"/>
        <v>8511.9673504658986</v>
      </c>
      <c r="K38" s="55">
        <f t="shared" si="9"/>
        <v>8270.6613815924011</v>
      </c>
      <c r="L38" s="55">
        <f t="shared" si="9"/>
        <v>7964.3552062851541</v>
      </c>
      <c r="M38" s="55">
        <f t="shared" si="9"/>
        <v>7475.6996786789441</v>
      </c>
      <c r="N38" s="55">
        <f t="shared" si="9"/>
        <v>7131.4516200358748</v>
      </c>
      <c r="O38" s="55">
        <f t="shared" si="9"/>
        <v>7018.8021838307623</v>
      </c>
      <c r="P38" s="55">
        <f t="shared" si="9"/>
        <v>6921.124480661817</v>
      </c>
      <c r="Q38" s="55">
        <f t="shared" si="9"/>
        <v>6763.0170467335502</v>
      </c>
      <c r="R38" s="55">
        <f t="shared" si="9"/>
        <v>6499.7180330086612</v>
      </c>
      <c r="S38" s="55">
        <f t="shared" si="9"/>
        <v>6323.3725117000749</v>
      </c>
      <c r="T38" s="55">
        <f t="shared" si="9"/>
        <v>6265.4784611114783</v>
      </c>
      <c r="U38" s="55">
        <f t="shared" si="9"/>
        <v>6090.8829414372904</v>
      </c>
      <c r="V38" s="55">
        <f t="shared" si="9"/>
        <v>6350.1465190231929</v>
      </c>
      <c r="W38" s="55">
        <f t="shared" si="9"/>
        <v>5940.9971449894829</v>
      </c>
      <c r="X38" s="55">
        <f t="shared" si="9"/>
        <v>6100.569687952926</v>
      </c>
      <c r="Y38" s="55">
        <f t="shared" si="9"/>
        <v>6541.4047359815459</v>
      </c>
      <c r="Z38" s="55">
        <f t="shared" si="9"/>
        <v>6360.9025112642057</v>
      </c>
      <c r="AA38" s="55">
        <f t="shared" si="9"/>
        <v>6359.4211635342963</v>
      </c>
      <c r="AB38" s="55">
        <f>SUM(AB2,AB7,AB8,AB9,AB10,AB11,AB17,AB23,AB24,AB32)</f>
        <v>6469.4010056089728</v>
      </c>
      <c r="AC38" s="55">
        <f>SUM(AC2,AC7,AC8,AC9,AC10,AC11,AC17,AC23,AC24,AC32)</f>
        <v>6750.9113467478819</v>
      </c>
      <c r="AD38" s="39">
        <f>AC38/$AC$38</f>
        <v>1</v>
      </c>
      <c r="AE38" s="39">
        <f>(AC38-B38)/B38</f>
        <v>-0.12662891954684249</v>
      </c>
      <c r="AG38" s="40">
        <f>(AC38-AB38)/AB38</f>
        <v>4.3514127644095575E-2</v>
      </c>
      <c r="AH38" s="41">
        <f>AC38-AB38</f>
        <v>281.5103411389091</v>
      </c>
    </row>
    <row r="40" spans="1:34" x14ac:dyDescent="0.25">
      <c r="Y40" s="61"/>
      <c r="Z40" s="62"/>
      <c r="AA40" s="62"/>
      <c r="AB40" s="62"/>
      <c r="AC40" s="62"/>
      <c r="AD40" s="61"/>
      <c r="AE40" s="61"/>
      <c r="AF40" s="61"/>
    </row>
    <row r="41" spans="1:34" x14ac:dyDescent="0.25">
      <c r="Y41" s="61"/>
      <c r="Z41" s="62"/>
      <c r="AA41" s="62"/>
      <c r="AB41" s="62"/>
      <c r="AC41" s="62"/>
      <c r="AD41" s="63"/>
      <c r="AE41" s="61"/>
      <c r="AF41" s="63"/>
    </row>
    <row r="42" spans="1:34" x14ac:dyDescent="0.25">
      <c r="Y42" s="61"/>
      <c r="Z42" s="62"/>
      <c r="AA42" s="62"/>
      <c r="AB42" s="62"/>
      <c r="AC42" s="62"/>
      <c r="AD42" s="63"/>
      <c r="AE42" s="61"/>
      <c r="AF42" s="61"/>
    </row>
    <row r="43" spans="1:34" x14ac:dyDescent="0.25">
      <c r="Y43" s="61"/>
      <c r="Z43" s="62"/>
      <c r="AA43" s="62"/>
      <c r="AB43" s="62"/>
      <c r="AC43" s="62"/>
      <c r="AD43" s="63"/>
      <c r="AE43" s="61"/>
      <c r="AF43" s="61"/>
      <c r="AH43" s="48"/>
    </row>
    <row r="44" spans="1:34" x14ac:dyDescent="0.25">
      <c r="Y44" s="61"/>
      <c r="Z44" s="62"/>
      <c r="AA44" s="62"/>
      <c r="AB44" s="62"/>
      <c r="AC44" s="62"/>
      <c r="AD44" s="63"/>
      <c r="AE44" s="61"/>
      <c r="AF44" s="61"/>
      <c r="AH44" s="48"/>
    </row>
    <row r="45" spans="1:34" x14ac:dyDescent="0.25">
      <c r="Y45" s="61"/>
      <c r="Z45" s="62"/>
      <c r="AA45" s="62"/>
      <c r="AB45" s="62"/>
      <c r="AC45" s="62"/>
      <c r="AD45" s="63"/>
      <c r="AE45" s="61"/>
      <c r="AF45" s="61"/>
      <c r="AH45" s="48"/>
    </row>
    <row r="46" spans="1:34" x14ac:dyDescent="0.25">
      <c r="Y46" s="61"/>
      <c r="Z46" s="62"/>
      <c r="AA46" s="62"/>
      <c r="AB46" s="62"/>
      <c r="AC46" s="62"/>
      <c r="AD46" s="63"/>
      <c r="AE46" s="61"/>
      <c r="AF46" s="61"/>
      <c r="AH46" s="48"/>
    </row>
    <row r="47" spans="1:34" x14ac:dyDescent="0.25">
      <c r="Y47" s="61"/>
      <c r="Z47" s="62"/>
      <c r="AA47" s="62"/>
      <c r="AB47" s="62"/>
      <c r="AC47" s="62"/>
      <c r="AD47" s="63"/>
      <c r="AE47" s="61"/>
      <c r="AF47" s="61"/>
      <c r="AH47" s="48"/>
    </row>
    <row r="48" spans="1:34" x14ac:dyDescent="0.25">
      <c r="Y48" s="61"/>
      <c r="Z48" s="62"/>
      <c r="AA48" s="62"/>
      <c r="AB48" s="62"/>
      <c r="AC48" s="62"/>
      <c r="AD48" s="63"/>
      <c r="AE48" s="61"/>
      <c r="AF48" s="61"/>
      <c r="AH48" s="48"/>
    </row>
    <row r="49" spans="25:34" x14ac:dyDescent="0.25">
      <c r="Y49" s="61"/>
      <c r="Z49" s="62"/>
      <c r="AA49" s="62"/>
      <c r="AB49" s="62"/>
      <c r="AC49" s="62"/>
      <c r="AD49" s="63"/>
      <c r="AE49" s="61"/>
      <c r="AF49" s="61"/>
      <c r="AG49" s="64"/>
      <c r="AH49" s="48"/>
    </row>
    <row r="50" spans="25:34" x14ac:dyDescent="0.25">
      <c r="Y50" s="61"/>
      <c r="Z50" s="62"/>
      <c r="AA50" s="62"/>
      <c r="AB50" s="62"/>
      <c r="AC50" s="62"/>
      <c r="AD50" s="63"/>
      <c r="AE50" s="61"/>
      <c r="AF50" s="61"/>
      <c r="AH50" s="48"/>
    </row>
    <row r="51" spans="25:34" x14ac:dyDescent="0.25">
      <c r="Y51" s="61"/>
      <c r="Z51" s="62"/>
      <c r="AA51" s="62"/>
      <c r="AB51" s="62"/>
      <c r="AC51" s="62"/>
      <c r="AD51" s="63"/>
      <c r="AE51" s="63"/>
      <c r="AF51" s="61"/>
      <c r="AH51" s="48"/>
    </row>
    <row r="52" spans="25:34" x14ac:dyDescent="0.25">
      <c r="Y52" s="61"/>
      <c r="Z52" s="62"/>
      <c r="AA52" s="62"/>
      <c r="AB52" s="62"/>
      <c r="AC52" s="62"/>
      <c r="AD52" s="61"/>
      <c r="AE52" s="61"/>
      <c r="AF52" s="61"/>
      <c r="AH52" s="48"/>
    </row>
    <row r="53" spans="25:34" x14ac:dyDescent="0.25">
      <c r="Y53" s="61"/>
      <c r="Z53" s="61"/>
      <c r="AA53" s="65"/>
      <c r="AB53" s="65"/>
      <c r="AC53" s="65"/>
      <c r="AD53" s="61"/>
      <c r="AE53" s="61"/>
      <c r="AF53" s="61"/>
      <c r="AH53" s="48"/>
    </row>
    <row r="54" spans="25:34" x14ac:dyDescent="0.25">
      <c r="Y54" s="61"/>
      <c r="Z54" s="61"/>
      <c r="AA54" s="61"/>
      <c r="AB54" s="61"/>
      <c r="AC54" s="61"/>
      <c r="AD54" s="61"/>
      <c r="AE54" s="61"/>
      <c r="AF54" s="61"/>
      <c r="AH54" s="48"/>
    </row>
    <row r="55" spans="25:34" x14ac:dyDescent="0.25">
      <c r="Y55" s="61"/>
      <c r="Z55" s="61"/>
      <c r="AA55" s="61"/>
      <c r="AB55" s="61"/>
      <c r="AC55" s="61"/>
      <c r="AD55" s="61"/>
      <c r="AE55" s="61"/>
      <c r="AF55" s="61"/>
      <c r="AH55" s="48"/>
    </row>
    <row r="56" spans="25:34" x14ac:dyDescent="0.25">
      <c r="Y56" s="61"/>
      <c r="Z56" s="61"/>
      <c r="AA56" s="61"/>
      <c r="AB56" s="61"/>
      <c r="AC56" s="61"/>
      <c r="AD56" s="61"/>
      <c r="AE56" s="61"/>
      <c r="AF56" s="61"/>
    </row>
    <row r="57" spans="25:34" x14ac:dyDescent="0.25">
      <c r="Y57" s="61"/>
      <c r="Z57" s="61"/>
      <c r="AA57" s="61"/>
      <c r="AB57" s="61"/>
      <c r="AC57" s="61"/>
      <c r="AD57" s="61"/>
      <c r="AE57" s="61"/>
      <c r="AF57" s="61"/>
    </row>
    <row r="58" spans="25:34" x14ac:dyDescent="0.25">
      <c r="Y58" s="61"/>
      <c r="Z58" s="61"/>
      <c r="AA58" s="61"/>
      <c r="AB58" s="61"/>
      <c r="AC58" s="61"/>
      <c r="AD58" s="61"/>
      <c r="AE58" s="61"/>
      <c r="AF58" s="61"/>
    </row>
  </sheetData>
  <pageMargins left="0.7" right="0.7" top="0.75" bottom="0.75" header="0.3" footer="0.3"/>
  <pageSetup paperSize="9"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outlinePr summaryBelow="0"/>
  </sheetPr>
  <dimension ref="A1:AF109"/>
  <sheetViews>
    <sheetView topLeftCell="A166" zoomScale="75" zoomScaleNormal="75" workbookViewId="0">
      <selection activeCell="AA157" sqref="AA157"/>
    </sheetView>
  </sheetViews>
  <sheetFormatPr defaultRowHeight="15" outlineLevelRow="1" x14ac:dyDescent="0.25"/>
  <cols>
    <col min="1" max="1" width="45.140625" style="70" customWidth="1"/>
    <col min="2" max="29" width="9.85546875" style="70" bestFit="1" customWidth="1"/>
    <col min="30" max="16384" width="9.140625" style="70"/>
  </cols>
  <sheetData>
    <row r="1" spans="1:29" x14ac:dyDescent="0.25">
      <c r="A1" s="68" t="s">
        <v>41</v>
      </c>
      <c r="B1" s="69">
        <v>1990</v>
      </c>
      <c r="C1" s="69">
        <v>1991</v>
      </c>
      <c r="D1" s="69">
        <v>1992</v>
      </c>
      <c r="E1" s="69">
        <v>1993</v>
      </c>
      <c r="F1" s="69">
        <v>1994</v>
      </c>
      <c r="G1" s="69">
        <v>1995</v>
      </c>
      <c r="H1" s="69">
        <v>1996</v>
      </c>
      <c r="I1" s="69">
        <v>1997</v>
      </c>
      <c r="J1" s="69">
        <v>1998</v>
      </c>
      <c r="K1" s="69">
        <v>1999</v>
      </c>
      <c r="L1" s="69">
        <v>2000</v>
      </c>
      <c r="M1" s="69">
        <v>2001</v>
      </c>
      <c r="N1" s="69">
        <v>2002</v>
      </c>
      <c r="O1" s="69">
        <v>2003</v>
      </c>
      <c r="P1" s="69">
        <v>2004</v>
      </c>
      <c r="Q1" s="69">
        <v>2005</v>
      </c>
      <c r="R1" s="69">
        <v>2006</v>
      </c>
      <c r="S1" s="69">
        <v>2007</v>
      </c>
      <c r="T1" s="69">
        <v>2008</v>
      </c>
      <c r="U1" s="69">
        <v>2009</v>
      </c>
      <c r="V1" s="69">
        <v>2010</v>
      </c>
      <c r="W1" s="69">
        <v>2011</v>
      </c>
      <c r="X1" s="69">
        <v>2012</v>
      </c>
      <c r="Y1" s="69">
        <v>2013</v>
      </c>
      <c r="Z1" s="69">
        <v>2014</v>
      </c>
      <c r="AA1" s="69">
        <v>2015</v>
      </c>
      <c r="AB1" s="69">
        <v>2016</v>
      </c>
      <c r="AC1" s="69">
        <v>2017</v>
      </c>
    </row>
    <row r="2" spans="1:29" x14ac:dyDescent="0.25">
      <c r="A2" s="71" t="s">
        <v>4</v>
      </c>
      <c r="B2" s="72"/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  <c r="O2" s="72"/>
      <c r="P2" s="72"/>
      <c r="Q2" s="73">
        <f t="shared" ref="Q2:AC2" si="0">SUM(Q3:Q6)</f>
        <v>15658.845411847915</v>
      </c>
      <c r="R2" s="73">
        <f t="shared" si="0"/>
        <v>14907.981891255073</v>
      </c>
      <c r="S2" s="73">
        <f t="shared" si="0"/>
        <v>14407.648107590119</v>
      </c>
      <c r="T2" s="73">
        <f t="shared" si="0"/>
        <v>14496.828598875358</v>
      </c>
      <c r="U2" s="73">
        <f t="shared" si="0"/>
        <v>12928.977601906085</v>
      </c>
      <c r="V2" s="73">
        <f t="shared" si="0"/>
        <v>13183.847158288487</v>
      </c>
      <c r="W2" s="73">
        <f t="shared" si="0"/>
        <v>11783.412623907319</v>
      </c>
      <c r="X2" s="73">
        <f t="shared" si="0"/>
        <v>12554.790010460534</v>
      </c>
      <c r="Y2" s="73">
        <f t="shared" si="0"/>
        <v>11154.398464352333</v>
      </c>
      <c r="Z2" s="73">
        <f t="shared" si="0"/>
        <v>10931.210119547188</v>
      </c>
      <c r="AA2" s="73">
        <f t="shared" si="0"/>
        <v>11545.55863188386</v>
      </c>
      <c r="AB2" s="73">
        <f t="shared" si="0"/>
        <v>12253.479880308194</v>
      </c>
      <c r="AC2" s="73">
        <f t="shared" si="0"/>
        <v>11276.295539531686</v>
      </c>
    </row>
    <row r="3" spans="1:29" outlineLevel="1" x14ac:dyDescent="0.25">
      <c r="A3" s="74" t="s">
        <v>5</v>
      </c>
      <c r="B3" s="75"/>
      <c r="C3" s="75"/>
      <c r="D3" s="75"/>
      <c r="E3" s="75"/>
      <c r="F3" s="75"/>
      <c r="G3" s="75"/>
      <c r="H3" s="75"/>
      <c r="I3" s="75"/>
      <c r="J3" s="75"/>
      <c r="K3" s="75"/>
      <c r="L3" s="75"/>
      <c r="M3" s="75"/>
      <c r="N3" s="75"/>
      <c r="O3" s="75"/>
      <c r="P3" s="75"/>
      <c r="Q3" s="75">
        <v>15136.448</v>
      </c>
      <c r="R3" s="75">
        <v>14410.774854998934</v>
      </c>
      <c r="S3" s="75">
        <v>13932.81325075683</v>
      </c>
      <c r="T3" s="75">
        <v>14005.000329140021</v>
      </c>
      <c r="U3" s="75">
        <v>12466.315540699123</v>
      </c>
      <c r="V3" s="75">
        <v>12745.138537904342</v>
      </c>
      <c r="W3" s="75">
        <v>11403.863656698652</v>
      </c>
      <c r="X3" s="75">
        <v>12135.638113628962</v>
      </c>
      <c r="Y3" s="75">
        <v>10736.668398576065</v>
      </c>
      <c r="Z3" s="75">
        <v>10553.672706216455</v>
      </c>
      <c r="AA3" s="75">
        <v>11113.503171901299</v>
      </c>
      <c r="AB3" s="75">
        <v>11844.08421181879</v>
      </c>
      <c r="AC3" s="75">
        <v>10867.571436317356</v>
      </c>
    </row>
    <row r="4" spans="1:29" outlineLevel="1" x14ac:dyDescent="0.25">
      <c r="A4" s="74" t="s">
        <v>6</v>
      </c>
      <c r="B4" s="75"/>
      <c r="C4" s="75"/>
      <c r="D4" s="75"/>
      <c r="E4" s="75"/>
      <c r="F4" s="75"/>
      <c r="G4" s="75"/>
      <c r="H4" s="75"/>
      <c r="I4" s="75"/>
      <c r="J4" s="75"/>
      <c r="K4" s="75"/>
      <c r="L4" s="75"/>
      <c r="M4" s="75"/>
      <c r="N4" s="75"/>
      <c r="O4" s="75"/>
      <c r="P4" s="75"/>
      <c r="Q4" s="75">
        <v>411.21800000000002</v>
      </c>
      <c r="R4" s="75">
        <v>376.53081763761026</v>
      </c>
      <c r="S4" s="75">
        <v>360.19567000000006</v>
      </c>
      <c r="T4" s="75">
        <v>366.88739000000004</v>
      </c>
      <c r="U4" s="75">
        <v>314.90624917837295</v>
      </c>
      <c r="V4" s="75">
        <v>310.11213604709906</v>
      </c>
      <c r="W4" s="75">
        <v>285.17234600815999</v>
      </c>
      <c r="X4" s="75">
        <v>313.29541118269918</v>
      </c>
      <c r="Y4" s="75">
        <v>294.25747651457567</v>
      </c>
      <c r="Z4" s="75">
        <v>279.18488377122759</v>
      </c>
      <c r="AA4" s="75">
        <v>358.37596659407865</v>
      </c>
      <c r="AB4" s="75">
        <v>313.25275922727405</v>
      </c>
      <c r="AC4" s="75">
        <v>310.8603112593662</v>
      </c>
    </row>
    <row r="5" spans="1:29" outlineLevel="1" x14ac:dyDescent="0.25">
      <c r="A5" s="74" t="s">
        <v>7</v>
      </c>
      <c r="B5" s="75"/>
      <c r="C5" s="75"/>
      <c r="D5" s="75"/>
      <c r="E5" s="75"/>
      <c r="F5" s="75"/>
      <c r="G5" s="75"/>
      <c r="H5" s="75"/>
      <c r="I5" s="75"/>
      <c r="J5" s="75"/>
      <c r="K5" s="75"/>
      <c r="L5" s="75"/>
      <c r="M5" s="75"/>
      <c r="N5" s="75"/>
      <c r="O5" s="75"/>
      <c r="P5" s="75"/>
      <c r="Q5" s="75">
        <v>111.179411847913</v>
      </c>
      <c r="R5" s="75">
        <v>120.67621861852717</v>
      </c>
      <c r="S5" s="75">
        <v>114.63918683328826</v>
      </c>
      <c r="T5" s="75">
        <v>124.94087973533695</v>
      </c>
      <c r="U5" s="75">
        <v>147.75581202858865</v>
      </c>
      <c r="V5" s="75">
        <v>128.59648433704649</v>
      </c>
      <c r="W5" s="75">
        <v>94.376621200508581</v>
      </c>
      <c r="X5" s="75">
        <v>105.85648564887438</v>
      </c>
      <c r="Y5" s="75">
        <v>123.47258926169168</v>
      </c>
      <c r="Z5" s="75">
        <v>98.352529559504362</v>
      </c>
      <c r="AA5" s="75">
        <v>73.679493388482143</v>
      </c>
      <c r="AB5" s="75">
        <v>96.142909262129308</v>
      </c>
      <c r="AC5" s="75">
        <v>97.863791954963105</v>
      </c>
    </row>
    <row r="6" spans="1:29" outlineLevel="1" x14ac:dyDescent="0.25">
      <c r="A6" s="74" t="s">
        <v>8</v>
      </c>
      <c r="B6" s="75"/>
      <c r="C6" s="75"/>
      <c r="D6" s="75"/>
      <c r="E6" s="75"/>
      <c r="F6" s="75"/>
      <c r="G6" s="75"/>
      <c r="H6" s="75"/>
      <c r="I6" s="75"/>
      <c r="J6" s="75"/>
      <c r="K6" s="75"/>
      <c r="L6" s="75"/>
      <c r="M6" s="75"/>
      <c r="N6" s="75"/>
      <c r="O6" s="75"/>
      <c r="P6" s="75"/>
      <c r="Q6" s="75"/>
      <c r="R6" s="75"/>
      <c r="S6" s="75"/>
      <c r="T6" s="75"/>
      <c r="U6" s="75"/>
      <c r="V6" s="75"/>
      <c r="W6" s="75"/>
      <c r="X6" s="75"/>
      <c r="Y6" s="75"/>
      <c r="Z6" s="75"/>
      <c r="AA6" s="75"/>
      <c r="AB6" s="75"/>
      <c r="AC6" s="75"/>
    </row>
    <row r="7" spans="1:29" x14ac:dyDescent="0.25">
      <c r="A7" s="76" t="s">
        <v>9</v>
      </c>
      <c r="B7" s="77"/>
      <c r="C7" s="77"/>
      <c r="D7" s="77"/>
      <c r="E7" s="77"/>
      <c r="F7" s="77"/>
      <c r="G7" s="77"/>
      <c r="H7" s="77"/>
      <c r="I7" s="77"/>
      <c r="J7" s="77"/>
      <c r="K7" s="77"/>
      <c r="L7" s="77"/>
      <c r="M7" s="77"/>
      <c r="N7" s="77"/>
      <c r="O7" s="77"/>
      <c r="P7" s="77"/>
      <c r="Q7" s="77">
        <v>12.278</v>
      </c>
      <c r="R7" s="77">
        <v>13.089</v>
      </c>
      <c r="S7" s="77">
        <v>10.417243245727319</v>
      </c>
      <c r="T7" s="77">
        <v>8.3070047782178875</v>
      </c>
      <c r="U7" s="77">
        <v>6.8478554607194972</v>
      </c>
      <c r="V7" s="77">
        <v>3.6471999415289922</v>
      </c>
      <c r="W7" s="77">
        <v>0</v>
      </c>
      <c r="X7" s="77">
        <v>0</v>
      </c>
      <c r="Y7" s="77">
        <v>0</v>
      </c>
      <c r="Z7" s="77">
        <v>0</v>
      </c>
      <c r="AA7" s="77">
        <v>0</v>
      </c>
      <c r="AB7" s="77">
        <v>0</v>
      </c>
      <c r="AC7" s="77">
        <v>0</v>
      </c>
    </row>
    <row r="8" spans="1:29" x14ac:dyDescent="0.25">
      <c r="A8" s="76" t="s">
        <v>10</v>
      </c>
      <c r="B8" s="77"/>
      <c r="C8" s="77"/>
      <c r="D8" s="77"/>
      <c r="E8" s="77"/>
      <c r="F8" s="77"/>
      <c r="G8" s="77"/>
      <c r="H8" s="77"/>
      <c r="I8" s="77"/>
      <c r="J8" s="77"/>
      <c r="K8" s="77"/>
      <c r="L8" s="77"/>
      <c r="M8" s="77"/>
      <c r="N8" s="77"/>
      <c r="O8" s="77"/>
      <c r="P8" s="77"/>
      <c r="Q8" s="77">
        <v>4042.0770063658465</v>
      </c>
      <c r="R8" s="77">
        <v>4111.2253918916695</v>
      </c>
      <c r="S8" s="77">
        <v>4122.0106194276887</v>
      </c>
      <c r="T8" s="77">
        <v>3482.4003175765129</v>
      </c>
      <c r="U8" s="77">
        <v>2716.5159229903688</v>
      </c>
      <c r="V8" s="77">
        <v>2786.5860440435677</v>
      </c>
      <c r="W8" s="77">
        <v>2728.9974418322449</v>
      </c>
      <c r="X8" s="77">
        <v>2826.1718034744604</v>
      </c>
      <c r="Y8" s="77">
        <v>3151.6668154262134</v>
      </c>
      <c r="Z8" s="77">
        <v>3307.2604523009718</v>
      </c>
      <c r="AA8" s="77">
        <v>3381.4931474319351</v>
      </c>
      <c r="AB8" s="77">
        <v>3404.9094587717495</v>
      </c>
      <c r="AC8" s="77">
        <v>3461.9832526558448</v>
      </c>
    </row>
    <row r="9" spans="1:29" x14ac:dyDescent="0.25">
      <c r="A9" s="76" t="s">
        <v>11</v>
      </c>
      <c r="B9" s="77"/>
      <c r="C9" s="77"/>
      <c r="D9" s="77"/>
      <c r="E9" s="77"/>
      <c r="F9" s="77"/>
      <c r="G9" s="77"/>
      <c r="H9" s="77"/>
      <c r="I9" s="77"/>
      <c r="J9" s="77"/>
      <c r="K9" s="77"/>
      <c r="L9" s="77"/>
      <c r="M9" s="77"/>
      <c r="N9" s="77"/>
      <c r="O9" s="77"/>
      <c r="P9" s="77"/>
      <c r="Q9" s="77">
        <v>64.926000000000002</v>
      </c>
      <c r="R9" s="77">
        <v>63.868406999999998</v>
      </c>
      <c r="S9" s="77">
        <v>70.956616544456324</v>
      </c>
      <c r="T9" s="77">
        <v>33.416250088031212</v>
      </c>
      <c r="U9" s="77">
        <v>31.79288140380924</v>
      </c>
      <c r="V9" s="77">
        <v>31.663645199679603</v>
      </c>
      <c r="W9" s="77">
        <v>28.211685933016891</v>
      </c>
      <c r="X9" s="77">
        <v>30.72817312111793</v>
      </c>
      <c r="Y9" s="77">
        <v>28.495141950260965</v>
      </c>
      <c r="Z9" s="77">
        <v>23.678147516007172</v>
      </c>
      <c r="AA9" s="77">
        <v>25.534301847008528</v>
      </c>
      <c r="AB9" s="77">
        <v>28.207938808699172</v>
      </c>
      <c r="AC9" s="77">
        <v>30.513690490088926</v>
      </c>
    </row>
    <row r="10" spans="1:29" x14ac:dyDescent="0.25">
      <c r="A10" s="76" t="s">
        <v>12</v>
      </c>
      <c r="B10" s="77"/>
      <c r="C10" s="77"/>
      <c r="D10" s="77"/>
      <c r="E10" s="77"/>
      <c r="F10" s="77"/>
      <c r="G10" s="77"/>
      <c r="H10" s="77"/>
      <c r="I10" s="77"/>
      <c r="J10" s="77"/>
      <c r="K10" s="77"/>
      <c r="L10" s="77"/>
      <c r="M10" s="77"/>
      <c r="N10" s="77"/>
      <c r="O10" s="77"/>
      <c r="P10" s="77"/>
      <c r="Q10" s="77"/>
      <c r="R10" s="77"/>
      <c r="S10" s="77"/>
      <c r="T10" s="77"/>
      <c r="U10" s="77"/>
      <c r="V10" s="77"/>
      <c r="W10" s="77"/>
      <c r="X10" s="77"/>
      <c r="Y10" s="77"/>
      <c r="Z10" s="77"/>
      <c r="AA10" s="77"/>
      <c r="AB10" s="77"/>
      <c r="AC10" s="77"/>
    </row>
    <row r="11" spans="1:29" x14ac:dyDescent="0.25">
      <c r="A11" s="76" t="s">
        <v>13</v>
      </c>
      <c r="B11" s="77"/>
      <c r="C11" s="77"/>
      <c r="D11" s="77"/>
      <c r="E11" s="77"/>
      <c r="F11" s="77"/>
      <c r="G11" s="77"/>
      <c r="H11" s="77"/>
      <c r="I11" s="77"/>
      <c r="J11" s="77"/>
      <c r="K11" s="77"/>
      <c r="L11" s="77"/>
      <c r="M11" s="77"/>
      <c r="N11" s="77"/>
      <c r="O11" s="77"/>
      <c r="P11" s="77"/>
      <c r="Q11" s="77">
        <f>SUM(Q12:Q16)</f>
        <v>65.292000000000002</v>
      </c>
      <c r="R11" s="77">
        <f t="shared" ref="R11:AC11" si="1">SUM(R12:R16)</f>
        <v>55.441400000000002</v>
      </c>
      <c r="S11" s="77">
        <f t="shared" si="1"/>
        <v>54.346619922502931</v>
      </c>
      <c r="T11" s="77">
        <f t="shared" si="1"/>
        <v>61.257764767533445</v>
      </c>
      <c r="U11" s="77">
        <f t="shared" si="1"/>
        <v>46.086134584908571</v>
      </c>
      <c r="V11" s="77">
        <f t="shared" si="1"/>
        <v>49.02291105723144</v>
      </c>
      <c r="W11" s="77">
        <f t="shared" si="1"/>
        <v>49.473577635471436</v>
      </c>
      <c r="X11" s="77">
        <f t="shared" si="1"/>
        <v>48.742742957175224</v>
      </c>
      <c r="Y11" s="77">
        <f t="shared" si="1"/>
        <v>60.478735620334405</v>
      </c>
      <c r="Z11" s="77">
        <f t="shared" si="1"/>
        <v>55.927916663283888</v>
      </c>
      <c r="AA11" s="77">
        <f t="shared" si="1"/>
        <v>65.45590871649884</v>
      </c>
      <c r="AB11" s="77">
        <f t="shared" si="1"/>
        <v>97.651816745986579</v>
      </c>
      <c r="AC11" s="77">
        <f t="shared" si="1"/>
        <v>104.72182879040527</v>
      </c>
    </row>
    <row r="12" spans="1:29" outlineLevel="1" x14ac:dyDescent="0.25">
      <c r="A12" s="74" t="s">
        <v>14</v>
      </c>
      <c r="B12" s="75"/>
      <c r="C12" s="75"/>
      <c r="D12" s="75"/>
      <c r="E12" s="75"/>
      <c r="F12" s="75"/>
      <c r="G12" s="75"/>
      <c r="H12" s="75"/>
      <c r="I12" s="75"/>
      <c r="J12" s="75"/>
      <c r="K12" s="75"/>
      <c r="L12" s="75"/>
      <c r="M12" s="75"/>
      <c r="N12" s="75"/>
      <c r="O12" s="75"/>
      <c r="P12" s="75"/>
      <c r="Q12" s="75"/>
      <c r="R12" s="75"/>
      <c r="S12" s="75"/>
      <c r="T12" s="75"/>
      <c r="U12" s="75"/>
      <c r="V12" s="75"/>
      <c r="W12" s="75"/>
      <c r="X12" s="75"/>
      <c r="Y12" s="75">
        <f>'NEW Summary 1990-2017 CO2'!Y12</f>
        <v>15.238729474748023</v>
      </c>
      <c r="Z12" s="75">
        <f>'NEW Summary 1990-2017 CO2'!Z12</f>
        <v>14.564613180007548</v>
      </c>
      <c r="AA12" s="75">
        <f>'NEW Summary 1990-2017 CO2'!AA12</f>
        <v>15.416883824620033</v>
      </c>
      <c r="AB12" s="75">
        <f>'NEW Summary 1990-2017 CO2'!AB12</f>
        <v>16.639384778754494</v>
      </c>
      <c r="AC12" s="75">
        <f>'NEW Summary 1990-2017 CO2'!AC12</f>
        <v>17.31143486215473</v>
      </c>
    </row>
    <row r="13" spans="1:29" outlineLevel="1" x14ac:dyDescent="0.25">
      <c r="A13" s="74" t="s">
        <v>15</v>
      </c>
      <c r="B13" s="75"/>
      <c r="C13" s="75"/>
      <c r="D13" s="75"/>
      <c r="E13" s="75"/>
      <c r="F13" s="75"/>
      <c r="G13" s="75"/>
      <c r="H13" s="75"/>
      <c r="I13" s="75"/>
      <c r="J13" s="75"/>
      <c r="K13" s="75"/>
      <c r="L13" s="75"/>
      <c r="M13" s="75"/>
      <c r="N13" s="75"/>
      <c r="O13" s="75"/>
      <c r="P13" s="75"/>
      <c r="Q13" s="75"/>
      <c r="R13" s="75"/>
      <c r="S13" s="75"/>
      <c r="T13" s="75"/>
      <c r="U13" s="75"/>
      <c r="V13" s="75"/>
      <c r="W13" s="75"/>
      <c r="X13" s="75"/>
      <c r="Y13" s="75"/>
      <c r="Z13" s="75"/>
      <c r="AA13" s="75"/>
      <c r="AB13" s="75"/>
      <c r="AC13" s="75"/>
    </row>
    <row r="14" spans="1:29" outlineLevel="1" x14ac:dyDescent="0.25">
      <c r="A14" s="74" t="s">
        <v>16</v>
      </c>
      <c r="B14" s="75"/>
      <c r="C14" s="75"/>
      <c r="D14" s="75"/>
      <c r="E14" s="75"/>
      <c r="F14" s="75"/>
      <c r="G14" s="75"/>
      <c r="H14" s="75"/>
      <c r="I14" s="75"/>
      <c r="J14" s="75"/>
      <c r="K14" s="75"/>
      <c r="L14" s="75"/>
      <c r="M14" s="75"/>
      <c r="N14" s="75"/>
      <c r="O14" s="75"/>
      <c r="P14" s="75"/>
      <c r="Q14" s="75"/>
      <c r="R14" s="75"/>
      <c r="S14" s="75"/>
      <c r="T14" s="75"/>
      <c r="U14" s="75"/>
      <c r="V14" s="75"/>
      <c r="W14" s="75"/>
      <c r="X14" s="75"/>
      <c r="Y14" s="75"/>
      <c r="Z14" s="75"/>
      <c r="AA14" s="75"/>
      <c r="AB14" s="75"/>
      <c r="AC14" s="75"/>
    </row>
    <row r="15" spans="1:29" outlineLevel="1" x14ac:dyDescent="0.25">
      <c r="A15" s="74" t="s">
        <v>17</v>
      </c>
      <c r="B15" s="75"/>
      <c r="C15" s="75"/>
      <c r="D15" s="75"/>
      <c r="E15" s="75"/>
      <c r="F15" s="75"/>
      <c r="G15" s="75"/>
      <c r="H15" s="75"/>
      <c r="I15" s="75"/>
      <c r="J15" s="75"/>
      <c r="K15" s="75"/>
      <c r="L15" s="75"/>
      <c r="M15" s="75"/>
      <c r="N15" s="75"/>
      <c r="O15" s="75"/>
      <c r="P15" s="75"/>
      <c r="Q15" s="75"/>
      <c r="R15" s="75"/>
      <c r="S15" s="75"/>
      <c r="T15" s="75"/>
      <c r="U15" s="75"/>
      <c r="V15" s="75"/>
      <c r="W15" s="75"/>
      <c r="X15" s="75"/>
      <c r="Y15" s="75"/>
      <c r="Z15" s="75"/>
      <c r="AA15" s="75"/>
      <c r="AB15" s="75"/>
      <c r="AC15" s="75"/>
    </row>
    <row r="16" spans="1:29" outlineLevel="1" x14ac:dyDescent="0.25">
      <c r="A16" s="74" t="s">
        <v>18</v>
      </c>
      <c r="B16" s="75"/>
      <c r="C16" s="75"/>
      <c r="D16" s="75"/>
      <c r="E16" s="75"/>
      <c r="F16" s="75"/>
      <c r="G16" s="75"/>
      <c r="H16" s="75"/>
      <c r="I16" s="75"/>
      <c r="J16" s="75"/>
      <c r="K16" s="75"/>
      <c r="L16" s="75"/>
      <c r="M16" s="75"/>
      <c r="N16" s="75"/>
      <c r="O16" s="75"/>
      <c r="P16" s="75"/>
      <c r="Q16" s="75">
        <v>65.292000000000002</v>
      </c>
      <c r="R16" s="75">
        <v>55.441400000000002</v>
      </c>
      <c r="S16" s="75">
        <v>54.346619922502931</v>
      </c>
      <c r="T16" s="75">
        <v>61.257764767533445</v>
      </c>
      <c r="U16" s="75">
        <v>46.086134584908571</v>
      </c>
      <c r="V16" s="75">
        <v>49.02291105723144</v>
      </c>
      <c r="W16" s="75">
        <v>49.473577635471436</v>
      </c>
      <c r="X16" s="75">
        <v>48.742742957175224</v>
      </c>
      <c r="Y16" s="75">
        <v>45.240006145586385</v>
      </c>
      <c r="Z16" s="75">
        <v>41.36330348327634</v>
      </c>
      <c r="AA16" s="75">
        <v>50.03902489187881</v>
      </c>
      <c r="AB16" s="75">
        <v>81.012431967232089</v>
      </c>
      <c r="AC16" s="75">
        <v>87.410393928250542</v>
      </c>
    </row>
    <row r="17" spans="1:29" x14ac:dyDescent="0.25">
      <c r="A17" s="76" t="s">
        <v>19</v>
      </c>
      <c r="B17" s="77"/>
      <c r="C17" s="77"/>
      <c r="D17" s="77"/>
      <c r="E17" s="77"/>
      <c r="F17" s="77"/>
      <c r="G17" s="77"/>
      <c r="H17" s="77"/>
      <c r="I17" s="77"/>
      <c r="J17" s="77"/>
      <c r="K17" s="77"/>
      <c r="L17" s="77"/>
      <c r="M17" s="77"/>
      <c r="N17" s="77"/>
      <c r="O17" s="77"/>
      <c r="P17" s="77"/>
      <c r="Q17" s="77">
        <f t="shared" ref="Q17:AA17" si="2">SUM(Q18:Q22)</f>
        <v>2552.7953464691873</v>
      </c>
      <c r="R17" s="77">
        <f t="shared" si="2"/>
        <v>2538.7434105910074</v>
      </c>
      <c r="S17" s="77">
        <f t="shared" si="2"/>
        <v>2582.8037613620518</v>
      </c>
      <c r="T17" s="77">
        <f t="shared" si="2"/>
        <v>2301.583745387552</v>
      </c>
      <c r="U17" s="77">
        <f t="shared" si="2"/>
        <v>1486.1409386557966</v>
      </c>
      <c r="V17" s="77">
        <f t="shared" si="2"/>
        <v>1300.0112395705628</v>
      </c>
      <c r="W17" s="77">
        <f t="shared" si="2"/>
        <v>1168.7489463254756</v>
      </c>
      <c r="X17" s="77">
        <f t="shared" si="2"/>
        <v>1393.4387814160164</v>
      </c>
      <c r="Y17" s="77">
        <f t="shared" si="2"/>
        <v>1301.695001530657</v>
      </c>
      <c r="Z17" s="77">
        <f t="shared" si="2"/>
        <v>1650.4531530457709</v>
      </c>
      <c r="AA17" s="77">
        <f t="shared" si="2"/>
        <v>1830.3635214124336</v>
      </c>
      <c r="AB17" s="77">
        <f>SUM(AB18:AB22)</f>
        <v>1968.4013520332232</v>
      </c>
      <c r="AC17" s="77">
        <f>SUM(AC18:AC22)</f>
        <v>2039.8562560230891</v>
      </c>
    </row>
    <row r="18" spans="1:29" outlineLevel="1" x14ac:dyDescent="0.25">
      <c r="A18" s="74" t="s">
        <v>20</v>
      </c>
      <c r="B18" s="75"/>
      <c r="C18" s="75"/>
      <c r="D18" s="75"/>
      <c r="E18" s="75"/>
      <c r="F18" s="75"/>
      <c r="G18" s="75"/>
      <c r="H18" s="75"/>
      <c r="I18" s="75"/>
      <c r="J18" s="75"/>
      <c r="K18" s="75"/>
      <c r="L18" s="75"/>
      <c r="M18" s="75"/>
      <c r="N18" s="75"/>
      <c r="O18" s="75"/>
      <c r="P18" s="75"/>
      <c r="Q18" s="75">
        <v>2552.7953464691873</v>
      </c>
      <c r="R18" s="75">
        <v>2538.7434105910074</v>
      </c>
      <c r="S18" s="75">
        <v>2582.8037613620518</v>
      </c>
      <c r="T18" s="75">
        <v>2301.583745387552</v>
      </c>
      <c r="U18" s="75">
        <v>1486.1409386557966</v>
      </c>
      <c r="V18" s="75">
        <v>1300.0112395705628</v>
      </c>
      <c r="W18" s="75">
        <v>1168.7489463254756</v>
      </c>
      <c r="X18" s="75">
        <v>1393.4387814160164</v>
      </c>
      <c r="Y18" s="75">
        <v>1301.695001530657</v>
      </c>
      <c r="Z18" s="75">
        <v>1650.4531530457709</v>
      </c>
      <c r="AA18" s="75">
        <v>1830.3635214124336</v>
      </c>
      <c r="AB18" s="75">
        <v>1968.4013520332232</v>
      </c>
      <c r="AC18" s="75">
        <v>2039.8562560230891</v>
      </c>
    </row>
    <row r="19" spans="1:29" outlineLevel="1" x14ac:dyDescent="0.25">
      <c r="A19" s="74" t="s">
        <v>21</v>
      </c>
      <c r="B19" s="75"/>
      <c r="C19" s="75"/>
      <c r="D19" s="75"/>
      <c r="E19" s="75"/>
      <c r="F19" s="75"/>
      <c r="G19" s="75"/>
      <c r="H19" s="75"/>
      <c r="I19" s="75"/>
      <c r="J19" s="75"/>
      <c r="K19" s="75"/>
      <c r="L19" s="75"/>
      <c r="M19" s="75"/>
      <c r="N19" s="75"/>
      <c r="O19" s="75"/>
      <c r="P19" s="75"/>
      <c r="Q19" s="75"/>
      <c r="R19" s="75"/>
      <c r="S19" s="75"/>
      <c r="T19" s="75"/>
      <c r="U19" s="75"/>
      <c r="V19" s="75"/>
      <c r="W19" s="75"/>
      <c r="X19" s="75"/>
      <c r="Y19" s="75"/>
      <c r="Z19" s="75"/>
      <c r="AA19" s="75"/>
      <c r="AB19" s="75"/>
      <c r="AC19" s="75"/>
    </row>
    <row r="20" spans="1:29" outlineLevel="1" x14ac:dyDescent="0.25">
      <c r="A20" s="74" t="s">
        <v>23</v>
      </c>
      <c r="B20" s="75"/>
      <c r="C20" s="75"/>
      <c r="D20" s="75"/>
      <c r="E20" s="75"/>
      <c r="F20" s="75"/>
      <c r="G20" s="75"/>
      <c r="H20" s="75"/>
      <c r="I20" s="75"/>
      <c r="J20" s="75"/>
      <c r="K20" s="75"/>
      <c r="L20" s="75"/>
      <c r="M20" s="75"/>
      <c r="N20" s="75"/>
      <c r="O20" s="75"/>
      <c r="P20" s="75"/>
      <c r="Q20" s="75"/>
      <c r="R20" s="75"/>
      <c r="S20" s="75"/>
      <c r="T20" s="75"/>
      <c r="U20" s="75"/>
      <c r="V20" s="75"/>
      <c r="W20" s="75"/>
      <c r="X20" s="75"/>
      <c r="Y20" s="75"/>
      <c r="Z20" s="75"/>
      <c r="AA20" s="75"/>
      <c r="AB20" s="75"/>
      <c r="AC20" s="75"/>
    </row>
    <row r="21" spans="1:29" outlineLevel="1" x14ac:dyDescent="0.25">
      <c r="A21" s="74" t="s">
        <v>24</v>
      </c>
      <c r="B21" s="75"/>
      <c r="C21" s="75"/>
      <c r="D21" s="75"/>
      <c r="E21" s="75"/>
      <c r="F21" s="75"/>
      <c r="G21" s="75"/>
      <c r="H21" s="75"/>
      <c r="I21" s="75"/>
      <c r="J21" s="75"/>
      <c r="K21" s="75"/>
      <c r="L21" s="75"/>
      <c r="M21" s="75"/>
      <c r="N21" s="75"/>
      <c r="O21" s="75"/>
      <c r="P21" s="75"/>
      <c r="Q21" s="75"/>
      <c r="R21" s="75"/>
      <c r="S21" s="75"/>
      <c r="T21" s="75"/>
      <c r="U21" s="75"/>
      <c r="V21" s="75"/>
      <c r="W21" s="75"/>
      <c r="X21" s="75"/>
      <c r="Y21" s="75"/>
      <c r="Z21" s="75"/>
      <c r="AA21" s="75"/>
      <c r="AB21" s="75"/>
      <c r="AC21" s="75"/>
    </row>
    <row r="22" spans="1:29" outlineLevel="1" x14ac:dyDescent="0.25">
      <c r="A22" s="74" t="s">
        <v>25</v>
      </c>
      <c r="B22" s="75"/>
      <c r="C22" s="75"/>
      <c r="D22" s="75"/>
      <c r="E22" s="75"/>
      <c r="F22" s="75"/>
      <c r="G22" s="75"/>
      <c r="H22" s="75"/>
      <c r="I22" s="75"/>
      <c r="J22" s="75"/>
      <c r="K22" s="75"/>
      <c r="L22" s="75"/>
      <c r="M22" s="75"/>
      <c r="N22" s="75"/>
      <c r="O22" s="75"/>
      <c r="P22" s="75"/>
      <c r="Q22" s="75"/>
      <c r="R22" s="75"/>
      <c r="S22" s="75"/>
      <c r="T22" s="75"/>
      <c r="U22" s="75"/>
      <c r="V22" s="75"/>
      <c r="W22" s="75"/>
      <c r="X22" s="75"/>
      <c r="Y22" s="75"/>
      <c r="Z22" s="75"/>
      <c r="AA22" s="75"/>
      <c r="AB22" s="75"/>
      <c r="AC22" s="75"/>
    </row>
    <row r="23" spans="1:29" x14ac:dyDescent="0.25">
      <c r="A23" s="76" t="s">
        <v>26</v>
      </c>
      <c r="B23" s="77"/>
      <c r="C23" s="77"/>
      <c r="D23" s="77"/>
      <c r="E23" s="77"/>
      <c r="F23" s="77"/>
      <c r="G23" s="77"/>
      <c r="H23" s="77"/>
      <c r="I23" s="77"/>
      <c r="J23" s="77"/>
      <c r="K23" s="77"/>
      <c r="L23" s="77"/>
      <c r="M23" s="77"/>
      <c r="N23" s="77"/>
      <c r="O23" s="77"/>
      <c r="P23" s="77"/>
      <c r="Q23" s="77"/>
      <c r="R23" s="77"/>
      <c r="S23" s="77"/>
      <c r="T23" s="77"/>
      <c r="U23" s="77"/>
      <c r="V23" s="77"/>
      <c r="W23" s="77"/>
      <c r="X23" s="77"/>
      <c r="Y23" s="77"/>
      <c r="Z23" s="77"/>
      <c r="AA23" s="77"/>
      <c r="AB23" s="77"/>
      <c r="AC23" s="77"/>
    </row>
    <row r="24" spans="1:29" x14ac:dyDescent="0.25">
      <c r="A24" s="76" t="s">
        <v>27</v>
      </c>
      <c r="B24" s="77"/>
      <c r="C24" s="77"/>
      <c r="D24" s="77"/>
      <c r="E24" s="77"/>
      <c r="F24" s="77"/>
      <c r="G24" s="77"/>
      <c r="H24" s="77"/>
      <c r="I24" s="77"/>
      <c r="J24" s="77"/>
      <c r="K24" s="77"/>
      <c r="L24" s="77"/>
      <c r="M24" s="77"/>
      <c r="N24" s="77"/>
      <c r="O24" s="77"/>
      <c r="P24" s="77"/>
      <c r="Q24" s="77"/>
      <c r="R24" s="77"/>
      <c r="S24" s="77"/>
      <c r="T24" s="77"/>
      <c r="U24" s="77"/>
      <c r="V24" s="77"/>
      <c r="W24" s="77"/>
      <c r="X24" s="77"/>
      <c r="Y24" s="77"/>
      <c r="Z24" s="77"/>
      <c r="AA24" s="77"/>
      <c r="AB24" s="77"/>
      <c r="AC24" s="77"/>
    </row>
    <row r="25" spans="1:29" outlineLevel="1" x14ac:dyDescent="0.25">
      <c r="A25" s="74" t="s">
        <v>28</v>
      </c>
      <c r="B25" s="75"/>
      <c r="C25" s="75"/>
      <c r="D25" s="75"/>
      <c r="E25" s="75"/>
      <c r="F25" s="75"/>
      <c r="G25" s="75"/>
      <c r="H25" s="75"/>
      <c r="I25" s="75"/>
      <c r="J25" s="75"/>
      <c r="K25" s="75"/>
      <c r="L25" s="75"/>
      <c r="M25" s="75"/>
      <c r="N25" s="75"/>
      <c r="O25" s="75"/>
      <c r="P25" s="75"/>
      <c r="Q25" s="75"/>
      <c r="R25" s="75"/>
      <c r="S25" s="75"/>
      <c r="T25" s="75"/>
      <c r="U25" s="75"/>
      <c r="V25" s="75"/>
      <c r="W25" s="75"/>
      <c r="X25" s="75"/>
      <c r="Y25" s="75"/>
      <c r="Z25" s="75"/>
      <c r="AA25" s="75"/>
      <c r="AB25" s="75"/>
      <c r="AC25" s="75"/>
    </row>
    <row r="26" spans="1:29" outlineLevel="1" x14ac:dyDescent="0.25">
      <c r="A26" s="74" t="s">
        <v>29</v>
      </c>
      <c r="B26" s="75"/>
      <c r="C26" s="75"/>
      <c r="D26" s="75"/>
      <c r="E26" s="75"/>
      <c r="F26" s="75"/>
      <c r="G26" s="75"/>
      <c r="H26" s="75"/>
      <c r="I26" s="75"/>
      <c r="J26" s="75"/>
      <c r="K26" s="75"/>
      <c r="L26" s="75"/>
      <c r="M26" s="75"/>
      <c r="N26" s="75"/>
      <c r="O26" s="75"/>
      <c r="P26" s="75"/>
      <c r="Q26" s="75"/>
      <c r="R26" s="75"/>
      <c r="S26" s="75"/>
      <c r="T26" s="75"/>
      <c r="U26" s="75"/>
      <c r="V26" s="75"/>
      <c r="W26" s="75"/>
      <c r="X26" s="75"/>
      <c r="Y26" s="75"/>
      <c r="Z26" s="75"/>
      <c r="AA26" s="75"/>
      <c r="AB26" s="75"/>
      <c r="AC26" s="75"/>
    </row>
    <row r="27" spans="1:29" outlineLevel="1" x14ac:dyDescent="0.25">
      <c r="A27" s="74" t="s">
        <v>30</v>
      </c>
      <c r="B27" s="75"/>
      <c r="C27" s="75"/>
      <c r="D27" s="75"/>
      <c r="E27" s="75"/>
      <c r="F27" s="75"/>
      <c r="G27" s="75"/>
      <c r="H27" s="75"/>
      <c r="I27" s="75"/>
      <c r="J27" s="75"/>
      <c r="K27" s="75"/>
      <c r="L27" s="75"/>
      <c r="M27" s="75"/>
      <c r="N27" s="75"/>
      <c r="O27" s="75"/>
      <c r="P27" s="75"/>
      <c r="Q27" s="75"/>
      <c r="R27" s="75"/>
      <c r="S27" s="75"/>
      <c r="T27" s="75"/>
      <c r="U27" s="75"/>
      <c r="V27" s="75"/>
      <c r="W27" s="75"/>
      <c r="X27" s="75"/>
      <c r="Y27" s="75"/>
      <c r="Z27" s="75"/>
      <c r="AA27" s="75"/>
      <c r="AB27" s="75"/>
      <c r="AC27" s="75"/>
    </row>
    <row r="28" spans="1:29" outlineLevel="1" x14ac:dyDescent="0.25">
      <c r="A28" s="74" t="s">
        <v>31</v>
      </c>
      <c r="B28" s="75"/>
      <c r="C28" s="75"/>
      <c r="D28" s="75"/>
      <c r="E28" s="75"/>
      <c r="F28" s="75"/>
      <c r="G28" s="75"/>
      <c r="H28" s="75"/>
      <c r="I28" s="75"/>
      <c r="J28" s="75"/>
      <c r="K28" s="75"/>
      <c r="L28" s="75"/>
      <c r="M28" s="75"/>
      <c r="N28" s="75"/>
      <c r="O28" s="75"/>
      <c r="P28" s="75"/>
      <c r="Q28" s="75"/>
      <c r="R28" s="75"/>
      <c r="S28" s="75"/>
      <c r="T28" s="75"/>
      <c r="U28" s="75"/>
      <c r="V28" s="75"/>
      <c r="W28" s="75"/>
      <c r="X28" s="75"/>
      <c r="Y28" s="75"/>
      <c r="Z28" s="75"/>
      <c r="AA28" s="75"/>
      <c r="AB28" s="75"/>
      <c r="AC28" s="75"/>
    </row>
    <row r="29" spans="1:29" outlineLevel="1" x14ac:dyDescent="0.25">
      <c r="A29" s="74" t="s">
        <v>32</v>
      </c>
      <c r="B29" s="75"/>
      <c r="C29" s="75"/>
      <c r="D29" s="75"/>
      <c r="E29" s="75"/>
      <c r="F29" s="75"/>
      <c r="G29" s="75"/>
      <c r="H29" s="75"/>
      <c r="I29" s="75"/>
      <c r="J29" s="75"/>
      <c r="K29" s="75"/>
      <c r="L29" s="75"/>
      <c r="M29" s="75"/>
      <c r="N29" s="75"/>
      <c r="O29" s="75"/>
      <c r="P29" s="75"/>
      <c r="Q29" s="75"/>
      <c r="R29" s="75"/>
      <c r="S29" s="75"/>
      <c r="T29" s="75"/>
      <c r="U29" s="75"/>
      <c r="V29" s="75"/>
      <c r="W29" s="75"/>
      <c r="X29" s="75"/>
      <c r="Y29" s="75"/>
      <c r="Z29" s="75"/>
      <c r="AA29" s="75"/>
      <c r="AB29" s="75"/>
      <c r="AC29" s="75"/>
    </row>
    <row r="30" spans="1:29" outlineLevel="1" x14ac:dyDescent="0.25">
      <c r="A30" s="74" t="s">
        <v>33</v>
      </c>
      <c r="B30" s="75"/>
      <c r="C30" s="75"/>
      <c r="D30" s="75"/>
      <c r="E30" s="75"/>
      <c r="F30" s="75"/>
      <c r="G30" s="75"/>
      <c r="H30" s="75"/>
      <c r="I30" s="75"/>
      <c r="J30" s="75"/>
      <c r="K30" s="75"/>
      <c r="L30" s="75"/>
      <c r="M30" s="75"/>
      <c r="N30" s="75"/>
      <c r="O30" s="75"/>
      <c r="P30" s="75"/>
      <c r="Q30" s="75"/>
      <c r="R30" s="75"/>
      <c r="S30" s="75"/>
      <c r="T30" s="75"/>
      <c r="U30" s="75"/>
      <c r="V30" s="75"/>
      <c r="W30" s="75"/>
      <c r="X30" s="75"/>
      <c r="Y30" s="75"/>
      <c r="Z30" s="75"/>
      <c r="AA30" s="75"/>
      <c r="AB30" s="75"/>
      <c r="AC30" s="75"/>
    </row>
    <row r="31" spans="1:29" outlineLevel="1" x14ac:dyDescent="0.25">
      <c r="A31" s="74" t="s">
        <v>34</v>
      </c>
      <c r="B31" s="75"/>
      <c r="C31" s="75"/>
      <c r="D31" s="75"/>
      <c r="E31" s="75"/>
      <c r="F31" s="75"/>
      <c r="G31" s="75"/>
      <c r="H31" s="75"/>
      <c r="I31" s="75"/>
      <c r="J31" s="75"/>
      <c r="K31" s="75"/>
      <c r="L31" s="75"/>
      <c r="M31" s="75"/>
      <c r="N31" s="75"/>
      <c r="O31" s="75"/>
      <c r="P31" s="75"/>
      <c r="Q31" s="75"/>
      <c r="R31" s="75"/>
      <c r="S31" s="75"/>
      <c r="T31" s="75"/>
      <c r="U31" s="75"/>
      <c r="V31" s="75"/>
      <c r="W31" s="75"/>
      <c r="X31" s="75"/>
      <c r="Y31" s="75"/>
      <c r="Z31" s="75"/>
      <c r="AA31" s="75"/>
      <c r="AB31" s="75"/>
      <c r="AC31" s="75"/>
    </row>
    <row r="32" spans="1:29" x14ac:dyDescent="0.25">
      <c r="A32" s="76" t="s">
        <v>35</v>
      </c>
      <c r="B32" s="77"/>
      <c r="C32" s="77"/>
      <c r="D32" s="77"/>
      <c r="E32" s="77"/>
      <c r="F32" s="77"/>
      <c r="G32" s="77"/>
      <c r="H32" s="77"/>
      <c r="I32" s="77"/>
      <c r="J32" s="77"/>
      <c r="K32" s="77"/>
      <c r="L32" s="77"/>
      <c r="M32" s="77"/>
      <c r="N32" s="77"/>
      <c r="O32" s="77"/>
      <c r="P32" s="77"/>
      <c r="Q32" s="77"/>
      <c r="R32" s="77"/>
      <c r="S32" s="77"/>
      <c r="T32" s="77"/>
      <c r="U32" s="77"/>
      <c r="V32" s="77"/>
      <c r="W32" s="77"/>
      <c r="X32" s="77"/>
      <c r="Y32" s="77"/>
      <c r="Z32" s="77"/>
      <c r="AA32" s="77"/>
      <c r="AB32" s="77"/>
      <c r="AC32" s="77"/>
    </row>
    <row r="33" spans="1:30" outlineLevel="1" x14ac:dyDescent="0.25">
      <c r="A33" s="74" t="s">
        <v>36</v>
      </c>
      <c r="B33" s="75"/>
      <c r="C33" s="75"/>
      <c r="D33" s="75"/>
      <c r="E33" s="75"/>
      <c r="F33" s="75"/>
      <c r="G33" s="75"/>
      <c r="H33" s="75"/>
      <c r="I33" s="75"/>
      <c r="J33" s="75"/>
      <c r="K33" s="75"/>
      <c r="L33" s="75"/>
      <c r="M33" s="75"/>
      <c r="N33" s="75"/>
      <c r="O33" s="75"/>
      <c r="P33" s="75"/>
      <c r="Q33" s="75"/>
      <c r="R33" s="75"/>
      <c r="S33" s="75"/>
      <c r="T33" s="75"/>
      <c r="U33" s="75"/>
      <c r="V33" s="75"/>
      <c r="W33" s="75"/>
      <c r="X33" s="75"/>
      <c r="Y33" s="75"/>
      <c r="Z33" s="75"/>
      <c r="AA33" s="75"/>
      <c r="AB33" s="75"/>
      <c r="AC33" s="75"/>
    </row>
    <row r="34" spans="1:30" outlineLevel="1" x14ac:dyDescent="0.25">
      <c r="A34" s="74" t="s">
        <v>37</v>
      </c>
      <c r="B34" s="75"/>
      <c r="C34" s="75"/>
      <c r="D34" s="75"/>
      <c r="E34" s="75"/>
      <c r="F34" s="75"/>
      <c r="G34" s="75"/>
      <c r="H34" s="75"/>
      <c r="I34" s="75"/>
      <c r="J34" s="75"/>
      <c r="K34" s="75"/>
      <c r="L34" s="75"/>
      <c r="M34" s="75"/>
      <c r="N34" s="75"/>
      <c r="O34" s="75"/>
      <c r="P34" s="75"/>
      <c r="Q34" s="75"/>
      <c r="R34" s="75"/>
      <c r="S34" s="75"/>
      <c r="T34" s="75"/>
      <c r="U34" s="75"/>
      <c r="V34" s="75"/>
      <c r="W34" s="75"/>
      <c r="X34" s="75"/>
      <c r="Y34" s="75"/>
      <c r="Z34" s="75"/>
      <c r="AA34" s="75"/>
      <c r="AB34" s="75"/>
      <c r="AC34" s="75"/>
    </row>
    <row r="35" spans="1:30" outlineLevel="1" x14ac:dyDescent="0.25">
      <c r="A35" s="74" t="s">
        <v>38</v>
      </c>
      <c r="B35" s="75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  <c r="N35" s="75"/>
      <c r="O35" s="75"/>
      <c r="P35" s="75"/>
      <c r="Q35" s="75"/>
      <c r="R35" s="75"/>
      <c r="S35" s="75"/>
      <c r="T35" s="75"/>
      <c r="U35" s="75"/>
      <c r="V35" s="75"/>
      <c r="W35" s="75"/>
      <c r="X35" s="75"/>
      <c r="Y35" s="75"/>
      <c r="Z35" s="75"/>
      <c r="AA35" s="75"/>
      <c r="AB35" s="75"/>
      <c r="AC35" s="75"/>
    </row>
    <row r="36" spans="1:30" outlineLevel="1" x14ac:dyDescent="0.25">
      <c r="A36" s="74" t="s">
        <v>39</v>
      </c>
      <c r="B36" s="75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  <c r="N36" s="75"/>
      <c r="O36" s="75"/>
      <c r="P36" s="75"/>
      <c r="Q36" s="75"/>
      <c r="R36" s="75"/>
      <c r="S36" s="75"/>
      <c r="T36" s="75"/>
      <c r="U36" s="75"/>
      <c r="V36" s="75"/>
      <c r="W36" s="75"/>
      <c r="X36" s="75"/>
      <c r="Y36" s="75"/>
      <c r="Z36" s="75"/>
      <c r="AA36" s="75"/>
      <c r="AB36" s="75"/>
      <c r="AC36" s="75"/>
    </row>
    <row r="37" spans="1:30" x14ac:dyDescent="0.25">
      <c r="B37" s="78"/>
      <c r="C37" s="78"/>
      <c r="D37" s="78"/>
      <c r="E37" s="78"/>
      <c r="F37" s="78"/>
      <c r="G37" s="78"/>
      <c r="H37" s="78"/>
      <c r="I37" s="78"/>
      <c r="J37" s="78"/>
      <c r="K37" s="78"/>
      <c r="L37" s="78"/>
      <c r="M37" s="78"/>
      <c r="N37" s="78"/>
      <c r="O37" s="78"/>
      <c r="P37" s="78"/>
      <c r="Q37" s="78"/>
      <c r="R37" s="78"/>
      <c r="S37" s="78"/>
      <c r="T37" s="78"/>
      <c r="U37" s="78"/>
      <c r="V37" s="78"/>
      <c r="W37" s="78"/>
      <c r="X37" s="78"/>
      <c r="Y37" s="78"/>
      <c r="Z37" s="78"/>
      <c r="AA37" s="78"/>
      <c r="AB37" s="78"/>
      <c r="AC37" s="78"/>
    </row>
    <row r="38" spans="1:30" x14ac:dyDescent="0.25">
      <c r="A38" s="79" t="s">
        <v>42</v>
      </c>
      <c r="B38" s="80"/>
      <c r="C38" s="80"/>
      <c r="D38" s="80"/>
      <c r="E38" s="80"/>
      <c r="F38" s="80"/>
      <c r="G38" s="80"/>
      <c r="H38" s="80"/>
      <c r="I38" s="80"/>
      <c r="J38" s="80"/>
      <c r="K38" s="80"/>
      <c r="L38" s="80"/>
      <c r="M38" s="80"/>
      <c r="N38" s="80"/>
      <c r="O38" s="80"/>
      <c r="P38" s="80"/>
      <c r="Q38" s="80">
        <f t="shared" ref="Q38:AC38" si="3">SUM(Q32,Q24,Q23,Q17,Q11,Q10,Q9,Q8,Q7,Q2)</f>
        <v>22396.213764682951</v>
      </c>
      <c r="R38" s="80">
        <f t="shared" si="3"/>
        <v>21690.34950073775</v>
      </c>
      <c r="S38" s="80">
        <f t="shared" si="3"/>
        <v>21248.182968092544</v>
      </c>
      <c r="T38" s="80">
        <f t="shared" si="3"/>
        <v>20383.793681473206</v>
      </c>
      <c r="U38" s="80">
        <f t="shared" si="3"/>
        <v>17216.361335001686</v>
      </c>
      <c r="V38" s="80">
        <f t="shared" si="3"/>
        <v>17354.778198101056</v>
      </c>
      <c r="W38" s="80">
        <f t="shared" si="3"/>
        <v>15758.844275633528</v>
      </c>
      <c r="X38" s="80">
        <f t="shared" si="3"/>
        <v>16853.871511429305</v>
      </c>
      <c r="Y38" s="80">
        <f t="shared" si="3"/>
        <v>15696.734158879797</v>
      </c>
      <c r="Z38" s="80">
        <f t="shared" si="3"/>
        <v>15968.529789073222</v>
      </c>
      <c r="AA38" s="80">
        <f t="shared" si="3"/>
        <v>16848.405511291734</v>
      </c>
      <c r="AB38" s="80">
        <f t="shared" si="3"/>
        <v>17752.650446667853</v>
      </c>
      <c r="AC38" s="80">
        <f t="shared" si="3"/>
        <v>16913.370567491114</v>
      </c>
      <c r="AD38" s="10">
        <f>(AC38-AB38)/AB38</f>
        <v>-4.7276314131125687E-2</v>
      </c>
    </row>
    <row r="39" spans="1:30" x14ac:dyDescent="0.25">
      <c r="Q39" s="81"/>
      <c r="R39" s="81"/>
      <c r="S39" s="81"/>
      <c r="T39" s="81"/>
      <c r="U39" s="81"/>
      <c r="V39" s="81"/>
      <c r="W39" s="81"/>
      <c r="X39" s="81"/>
      <c r="Y39" s="81"/>
      <c r="Z39" s="81"/>
      <c r="AA39" s="81"/>
    </row>
    <row r="71" spans="1:29" x14ac:dyDescent="0.25">
      <c r="A71" s="68" t="s">
        <v>43</v>
      </c>
      <c r="B71" s="69">
        <v>1990</v>
      </c>
      <c r="C71" s="69">
        <v>1991</v>
      </c>
      <c r="D71" s="69">
        <v>1992</v>
      </c>
      <c r="E71" s="69">
        <v>1993</v>
      </c>
      <c r="F71" s="69">
        <v>1994</v>
      </c>
      <c r="G71" s="69">
        <v>1995</v>
      </c>
      <c r="H71" s="69">
        <v>1996</v>
      </c>
      <c r="I71" s="69">
        <v>1997</v>
      </c>
      <c r="J71" s="69">
        <v>1998</v>
      </c>
      <c r="K71" s="69">
        <v>1999</v>
      </c>
      <c r="L71" s="69">
        <v>2000</v>
      </c>
      <c r="M71" s="69">
        <v>2001</v>
      </c>
      <c r="N71" s="69">
        <v>2002</v>
      </c>
      <c r="O71" s="69">
        <v>2003</v>
      </c>
      <c r="P71" s="69">
        <v>2004</v>
      </c>
      <c r="Q71" s="69">
        <v>2005</v>
      </c>
      <c r="R71" s="69">
        <v>2006</v>
      </c>
      <c r="S71" s="69">
        <v>2007</v>
      </c>
      <c r="T71" s="69">
        <v>2008</v>
      </c>
      <c r="U71" s="69">
        <v>2009</v>
      </c>
      <c r="V71" s="69">
        <v>2010</v>
      </c>
      <c r="W71" s="69">
        <v>2011</v>
      </c>
      <c r="X71" s="69">
        <v>2012</v>
      </c>
      <c r="Y71" s="69">
        <v>2013</v>
      </c>
      <c r="Z71" s="69">
        <v>2014</v>
      </c>
      <c r="AA71" s="69">
        <v>2015</v>
      </c>
      <c r="AB71" s="69">
        <v>2016</v>
      </c>
      <c r="AC71" s="69">
        <v>2017</v>
      </c>
    </row>
    <row r="72" spans="1:29" x14ac:dyDescent="0.25">
      <c r="A72" s="71" t="s">
        <v>4</v>
      </c>
      <c r="B72" s="73">
        <f t="shared" ref="B72:AB72" si="4">SUM(B73:B76)</f>
        <v>11328.062313500886</v>
      </c>
      <c r="C72" s="73">
        <f t="shared" si="4"/>
        <v>11781.846137280527</v>
      </c>
      <c r="D72" s="73">
        <f t="shared" si="4"/>
        <v>12439.247882923632</v>
      </c>
      <c r="E72" s="73">
        <f t="shared" si="4"/>
        <v>12459.325357010512</v>
      </c>
      <c r="F72" s="73">
        <f t="shared" si="4"/>
        <v>12795.361149940054</v>
      </c>
      <c r="G72" s="73">
        <f t="shared" si="4"/>
        <v>13479.883789545245</v>
      </c>
      <c r="H72" s="73">
        <f t="shared" si="4"/>
        <v>14199.716310797387</v>
      </c>
      <c r="I72" s="73">
        <f t="shared" si="4"/>
        <v>14854.149916127475</v>
      </c>
      <c r="J72" s="73">
        <f t="shared" si="4"/>
        <v>15224.260887031052</v>
      </c>
      <c r="K72" s="73">
        <f t="shared" si="4"/>
        <v>15922.775509104993</v>
      </c>
      <c r="L72" s="73">
        <f t="shared" si="4"/>
        <v>16204.67803744626</v>
      </c>
      <c r="M72" s="73">
        <f t="shared" si="4"/>
        <v>17491.859487236445</v>
      </c>
      <c r="N72" s="73">
        <f t="shared" si="4"/>
        <v>16497.512466650212</v>
      </c>
      <c r="O72" s="73">
        <f t="shared" si="4"/>
        <v>16473.257567897097</v>
      </c>
      <c r="P72" s="73">
        <f t="shared" si="4"/>
        <v>15421.650401150882</v>
      </c>
      <c r="Q72" s="73">
        <f t="shared" si="4"/>
        <v>249.35846123610793</v>
      </c>
      <c r="R72" s="73">
        <f t="shared" si="4"/>
        <v>244.79250459118091</v>
      </c>
      <c r="S72" s="73">
        <f t="shared" si="4"/>
        <v>270.6757524132878</v>
      </c>
      <c r="T72" s="73">
        <f t="shared" si="4"/>
        <v>306.94138651076145</v>
      </c>
      <c r="U72" s="73">
        <f t="shared" si="4"/>
        <v>265.10737697083016</v>
      </c>
      <c r="V72" s="73">
        <f t="shared" si="4"/>
        <v>275.75277049710661</v>
      </c>
      <c r="W72" s="73">
        <f t="shared" si="4"/>
        <v>271.31315703848156</v>
      </c>
      <c r="X72" s="73">
        <f t="shared" si="4"/>
        <v>339.94255740546225</v>
      </c>
      <c r="Y72" s="73">
        <f t="shared" si="4"/>
        <v>333.0193989935392</v>
      </c>
      <c r="Z72" s="73">
        <f t="shared" si="4"/>
        <v>340.97359117145641</v>
      </c>
      <c r="AA72" s="73">
        <f t="shared" si="4"/>
        <v>345.88484387047231</v>
      </c>
      <c r="AB72" s="73">
        <f t="shared" si="4"/>
        <v>354.74568698127933</v>
      </c>
      <c r="AC72" s="73">
        <f t="shared" ref="AC72" si="5">SUM(AC73:AC76)</f>
        <v>467.69413587576292</v>
      </c>
    </row>
    <row r="73" spans="1:29" outlineLevel="1" x14ac:dyDescent="0.25">
      <c r="A73" s="74" t="s">
        <v>5</v>
      </c>
      <c r="B73" s="82">
        <f>'NEW Summary 1990-2017 GHG'!B3-'NON-ETS &amp; ETS'!B3</f>
        <v>10953.919869683112</v>
      </c>
      <c r="C73" s="82">
        <f>'NEW Summary 1990-2017 GHG'!C3-'NON-ETS &amp; ETS'!C3</f>
        <v>11440.957619988107</v>
      </c>
      <c r="D73" s="82">
        <f>'NEW Summary 1990-2017 GHG'!D3-'NON-ETS &amp; ETS'!D3</f>
        <v>12108.543399367891</v>
      </c>
      <c r="E73" s="82">
        <f>'NEW Summary 1990-2017 GHG'!E3-'NON-ETS &amp; ETS'!E3</f>
        <v>12126.246549362788</v>
      </c>
      <c r="F73" s="82">
        <f>'NEW Summary 1990-2017 GHG'!F3-'NON-ETS &amp; ETS'!F3</f>
        <v>12448.543664406883</v>
      </c>
      <c r="G73" s="82">
        <f>'NEW Summary 1990-2017 GHG'!G3-'NON-ETS &amp; ETS'!G3</f>
        <v>13132.912896120479</v>
      </c>
      <c r="H73" s="82">
        <f>'NEW Summary 1990-2017 GHG'!H3-'NON-ETS &amp; ETS'!H3</f>
        <v>13851.997148121833</v>
      </c>
      <c r="I73" s="82">
        <f>'NEW Summary 1990-2017 GHG'!I3-'NON-ETS &amp; ETS'!I3</f>
        <v>14490.618968714625</v>
      </c>
      <c r="J73" s="82">
        <f>'NEW Summary 1990-2017 GHG'!J3-'NON-ETS &amp; ETS'!J3</f>
        <v>14813.762420797844</v>
      </c>
      <c r="K73" s="82">
        <f>'NEW Summary 1990-2017 GHG'!K3-'NON-ETS &amp; ETS'!K3</f>
        <v>15498.257583697967</v>
      </c>
      <c r="L73" s="82">
        <f>'NEW Summary 1990-2017 GHG'!L3-'NON-ETS &amp; ETS'!L3</f>
        <v>15754.35326580209</v>
      </c>
      <c r="M73" s="82">
        <f>'NEW Summary 1990-2017 GHG'!M3-'NON-ETS &amp; ETS'!M3</f>
        <v>16893.896631009309</v>
      </c>
      <c r="N73" s="82">
        <f>'NEW Summary 1990-2017 GHG'!N3-'NON-ETS &amp; ETS'!N3</f>
        <v>15934.480447026663</v>
      </c>
      <c r="O73" s="82">
        <f>'NEW Summary 1990-2017 GHG'!O3-'NON-ETS &amp; ETS'!O3</f>
        <v>15222.09160194351</v>
      </c>
      <c r="P73" s="82">
        <f>'NEW Summary 1990-2017 GHG'!P3-'NON-ETS &amp; ETS'!P3</f>
        <v>14836.215338976092</v>
      </c>
      <c r="Q73" s="82">
        <f>'NEW Summary 1990-2017 GHG'!Q3-'NON-ETS &amp; ETS'!Q3</f>
        <v>108.30301041347229</v>
      </c>
      <c r="R73" s="82">
        <f>'NEW Summary 1990-2017 GHG'!R3-'NON-ETS &amp; ETS'!R3</f>
        <v>116.26377173265428</v>
      </c>
      <c r="S73" s="82">
        <f>'NEW Summary 1990-2017 GHG'!S3-'NON-ETS &amp; ETS'!S3</f>
        <v>122.94553607856687</v>
      </c>
      <c r="T73" s="82">
        <f>'NEW Summary 1990-2017 GHG'!T3-'NON-ETS &amp; ETS'!T3</f>
        <v>150.13007469928198</v>
      </c>
      <c r="U73" s="82">
        <f>'NEW Summary 1990-2017 GHG'!U3-'NON-ETS &amp; ETS'!U3</f>
        <v>144.30974401990534</v>
      </c>
      <c r="V73" s="82">
        <f>'NEW Summary 1990-2017 GHG'!V3-'NON-ETS &amp; ETS'!V3</f>
        <v>149.96441979373049</v>
      </c>
      <c r="W73" s="82">
        <f>'NEW Summary 1990-2017 GHG'!W3-'NON-ETS &amp; ETS'!W3</f>
        <v>152.67415662897656</v>
      </c>
      <c r="X73" s="82">
        <f>'NEW Summary 1990-2017 GHG'!X3-'NON-ETS &amp; ETS'!X3</f>
        <v>220.63787773201329</v>
      </c>
      <c r="Y73" s="82">
        <f>'NEW Summary 1990-2017 GHG'!Y3-'NON-ETS &amp; ETS'!Y3</f>
        <v>216.25710551680095</v>
      </c>
      <c r="Z73" s="82">
        <f>'NEW Summary 1990-2017 GHG'!Z3-'NON-ETS &amp; ETS'!Z3</f>
        <v>218.22155540613312</v>
      </c>
      <c r="AA73" s="82">
        <f>'NEW Summary 1990-2017 GHG'!AA3-'NON-ETS &amp; ETS'!AA3</f>
        <v>214.76317030106839</v>
      </c>
      <c r="AB73" s="82">
        <f>'NEW Summary 1990-2017 GHG'!AB3-'NON-ETS &amp; ETS'!AB3</f>
        <v>232.34497822899721</v>
      </c>
      <c r="AC73" s="82">
        <f>'NEW Summary 1990-2017 GHG'!AC3-'NON-ETS &amp; ETS'!AC3</f>
        <v>338.63563819125193</v>
      </c>
    </row>
    <row r="74" spans="1:29" outlineLevel="1" x14ac:dyDescent="0.25">
      <c r="A74" s="74" t="s">
        <v>6</v>
      </c>
      <c r="B74" s="82">
        <f>'NEW Summary 1990-2017 GHG'!B4-'NON-ETS &amp; ETS'!B4</f>
        <v>168.67007475966938</v>
      </c>
      <c r="C74" s="82">
        <f>'NEW Summary 1990-2017 GHG'!C4-'NON-ETS &amp; ETS'!C4</f>
        <v>166.7086346603628</v>
      </c>
      <c r="D74" s="82">
        <f>'NEW Summary 1990-2017 GHG'!D4-'NON-ETS &amp; ETS'!D4</f>
        <v>171.81510003498963</v>
      </c>
      <c r="E74" s="82">
        <f>'NEW Summary 1990-2017 GHG'!E4-'NON-ETS &amp; ETS'!E4</f>
        <v>172.65167482911988</v>
      </c>
      <c r="F74" s="82">
        <f>'NEW Summary 1990-2017 GHG'!F4-'NON-ETS &amp; ETS'!F4</f>
        <v>178.26827632214111</v>
      </c>
      <c r="G74" s="82">
        <f>'NEW Summary 1990-2017 GHG'!G4-'NON-ETS &amp; ETS'!G4</f>
        <v>181.27469310609743</v>
      </c>
      <c r="H74" s="82">
        <f>'NEW Summary 1990-2017 GHG'!H4-'NON-ETS &amp; ETS'!H4</f>
        <v>179.40716809897683</v>
      </c>
      <c r="I74" s="82">
        <f>'NEW Summary 1990-2017 GHG'!I4-'NON-ETS &amp; ETS'!I4</f>
        <v>218.74674770939885</v>
      </c>
      <c r="J74" s="82">
        <f>'NEW Summary 1990-2017 GHG'!J4-'NON-ETS &amp; ETS'!J4</f>
        <v>247.81659474314813</v>
      </c>
      <c r="K74" s="82">
        <f>'NEW Summary 1990-2017 GHG'!K4-'NON-ETS &amp; ETS'!K4</f>
        <v>223.85552667956068</v>
      </c>
      <c r="L74" s="82">
        <f>'NEW Summary 1990-2017 GHG'!L4-'NON-ETS &amp; ETS'!L4</f>
        <v>274.79746671454512</v>
      </c>
      <c r="M74" s="82">
        <f>'NEW Summary 1990-2017 GHG'!M4-'NON-ETS &amp; ETS'!M4</f>
        <v>321.48320368155123</v>
      </c>
      <c r="N74" s="82">
        <f>'NEW Summary 1990-2017 GHG'!N4-'NON-ETS &amp; ETS'!N4</f>
        <v>340.25546502005244</v>
      </c>
      <c r="O74" s="82">
        <f>'NEW Summary 1990-2017 GHG'!O4-'NON-ETS &amp; ETS'!O4</f>
        <v>337.89503473139956</v>
      </c>
      <c r="P74" s="82">
        <f>'NEW Summary 1990-2017 GHG'!P4-'NON-ETS &amp; ETS'!P4</f>
        <v>336.97266543006049</v>
      </c>
      <c r="Q74" s="82">
        <f>'NEW Summary 1990-2017 GHG'!Q4-'NON-ETS &amp; ETS'!Q4</f>
        <v>0.64769315427264473</v>
      </c>
      <c r="R74" s="82">
        <f>'NEW Summary 1990-2017 GHG'!R4-'NON-ETS &amp; ETS'!R4</f>
        <v>0.61295968605156759</v>
      </c>
      <c r="S74" s="82">
        <f>'NEW Summary 1990-2017 GHG'!S4-'NON-ETS &amp; ETS'!S4</f>
        <v>0.60214961536144074</v>
      </c>
      <c r="T74" s="82">
        <f>'NEW Summary 1990-2017 GHG'!T4-'NON-ETS &amp; ETS'!T4</f>
        <v>0.59293728426251846</v>
      </c>
      <c r="U74" s="82">
        <f>'NEW Summary 1990-2017 GHG'!U4-'NON-ETS &amp; ETS'!U4</f>
        <v>0.48505976130212503</v>
      </c>
      <c r="V74" s="82">
        <f>'NEW Summary 1990-2017 GHG'!V4-'NON-ETS &amp; ETS'!V4</f>
        <v>0.36166662278071726</v>
      </c>
      <c r="W74" s="82">
        <f>'NEW Summary 1990-2017 GHG'!W4-'NON-ETS &amp; ETS'!W4</f>
        <v>0.24726252127925363</v>
      </c>
      <c r="X74" s="82">
        <f>'NEW Summary 1990-2017 GHG'!X4-'NON-ETS &amp; ETS'!X4</f>
        <v>0.25150220620173513</v>
      </c>
      <c r="Y74" s="82">
        <f>'NEW Summary 1990-2017 GHG'!Y4-'NON-ETS &amp; ETS'!Y4</f>
        <v>0.2896876133971773</v>
      </c>
      <c r="Z74" s="82">
        <f>'NEW Summary 1990-2017 GHG'!Z4-'NON-ETS &amp; ETS'!Z4</f>
        <v>0.31040053628106534</v>
      </c>
      <c r="AA74" s="82">
        <f>'NEW Summary 1990-2017 GHG'!AA4-'NON-ETS &amp; ETS'!AA4</f>
        <v>0.34813560732982296</v>
      </c>
      <c r="AB74" s="82">
        <f>'NEW Summary 1990-2017 GHG'!AB4-'NON-ETS &amp; ETS'!AB4</f>
        <v>0.33828527062723879</v>
      </c>
      <c r="AC74" s="82">
        <f>'NEW Summary 1990-2017 GHG'!AC4-'NON-ETS &amp; ETS'!AC4</f>
        <v>0.34767041275625843</v>
      </c>
    </row>
    <row r="75" spans="1:29" outlineLevel="1" x14ac:dyDescent="0.25">
      <c r="A75" s="74" t="s">
        <v>7</v>
      </c>
      <c r="B75" s="82">
        <f>'NEW Summary 1990-2017 GHG'!B5-'NON-ETS &amp; ETS'!B5</f>
        <v>100.53678355437907</v>
      </c>
      <c r="C75" s="82">
        <f>'NEW Summary 1990-2017 GHG'!C5-'NON-ETS &amp; ETS'!C5</f>
        <v>76.54991489954142</v>
      </c>
      <c r="D75" s="82">
        <f>'NEW Summary 1990-2017 GHG'!D5-'NON-ETS &amp; ETS'!D5</f>
        <v>65.273087005793954</v>
      </c>
      <c r="E75" s="82">
        <f>'NEW Summary 1990-2017 GHG'!E5-'NON-ETS &amp; ETS'!E5</f>
        <v>62.605311784631738</v>
      </c>
      <c r="F75" s="82">
        <f>'NEW Summary 1990-2017 GHG'!F5-'NON-ETS &amp; ETS'!F5</f>
        <v>72.152664440590968</v>
      </c>
      <c r="G75" s="82">
        <f>'NEW Summary 1990-2017 GHG'!G5-'NON-ETS &amp; ETS'!G5</f>
        <v>69.441462401639171</v>
      </c>
      <c r="H75" s="82">
        <f>'NEW Summary 1990-2017 GHG'!H5-'NON-ETS &amp; ETS'!H5</f>
        <v>72.218389713792263</v>
      </c>
      <c r="I75" s="82">
        <f>'NEW Summary 1990-2017 GHG'!I5-'NON-ETS &amp; ETS'!I5</f>
        <v>51.648672818497268</v>
      </c>
      <c r="J75" s="82">
        <f>'NEW Summary 1990-2017 GHG'!J5-'NON-ETS &amp; ETS'!J5</f>
        <v>79.956189002831252</v>
      </c>
      <c r="K75" s="82">
        <f>'NEW Summary 1990-2017 GHG'!K5-'NON-ETS &amp; ETS'!K5</f>
        <v>77.939136899148238</v>
      </c>
      <c r="L75" s="82">
        <f>'NEW Summary 1990-2017 GHG'!L5-'NON-ETS &amp; ETS'!L5</f>
        <v>87.150476539279381</v>
      </c>
      <c r="M75" s="82">
        <f>'NEW Summary 1990-2017 GHG'!M5-'NON-ETS &amp; ETS'!M5</f>
        <v>118.84269779976697</v>
      </c>
      <c r="N75" s="82">
        <f>'NEW Summary 1990-2017 GHG'!N5-'NON-ETS &amp; ETS'!N5</f>
        <v>145.60131936255476</v>
      </c>
      <c r="O75" s="82">
        <f>'NEW Summary 1990-2017 GHG'!O5-'NON-ETS &amp; ETS'!O5</f>
        <v>166.03053044546459</v>
      </c>
      <c r="P75" s="82">
        <f>'NEW Summary 1990-2017 GHG'!P5-'NON-ETS &amp; ETS'!P5</f>
        <v>162.23941951242472</v>
      </c>
      <c r="Q75" s="82">
        <f>'NEW Summary 1990-2017 GHG'!Q5-'NON-ETS &amp; ETS'!Q5</f>
        <v>60.714258375071978</v>
      </c>
      <c r="R75" s="82">
        <f>'NEW Summary 1990-2017 GHG'!R5-'NON-ETS &amp; ETS'!R5</f>
        <v>51.765416027880519</v>
      </c>
      <c r="S75" s="82">
        <f>'NEW Summary 1990-2017 GHG'!S5-'NON-ETS &amp; ETS'!S5</f>
        <v>51.807438879556301</v>
      </c>
      <c r="T75" s="82">
        <f>'NEW Summary 1990-2017 GHG'!T5-'NON-ETS &amp; ETS'!T5</f>
        <v>62.931778685334081</v>
      </c>
      <c r="U75" s="82">
        <f>'NEW Summary 1990-2017 GHG'!U5-'NON-ETS &amp; ETS'!U5</f>
        <v>45.337106344944118</v>
      </c>
      <c r="V75" s="82">
        <f>'NEW Summary 1990-2017 GHG'!V5-'NON-ETS &amp; ETS'!V5</f>
        <v>46.063659320222257</v>
      </c>
      <c r="W75" s="82">
        <f>'NEW Summary 1990-2017 GHG'!W5-'NON-ETS &amp; ETS'!W5</f>
        <v>43.079313229286655</v>
      </c>
      <c r="X75" s="82">
        <f>'NEW Summary 1990-2017 GHG'!X5-'NON-ETS &amp; ETS'!X5</f>
        <v>40.429366414108415</v>
      </c>
      <c r="Y75" s="82">
        <f>'NEW Summary 1990-2017 GHG'!Y5-'NON-ETS &amp; ETS'!Y5</f>
        <v>38.533958867191032</v>
      </c>
      <c r="Z75" s="82">
        <f>'NEW Summary 1990-2017 GHG'!Z5-'NON-ETS &amp; ETS'!Z5</f>
        <v>36.490143767007893</v>
      </c>
      <c r="AA75" s="82">
        <f>'NEW Summary 1990-2017 GHG'!AA5-'NON-ETS &amp; ETS'!AA5</f>
        <v>42.075247951676388</v>
      </c>
      <c r="AB75" s="82">
        <f>'NEW Summary 1990-2017 GHG'!AB5-'NON-ETS &amp; ETS'!AB5</f>
        <v>30.11851620041611</v>
      </c>
      <c r="AC75" s="82">
        <f>'NEW Summary 1990-2017 GHG'!AC5-'NON-ETS &amp; ETS'!AC5</f>
        <v>31.545488396039374</v>
      </c>
    </row>
    <row r="76" spans="1:29" outlineLevel="1" x14ac:dyDescent="0.25">
      <c r="A76" s="74" t="s">
        <v>8</v>
      </c>
      <c r="B76" s="82">
        <f>'NEW Summary 1990-2017 GHG'!B6-'NON-ETS &amp; ETS'!B6</f>
        <v>104.93558550372566</v>
      </c>
      <c r="C76" s="82">
        <f>'NEW Summary 1990-2017 GHG'!C6-'NON-ETS &amp; ETS'!C6</f>
        <v>97.629967732515709</v>
      </c>
      <c r="D76" s="82">
        <f>'NEW Summary 1990-2017 GHG'!D6-'NON-ETS &amp; ETS'!D6</f>
        <v>93.616296514958364</v>
      </c>
      <c r="E76" s="82">
        <f>'NEW Summary 1990-2017 GHG'!E6-'NON-ETS &amp; ETS'!E6</f>
        <v>97.82182103397264</v>
      </c>
      <c r="F76" s="82">
        <f>'NEW Summary 1990-2017 GHG'!F6-'NON-ETS &amp; ETS'!F6</f>
        <v>96.396544770438254</v>
      </c>
      <c r="G76" s="82">
        <f>'NEW Summary 1990-2017 GHG'!G6-'NON-ETS &amp; ETS'!G6</f>
        <v>96.254737917029587</v>
      </c>
      <c r="H76" s="82">
        <f>'NEW Summary 1990-2017 GHG'!H6-'NON-ETS &amp; ETS'!H6</f>
        <v>96.093604862784176</v>
      </c>
      <c r="I76" s="82">
        <f>'NEW Summary 1990-2017 GHG'!I6-'NON-ETS &amp; ETS'!I6</f>
        <v>93.135526884952327</v>
      </c>
      <c r="J76" s="82">
        <f>'NEW Summary 1990-2017 GHG'!J6-'NON-ETS &amp; ETS'!J6</f>
        <v>82.72568248722969</v>
      </c>
      <c r="K76" s="82">
        <f>'NEW Summary 1990-2017 GHG'!K6-'NON-ETS &amp; ETS'!K6</f>
        <v>122.72326182831695</v>
      </c>
      <c r="L76" s="82">
        <f>'NEW Summary 1990-2017 GHG'!L6-'NON-ETS &amp; ETS'!L6</f>
        <v>88.376828390345082</v>
      </c>
      <c r="M76" s="82">
        <f>'NEW Summary 1990-2017 GHG'!M6-'NON-ETS &amp; ETS'!M6</f>
        <v>157.6369547458213</v>
      </c>
      <c r="N76" s="82">
        <f>'NEW Summary 1990-2017 GHG'!N6-'NON-ETS &amp; ETS'!N6</f>
        <v>77.175235240943536</v>
      </c>
      <c r="O76" s="82">
        <f>'NEW Summary 1990-2017 GHG'!O6-'NON-ETS &amp; ETS'!O6</f>
        <v>747.24040077672123</v>
      </c>
      <c r="P76" s="82">
        <f>'NEW Summary 1990-2017 GHG'!P6-'NON-ETS &amp; ETS'!P6</f>
        <v>86.222977232304544</v>
      </c>
      <c r="Q76" s="82">
        <f>'NEW Summary 1990-2017 GHG'!Q6-'NON-ETS &amp; ETS'!Q6</f>
        <v>79.693499293291012</v>
      </c>
      <c r="R76" s="82">
        <f>'NEW Summary 1990-2017 GHG'!R6-'NON-ETS &amp; ETS'!R6</f>
        <v>76.150357144594551</v>
      </c>
      <c r="S76" s="82">
        <f>'NEW Summary 1990-2017 GHG'!S6-'NON-ETS &amp; ETS'!S6</f>
        <v>95.320627839803166</v>
      </c>
      <c r="T76" s="82">
        <f>'NEW Summary 1990-2017 GHG'!T6-'NON-ETS &amp; ETS'!T6</f>
        <v>93.286595841882885</v>
      </c>
      <c r="U76" s="82">
        <f>'NEW Summary 1990-2017 GHG'!U6-'NON-ETS &amp; ETS'!U6</f>
        <v>74.975466844678593</v>
      </c>
      <c r="V76" s="82">
        <f>'NEW Summary 1990-2017 GHG'!V6-'NON-ETS &amp; ETS'!V6</f>
        <v>79.363024760373136</v>
      </c>
      <c r="W76" s="82">
        <f>'NEW Summary 1990-2017 GHG'!W6-'NON-ETS &amp; ETS'!W6</f>
        <v>75.312424658939136</v>
      </c>
      <c r="X76" s="82">
        <f>'NEW Summary 1990-2017 GHG'!X6-'NON-ETS &amp; ETS'!X6</f>
        <v>78.623811053138795</v>
      </c>
      <c r="Y76" s="82">
        <f>'NEW Summary 1990-2017 GHG'!Y6-'NON-ETS &amp; ETS'!Y6</f>
        <v>77.938646996150084</v>
      </c>
      <c r="Z76" s="82">
        <f>'NEW Summary 1990-2017 GHG'!Z6-'NON-ETS &amp; ETS'!Z6</f>
        <v>85.951491462034298</v>
      </c>
      <c r="AA76" s="82">
        <f>'NEW Summary 1990-2017 GHG'!AA6-'NON-ETS &amp; ETS'!AA6</f>
        <v>88.698290010397741</v>
      </c>
      <c r="AB76" s="82">
        <f>'NEW Summary 1990-2017 GHG'!AB6-'NON-ETS &amp; ETS'!AB6</f>
        <v>91.943907281238751</v>
      </c>
      <c r="AC76" s="82">
        <f>'NEW Summary 1990-2017 GHG'!AC6-'NON-ETS &amp; ETS'!AC6</f>
        <v>97.165338875715335</v>
      </c>
    </row>
    <row r="77" spans="1:29" x14ac:dyDescent="0.25">
      <c r="A77" s="76" t="s">
        <v>9</v>
      </c>
      <c r="B77" s="73">
        <f>'NEW Summary 1990-2017 GHG'!B7-'NON-ETS &amp; ETS'!B7</f>
        <v>7523.6648356256719</v>
      </c>
      <c r="C77" s="73">
        <f>'NEW Summary 1990-2017 GHG'!C7-'NON-ETS &amp; ETS'!C7</f>
        <v>7565.9321257083066</v>
      </c>
      <c r="D77" s="73">
        <f>'NEW Summary 1990-2017 GHG'!D7-'NON-ETS &amp; ETS'!D7</f>
        <v>6717.8016581294623</v>
      </c>
      <c r="E77" s="73">
        <f>'NEW Summary 1990-2017 GHG'!E7-'NON-ETS &amp; ETS'!E7</f>
        <v>6667.0106159097604</v>
      </c>
      <c r="F77" s="73">
        <f>'NEW Summary 1990-2017 GHG'!F7-'NON-ETS &amp; ETS'!F7</f>
        <v>6496.5767882634982</v>
      </c>
      <c r="G77" s="73">
        <f>'NEW Summary 1990-2017 GHG'!G7-'NON-ETS &amp; ETS'!G7</f>
        <v>6452.0465782317078</v>
      </c>
      <c r="H77" s="73">
        <f>'NEW Summary 1990-2017 GHG'!H7-'NON-ETS &amp; ETS'!H7</f>
        <v>6576.3213779944026</v>
      </c>
      <c r="I77" s="73">
        <f>'NEW Summary 1990-2017 GHG'!I7-'NON-ETS &amp; ETS'!I7</f>
        <v>6235.9154976268956</v>
      </c>
      <c r="J77" s="73">
        <f>'NEW Summary 1990-2017 GHG'!J7-'NON-ETS &amp; ETS'!J7</f>
        <v>6744.7458716510537</v>
      </c>
      <c r="K77" s="73">
        <f>'NEW Summary 1990-2017 GHG'!K7-'NON-ETS &amp; ETS'!K7</f>
        <v>6377.8773312741932</v>
      </c>
      <c r="L77" s="73">
        <f>'NEW Summary 1990-2017 GHG'!L7-'NON-ETS &amp; ETS'!L7</f>
        <v>6462.6033188676402</v>
      </c>
      <c r="M77" s="73">
        <f>'NEW Summary 1990-2017 GHG'!M7-'NON-ETS &amp; ETS'!M7</f>
        <v>6732.2923557237582</v>
      </c>
      <c r="N77" s="73">
        <f>'NEW Summary 1990-2017 GHG'!N7-'NON-ETS &amp; ETS'!N7</f>
        <v>6658.6245970827331</v>
      </c>
      <c r="O77" s="73">
        <f>'NEW Summary 1990-2017 GHG'!O7-'NON-ETS &amp; ETS'!O7</f>
        <v>6812.5798281567086</v>
      </c>
      <c r="P77" s="73">
        <f>'NEW Summary 1990-2017 GHG'!P7-'NON-ETS &amp; ETS'!P7</f>
        <v>6992.5072618934601</v>
      </c>
      <c r="Q77" s="73">
        <f>'NEW Summary 1990-2017 GHG'!Q7-'NON-ETS &amp; ETS'!Q7</f>
        <v>7259.3331503611416</v>
      </c>
      <c r="R77" s="73">
        <f>'NEW Summary 1990-2017 GHG'!R7-'NON-ETS &amp; ETS'!R7</f>
        <v>7144.1296973537846</v>
      </c>
      <c r="S77" s="73">
        <f>'NEW Summary 1990-2017 GHG'!S7-'NON-ETS &amp; ETS'!S7</f>
        <v>6918.040273026083</v>
      </c>
      <c r="T77" s="73">
        <f>'NEW Summary 1990-2017 GHG'!T7-'NON-ETS &amp; ETS'!T7</f>
        <v>7513.185479644033</v>
      </c>
      <c r="U77" s="73">
        <f>'NEW Summary 1990-2017 GHG'!U7-'NON-ETS &amp; ETS'!U7</f>
        <v>7460.1342689644571</v>
      </c>
      <c r="V77" s="73">
        <f>'NEW Summary 1990-2017 GHG'!V7-'NON-ETS &amp; ETS'!V7</f>
        <v>7797.2324968705179</v>
      </c>
      <c r="W77" s="73">
        <f>'NEW Summary 1990-2017 GHG'!W7-'NON-ETS &amp; ETS'!W7</f>
        <v>6609.7078517571563</v>
      </c>
      <c r="X77" s="73">
        <f>'NEW Summary 1990-2017 GHG'!X7-'NON-ETS &amp; ETS'!X7</f>
        <v>6232.2915009637172</v>
      </c>
      <c r="Y77" s="73">
        <f>'NEW Summary 1990-2017 GHG'!Y7-'NON-ETS &amp; ETS'!Y7</f>
        <v>6395.3767620249009</v>
      </c>
      <c r="Z77" s="73">
        <f>'NEW Summary 1990-2017 GHG'!Z7-'NON-ETS &amp; ETS'!Z7</f>
        <v>5745.5821113099892</v>
      </c>
      <c r="AA77" s="73">
        <f>'NEW Summary 1990-2017 GHG'!AA7-'NON-ETS &amp; ETS'!AA7</f>
        <v>6041.3094552769026</v>
      </c>
      <c r="AB77" s="73">
        <f>'NEW Summary 1990-2017 GHG'!AB7-'NON-ETS &amp; ETS'!AB7</f>
        <v>6046.4808828666091</v>
      </c>
      <c r="AC77" s="73">
        <f>'NEW Summary 1990-2017 GHG'!AC7-'NON-ETS &amp; ETS'!AC7</f>
        <v>5741.5072235193747</v>
      </c>
    </row>
    <row r="78" spans="1:29" x14ac:dyDescent="0.25">
      <c r="A78" s="76" t="s">
        <v>10</v>
      </c>
      <c r="B78" s="73">
        <f>'NEW Summary 1990-2017 GHG'!B8-'NON-ETS &amp; ETS'!B8</f>
        <v>3961.7501968617189</v>
      </c>
      <c r="C78" s="73">
        <f>'NEW Summary 1990-2017 GHG'!C8-'NON-ETS &amp; ETS'!C8</f>
        <v>4074.4548385498292</v>
      </c>
      <c r="D78" s="73">
        <f>'NEW Summary 1990-2017 GHG'!D8-'NON-ETS &amp; ETS'!D8</f>
        <v>3768.7411502027744</v>
      </c>
      <c r="E78" s="73">
        <f>'NEW Summary 1990-2017 GHG'!E8-'NON-ETS &amp; ETS'!E8</f>
        <v>3986.7186366590836</v>
      </c>
      <c r="F78" s="73">
        <f>'NEW Summary 1990-2017 GHG'!F8-'NON-ETS &amp; ETS'!F8</f>
        <v>4242.6262261403081</v>
      </c>
      <c r="G78" s="73">
        <f>'NEW Summary 1990-2017 GHG'!G8-'NON-ETS &amp; ETS'!G8</f>
        <v>4347.622852378212</v>
      </c>
      <c r="H78" s="73">
        <f>'NEW Summary 1990-2017 GHG'!H8-'NON-ETS &amp; ETS'!H8</f>
        <v>4182.7351599223548</v>
      </c>
      <c r="I78" s="73">
        <f>'NEW Summary 1990-2017 GHG'!I8-'NON-ETS &amp; ETS'!I8</f>
        <v>4550.5507019358802</v>
      </c>
      <c r="J78" s="73">
        <f>'NEW Summary 1990-2017 GHG'!J8-'NON-ETS &amp; ETS'!J8</f>
        <v>4589.6182499874149</v>
      </c>
      <c r="K78" s="73">
        <f>'NEW Summary 1990-2017 GHG'!K8-'NON-ETS &amp; ETS'!K8</f>
        <v>4810.4753948929083</v>
      </c>
      <c r="L78" s="73">
        <f>'NEW Summary 1990-2017 GHG'!L8-'NON-ETS &amp; ETS'!L8</f>
        <v>5642.368991872987</v>
      </c>
      <c r="M78" s="73">
        <f>'NEW Summary 1990-2017 GHG'!M8-'NON-ETS &amp; ETS'!M8</f>
        <v>5599.3853934023145</v>
      </c>
      <c r="N78" s="73">
        <f>'NEW Summary 1990-2017 GHG'!N8-'NON-ETS &amp; ETS'!N8</f>
        <v>5323.0545108400129</v>
      </c>
      <c r="O78" s="73">
        <f>'NEW Summary 1990-2017 GHG'!O8-'NON-ETS &amp; ETS'!O8</f>
        <v>5513.8189089738653</v>
      </c>
      <c r="P78" s="73">
        <f>'NEW Summary 1990-2017 GHG'!P8-'NON-ETS &amp; ETS'!P8</f>
        <v>5694.093389318622</v>
      </c>
      <c r="Q78" s="73">
        <f>'NEW Summary 1990-2017 GHG'!Q8-'NON-ETS &amp; ETS'!Q8</f>
        <v>1828.3399917147362</v>
      </c>
      <c r="R78" s="73">
        <f>'NEW Summary 1990-2017 GHG'!R8-'NON-ETS &amp; ETS'!R8</f>
        <v>1641.1816221459603</v>
      </c>
      <c r="S78" s="73">
        <f>'NEW Summary 1990-2017 GHG'!S8-'NON-ETS &amp; ETS'!S8</f>
        <v>1666.7238650719964</v>
      </c>
      <c r="T78" s="73">
        <f>'NEW Summary 1990-2017 GHG'!T8-'NON-ETS &amp; ETS'!T8</f>
        <v>2146.9411361782441</v>
      </c>
      <c r="U78" s="73">
        <f>'NEW Summary 1990-2017 GHG'!U8-'NON-ETS &amp; ETS'!U8</f>
        <v>1763.7669050125273</v>
      </c>
      <c r="V78" s="73">
        <f>'NEW Summary 1990-2017 GHG'!V8-'NON-ETS &amp; ETS'!V8</f>
        <v>1689.8818522759598</v>
      </c>
      <c r="W78" s="73">
        <f>'NEW Summary 1990-2017 GHG'!W8-'NON-ETS &amp; ETS'!W8</f>
        <v>1413.3604434693211</v>
      </c>
      <c r="X78" s="73">
        <f>'NEW Summary 1990-2017 GHG'!X8-'NON-ETS &amp; ETS'!X8</f>
        <v>1350.3178224936978</v>
      </c>
      <c r="Y78" s="73">
        <f>'NEW Summary 1990-2017 GHG'!Y8-'NON-ETS &amp; ETS'!Y8</f>
        <v>1084.8497250013233</v>
      </c>
      <c r="Z78" s="73">
        <f>'NEW Summary 1990-2017 GHG'!Z8-'NON-ETS &amp; ETS'!Z8</f>
        <v>1015.7226475993607</v>
      </c>
      <c r="AA78" s="73">
        <f>'NEW Summary 1990-2017 GHG'!AA8-'NON-ETS &amp; ETS'!AA8</f>
        <v>1101.1236061388513</v>
      </c>
      <c r="AB78" s="73">
        <f>'NEW Summary 1990-2017 GHG'!AB8-'NON-ETS &amp; ETS'!AB8</f>
        <v>1121.271892257781</v>
      </c>
      <c r="AC78" s="73">
        <f>'NEW Summary 1990-2017 GHG'!AC8-'NON-ETS &amp; ETS'!AC8</f>
        <v>1203.0867082300456</v>
      </c>
    </row>
    <row r="79" spans="1:29" x14ac:dyDescent="0.25">
      <c r="A79" s="76" t="s">
        <v>11</v>
      </c>
      <c r="B79" s="73">
        <f>'NEW Summary 1990-2017 GHG'!B9-'NON-ETS &amp; ETS'!B9</f>
        <v>1083.4878236245095</v>
      </c>
      <c r="C79" s="73">
        <f>'NEW Summary 1990-2017 GHG'!C9-'NON-ETS &amp; ETS'!C9</f>
        <v>1129.6376483176955</v>
      </c>
      <c r="D79" s="73">
        <f>'NEW Summary 1990-2017 GHG'!D9-'NON-ETS &amp; ETS'!D9</f>
        <v>1153.5350608597694</v>
      </c>
      <c r="E79" s="73">
        <f>'NEW Summary 1990-2017 GHG'!E9-'NON-ETS &amp; ETS'!E9</f>
        <v>1168.7095712440639</v>
      </c>
      <c r="F79" s="73">
        <f>'NEW Summary 1990-2017 GHG'!F9-'NON-ETS &amp; ETS'!F9</f>
        <v>1321.2488699890087</v>
      </c>
      <c r="G79" s="73">
        <f>'NEW Summary 1990-2017 GHG'!G9-'NON-ETS &amp; ETS'!G9</f>
        <v>1165.5673725686975</v>
      </c>
      <c r="H79" s="73">
        <f>'NEW Summary 1990-2017 GHG'!H9-'NON-ETS &amp; ETS'!H9</f>
        <v>1224.7163820180565</v>
      </c>
      <c r="I79" s="73">
        <f>'NEW Summary 1990-2017 GHG'!I9-'NON-ETS &amp; ETS'!I9</f>
        <v>1285.306088900295</v>
      </c>
      <c r="J79" s="73">
        <f>'NEW Summary 1990-2017 GHG'!J9-'NON-ETS &amp; ETS'!J9</f>
        <v>1279.1428187245428</v>
      </c>
      <c r="K79" s="73">
        <f>'NEW Summary 1990-2017 GHG'!K9-'NON-ETS &amp; ETS'!K9</f>
        <v>1368.1989122651721</v>
      </c>
      <c r="L79" s="73">
        <f>'NEW Summary 1990-2017 GHG'!L9-'NON-ETS &amp; ETS'!L9</f>
        <v>1374.7076596018314</v>
      </c>
      <c r="M79" s="73">
        <f>'NEW Summary 1990-2017 GHG'!M9-'NON-ETS &amp; ETS'!M9</f>
        <v>1402.5463549894228</v>
      </c>
      <c r="N79" s="73">
        <f>'NEW Summary 1990-2017 GHG'!N9-'NON-ETS &amp; ETS'!N9</f>
        <v>1382.5902617085703</v>
      </c>
      <c r="O79" s="73">
        <f>'NEW Summary 1990-2017 GHG'!O9-'NON-ETS &amp; ETS'!O9</f>
        <v>1468.7733456269132</v>
      </c>
      <c r="P79" s="73">
        <f>'NEW Summary 1990-2017 GHG'!P9-'NON-ETS &amp; ETS'!P9</f>
        <v>1349.2594847920457</v>
      </c>
      <c r="Q79" s="73">
        <f>'NEW Summary 1990-2017 GHG'!Q9-'NON-ETS &amp; ETS'!Q9</f>
        <v>1410.6862184996533</v>
      </c>
      <c r="R79" s="73">
        <f>'NEW Summary 1990-2017 GHG'!R9-'NON-ETS &amp; ETS'!R9</f>
        <v>1316.1534502878144</v>
      </c>
      <c r="S79" s="73">
        <f>'NEW Summary 1990-2017 GHG'!S9-'NON-ETS &amp; ETS'!S9</f>
        <v>1343.8391174573344</v>
      </c>
      <c r="T79" s="73">
        <f>'NEW Summary 1990-2017 GHG'!T9-'NON-ETS &amp; ETS'!T9</f>
        <v>1514.4515164187671</v>
      </c>
      <c r="U79" s="73">
        <f>'NEW Summary 1990-2017 GHG'!U9-'NON-ETS &amp; ETS'!U9</f>
        <v>1263.1816843618658</v>
      </c>
      <c r="V79" s="73">
        <f>'NEW Summary 1990-2017 GHG'!V9-'NON-ETS &amp; ETS'!V9</f>
        <v>1261.981837771425</v>
      </c>
      <c r="W79" s="73">
        <f>'NEW Summary 1990-2017 GHG'!W9-'NON-ETS &amp; ETS'!W9</f>
        <v>1163.7713527930025</v>
      </c>
      <c r="X79" s="73">
        <f>'NEW Summary 1990-2017 GHG'!X9-'NON-ETS &amp; ETS'!X9</f>
        <v>1150.6597167806312</v>
      </c>
      <c r="Y79" s="73">
        <f>'NEW Summary 1990-2017 GHG'!Y9-'NON-ETS &amp; ETS'!Y9</f>
        <v>1034.6997896614539</v>
      </c>
      <c r="Z79" s="73">
        <f>'NEW Summary 1990-2017 GHG'!Z9-'NON-ETS &amp; ETS'!Z9</f>
        <v>930.28116247439254</v>
      </c>
      <c r="AA79" s="73">
        <f>'NEW Summary 1990-2017 GHG'!AA9-'NON-ETS &amp; ETS'!AA9</f>
        <v>941.61077946341572</v>
      </c>
      <c r="AB79" s="73">
        <f>'NEW Summary 1990-2017 GHG'!AB9-'NON-ETS &amp; ETS'!AB9</f>
        <v>976.45955734739152</v>
      </c>
      <c r="AC79" s="73">
        <f>'NEW Summary 1990-2017 GHG'!AC9-'NON-ETS &amp; ETS'!AC9</f>
        <v>1041.7197983379972</v>
      </c>
    </row>
    <row r="80" spans="1:29" x14ac:dyDescent="0.25">
      <c r="A80" s="76" t="s">
        <v>12</v>
      </c>
      <c r="B80" s="73">
        <f>'NEW Summary 1990-2017 GHG'!B10-'NON-ETS &amp; ETS'!B10</f>
        <v>1160.6547857137414</v>
      </c>
      <c r="C80" s="73">
        <f>'NEW Summary 1990-2017 GHG'!C10-'NON-ETS &amp; ETS'!C10</f>
        <v>1144.5789777818236</v>
      </c>
      <c r="D80" s="73">
        <f>'NEW Summary 1990-2017 GHG'!D10-'NON-ETS &amp; ETS'!D10</f>
        <v>1062.5422076599893</v>
      </c>
      <c r="E80" s="73">
        <f>'NEW Summary 1990-2017 GHG'!E10-'NON-ETS &amp; ETS'!E10</f>
        <v>1046.8758121630408</v>
      </c>
      <c r="F80" s="73">
        <f>'NEW Summary 1990-2017 GHG'!F10-'NON-ETS &amp; ETS'!F10</f>
        <v>1079.2784230682903</v>
      </c>
      <c r="G80" s="73">
        <f>'NEW Summary 1990-2017 GHG'!G10-'NON-ETS &amp; ETS'!G10</f>
        <v>936.34092293666049</v>
      </c>
      <c r="H80" s="73">
        <f>'NEW Summary 1990-2017 GHG'!H10-'NON-ETS &amp; ETS'!H10</f>
        <v>979.84104089544371</v>
      </c>
      <c r="I80" s="73">
        <f>'NEW Summary 1990-2017 GHG'!I10-'NON-ETS &amp; ETS'!I10</f>
        <v>955.36699614717122</v>
      </c>
      <c r="J80" s="73">
        <f>'NEW Summary 1990-2017 GHG'!J10-'NON-ETS &amp; ETS'!J10</f>
        <v>906.14326535572923</v>
      </c>
      <c r="K80" s="73">
        <f>'NEW Summary 1990-2017 GHG'!K10-'NON-ETS &amp; ETS'!K10</f>
        <v>954.75329655360281</v>
      </c>
      <c r="L80" s="73">
        <f>'NEW Summary 1990-2017 GHG'!L10-'NON-ETS &amp; ETS'!L10</f>
        <v>989.427223372458</v>
      </c>
      <c r="M80" s="73">
        <f>'NEW Summary 1990-2017 GHG'!M10-'NON-ETS &amp; ETS'!M10</f>
        <v>1019.4580026905459</v>
      </c>
      <c r="N80" s="73">
        <f>'NEW Summary 1990-2017 GHG'!N10-'NON-ETS &amp; ETS'!N10</f>
        <v>981.60676128430805</v>
      </c>
      <c r="O80" s="73">
        <f>'NEW Summary 1990-2017 GHG'!O10-'NON-ETS &amp; ETS'!O10</f>
        <v>963.29821029831294</v>
      </c>
      <c r="P80" s="73">
        <f>'NEW Summary 1990-2017 GHG'!P10-'NON-ETS &amp; ETS'!P10</f>
        <v>871.41891055113115</v>
      </c>
      <c r="Q80" s="73">
        <f>'NEW Summary 1990-2017 GHG'!Q10-'NON-ETS &amp; ETS'!Q10</f>
        <v>952.4372317989255</v>
      </c>
      <c r="R80" s="73">
        <f>'NEW Summary 1990-2017 GHG'!R10-'NON-ETS &amp; ETS'!R10</f>
        <v>912.67078501688445</v>
      </c>
      <c r="S80" s="73">
        <f>'NEW Summary 1990-2017 GHG'!S10-'NON-ETS &amp; ETS'!S10</f>
        <v>958.73182721383375</v>
      </c>
      <c r="T80" s="73">
        <f>'NEW Summary 1990-2017 GHG'!T10-'NON-ETS &amp; ETS'!T10</f>
        <v>1053.0069260684563</v>
      </c>
      <c r="U80" s="73">
        <f>'NEW Summary 1990-2017 GHG'!U10-'NON-ETS &amp; ETS'!U10</f>
        <v>995.71489442592758</v>
      </c>
      <c r="V80" s="73">
        <f>'NEW Summary 1990-2017 GHG'!V10-'NON-ETS &amp; ETS'!V10</f>
        <v>1014.3502017271484</v>
      </c>
      <c r="W80" s="73">
        <f>'NEW Summary 1990-2017 GHG'!W10-'NON-ETS &amp; ETS'!W10</f>
        <v>902.84988681686127</v>
      </c>
      <c r="X80" s="73">
        <f>'NEW Summary 1990-2017 GHG'!X10-'NON-ETS &amp; ETS'!X10</f>
        <v>917.02403654783302</v>
      </c>
      <c r="Y80" s="73">
        <f>'NEW Summary 1990-2017 GHG'!Y10-'NON-ETS &amp; ETS'!Y10</f>
        <v>855.85222208124071</v>
      </c>
      <c r="Z80" s="73">
        <f>'NEW Summary 1990-2017 GHG'!Z10-'NON-ETS &amp; ETS'!Z10</f>
        <v>798.25616427160696</v>
      </c>
      <c r="AA80" s="73">
        <f>'NEW Summary 1990-2017 GHG'!AA10-'NON-ETS &amp; ETS'!AA10</f>
        <v>832.2218367577151</v>
      </c>
      <c r="AB80" s="73">
        <f>'NEW Summary 1990-2017 GHG'!AB10-'NON-ETS &amp; ETS'!AB10</f>
        <v>849.34526860013534</v>
      </c>
      <c r="AC80" s="73">
        <f>'NEW Summary 1990-2017 GHG'!AC10-'NON-ETS &amp; ETS'!AC10</f>
        <v>905.82941177021667</v>
      </c>
    </row>
    <row r="81" spans="1:29" x14ac:dyDescent="0.25">
      <c r="A81" s="76" t="s">
        <v>13</v>
      </c>
      <c r="B81" s="73">
        <f t="shared" ref="B81:AB81" si="6">SUM(B82:B86)</f>
        <v>5150.9372567661558</v>
      </c>
      <c r="C81" s="73">
        <f t="shared" si="6"/>
        <v>5330.8694910633749</v>
      </c>
      <c r="D81" s="73">
        <f t="shared" si="6"/>
        <v>5760.7643098425733</v>
      </c>
      <c r="E81" s="73">
        <f t="shared" si="6"/>
        <v>5737.5262211741574</v>
      </c>
      <c r="F81" s="73">
        <f t="shared" si="6"/>
        <v>5989.7443650876221</v>
      </c>
      <c r="G81" s="73">
        <f t="shared" si="6"/>
        <v>6283.8053298508312</v>
      </c>
      <c r="H81" s="73">
        <f t="shared" si="6"/>
        <v>7335.937602249428</v>
      </c>
      <c r="I81" s="73">
        <f t="shared" si="6"/>
        <v>7716.2334825535972</v>
      </c>
      <c r="J81" s="73">
        <f t="shared" si="6"/>
        <v>9062.6508453831666</v>
      </c>
      <c r="K81" s="73">
        <f t="shared" si="6"/>
        <v>9761.2387264916179</v>
      </c>
      <c r="L81" s="73">
        <f t="shared" si="6"/>
        <v>10801.15853330782</v>
      </c>
      <c r="M81" s="73">
        <f t="shared" si="6"/>
        <v>11324.294245842411</v>
      </c>
      <c r="N81" s="73">
        <f t="shared" si="6"/>
        <v>11513.127206521167</v>
      </c>
      <c r="O81" s="73">
        <f t="shared" si="6"/>
        <v>11714.756675917302</v>
      </c>
      <c r="P81" s="73">
        <f t="shared" si="6"/>
        <v>12435.470377164986</v>
      </c>
      <c r="Q81" s="73">
        <f t="shared" si="6"/>
        <v>13077.941983557816</v>
      </c>
      <c r="R81" s="73">
        <f t="shared" si="6"/>
        <v>13767.178581203969</v>
      </c>
      <c r="S81" s="73">
        <f t="shared" si="6"/>
        <v>14351.451206841559</v>
      </c>
      <c r="T81" s="73">
        <f t="shared" si="6"/>
        <v>13612.767497397113</v>
      </c>
      <c r="U81" s="73">
        <f t="shared" si="6"/>
        <v>12405.398680982338</v>
      </c>
      <c r="V81" s="73">
        <f t="shared" si="6"/>
        <v>11486.046839570541</v>
      </c>
      <c r="W81" s="73">
        <f t="shared" si="6"/>
        <v>11173.279883434001</v>
      </c>
      <c r="X81" s="73">
        <f t="shared" si="6"/>
        <v>10787.529396071612</v>
      </c>
      <c r="Y81" s="73">
        <f t="shared" si="6"/>
        <v>11007.130609199183</v>
      </c>
      <c r="Z81" s="73">
        <f t="shared" si="6"/>
        <v>11291.678597270184</v>
      </c>
      <c r="AA81" s="73">
        <f t="shared" si="6"/>
        <v>11747.275015566851</v>
      </c>
      <c r="AB81" s="73">
        <f t="shared" si="6"/>
        <v>12196.995134143943</v>
      </c>
      <c r="AC81" s="73">
        <f t="shared" ref="AC81" si="7">SUM(AC82:AC86)</f>
        <v>11897.840202182948</v>
      </c>
    </row>
    <row r="82" spans="1:29" outlineLevel="1" x14ac:dyDescent="0.25">
      <c r="A82" s="74" t="s">
        <v>14</v>
      </c>
      <c r="B82" s="82">
        <f>'NEW Summary 1990-2017 GHG'!B12-'NON-ETS &amp; ETS'!B12</f>
        <v>52.803804081200987</v>
      </c>
      <c r="C82" s="82">
        <f>'NEW Summary 1990-2017 GHG'!C12-'NON-ETS &amp; ETS'!C12</f>
        <v>49.167570610828591</v>
      </c>
      <c r="D82" s="82">
        <f>'NEW Summary 1990-2017 GHG'!D12-'NON-ETS &amp; ETS'!D12</f>
        <v>48.673183197543544</v>
      </c>
      <c r="E82" s="82">
        <f>'NEW Summary 1990-2017 GHG'!E12-'NON-ETS &amp; ETS'!E12</f>
        <v>42.683775710565264</v>
      </c>
      <c r="F82" s="82">
        <f>'NEW Summary 1990-2017 GHG'!F12-'NON-ETS &amp; ETS'!F12</f>
        <v>44.27351111195668</v>
      </c>
      <c r="G82" s="82">
        <f>'NEW Summary 1990-2017 GHG'!G12-'NON-ETS &amp; ETS'!G12</f>
        <v>50.664309337854554</v>
      </c>
      <c r="H82" s="82">
        <f>'NEW Summary 1990-2017 GHG'!H12-'NON-ETS &amp; ETS'!H12</f>
        <v>54.676208220803915</v>
      </c>
      <c r="I82" s="82">
        <f>'NEW Summary 1990-2017 GHG'!I12-'NON-ETS &amp; ETS'!I12</f>
        <v>57.963764259942124</v>
      </c>
      <c r="J82" s="82">
        <f>'NEW Summary 1990-2017 GHG'!J12-'NON-ETS &amp; ETS'!J12</f>
        <v>62.694022093946018</v>
      </c>
      <c r="K82" s="82">
        <f>'NEW Summary 1990-2017 GHG'!K12-'NON-ETS &amp; ETS'!K12</f>
        <v>71.144208755116466</v>
      </c>
      <c r="L82" s="82">
        <f>'NEW Summary 1990-2017 GHG'!L12-'NON-ETS &amp; ETS'!L12</f>
        <v>74.701968008926087</v>
      </c>
      <c r="M82" s="82">
        <f>'NEW Summary 1990-2017 GHG'!M12-'NON-ETS &amp; ETS'!M12</f>
        <v>73.562258710523409</v>
      </c>
      <c r="N82" s="82">
        <f>'NEW Summary 1990-2017 GHG'!N12-'NON-ETS &amp; ETS'!N12</f>
        <v>67.346347682195074</v>
      </c>
      <c r="O82" s="82">
        <f>'NEW Summary 1990-2017 GHG'!O12-'NON-ETS &amp; ETS'!O12</f>
        <v>70.322141936547951</v>
      </c>
      <c r="P82" s="82">
        <f>'NEW Summary 1990-2017 GHG'!P12-'NON-ETS &amp; ETS'!P12</f>
        <v>67.921069277575185</v>
      </c>
      <c r="Q82" s="82">
        <f>'NEW Summary 1990-2017 GHG'!Q12-'NON-ETS &amp; ETS'!Q12</f>
        <v>80.207235907855747</v>
      </c>
      <c r="R82" s="82">
        <f>'NEW Summary 1990-2017 GHG'!R12-'NON-ETS &amp; ETS'!R12</f>
        <v>92.038297872635994</v>
      </c>
      <c r="S82" s="82">
        <f>'NEW Summary 1990-2017 GHG'!S12-'NON-ETS &amp; ETS'!S12</f>
        <v>85.020551063372494</v>
      </c>
      <c r="T82" s="82">
        <f>'NEW Summary 1990-2017 GHG'!T12-'NON-ETS &amp; ETS'!T12</f>
        <v>80.52753322756412</v>
      </c>
      <c r="U82" s="82">
        <f>'NEW Summary 1990-2017 GHG'!U12-'NON-ETS &amp; ETS'!U12</f>
        <v>65.618694926951818</v>
      </c>
      <c r="V82" s="82">
        <f>'NEW Summary 1990-2017 GHG'!V12-'NON-ETS &amp; ETS'!V12</f>
        <v>49.510807676865383</v>
      </c>
      <c r="W82" s="82">
        <f>'NEW Summary 1990-2017 GHG'!W12-'NON-ETS &amp; ETS'!W12</f>
        <v>24.652442584170675</v>
      </c>
      <c r="X82" s="82">
        <f>'NEW Summary 1990-2017 GHG'!X12-'NON-ETS &amp; ETS'!X12</f>
        <v>14.990550534278892</v>
      </c>
      <c r="Y82" s="82">
        <f>'NEW Summary 1990-2017 GHG'!Y12-'NON-ETS &amp; ETS'!Y12</f>
        <v>0.13228368386309342</v>
      </c>
      <c r="Z82" s="82">
        <f>'NEW Summary 1990-2017 GHG'!Z12-'NON-ETS &amp; ETS'!Z12</f>
        <v>0.12637443266592996</v>
      </c>
      <c r="AA82" s="82">
        <f>'NEW Summary 1990-2017 GHG'!AA12-'NON-ETS &amp; ETS'!AA12</f>
        <v>0.13370565429494441</v>
      </c>
      <c r="AB82" s="82">
        <f>'NEW Summary 1990-2017 GHG'!AB12-'NON-ETS &amp; ETS'!AB12</f>
        <v>0.14430656589189539</v>
      </c>
      <c r="AC82" s="82">
        <f>'NEW Summary 1990-2017 GHG'!AC12-'NON-ETS &amp; ETS'!AC12</f>
        <v>0.14964747674548917</v>
      </c>
    </row>
    <row r="83" spans="1:29" outlineLevel="1" x14ac:dyDescent="0.25">
      <c r="A83" s="74" t="s">
        <v>15</v>
      </c>
      <c r="B83" s="82">
        <f>'NEW Summary 1990-2017 GHG'!B13-'NON-ETS &amp; ETS'!B13</f>
        <v>4789.3801899069285</v>
      </c>
      <c r="C83" s="82">
        <f>'NEW Summary 1990-2017 GHG'!C13-'NON-ETS &amp; ETS'!C13</f>
        <v>4979.6852440508956</v>
      </c>
      <c r="D83" s="82">
        <f>'NEW Summary 1990-2017 GHG'!D13-'NON-ETS &amp; ETS'!D13</f>
        <v>5415.462034082424</v>
      </c>
      <c r="E83" s="82">
        <f>'NEW Summary 1990-2017 GHG'!E13-'NON-ETS &amp; ETS'!E13</f>
        <v>5407.8589809563091</v>
      </c>
      <c r="F83" s="82">
        <f>'NEW Summary 1990-2017 GHG'!F13-'NON-ETS &amp; ETS'!F13</f>
        <v>5661.3788489923463</v>
      </c>
      <c r="G83" s="82">
        <f>'NEW Summary 1990-2017 GHG'!G13-'NON-ETS &amp; ETS'!G13</f>
        <v>5890.7275325861629</v>
      </c>
      <c r="H83" s="82">
        <f>'NEW Summary 1990-2017 GHG'!H13-'NON-ETS &amp; ETS'!H13</f>
        <v>6894.4945684068089</v>
      </c>
      <c r="I83" s="82">
        <f>'NEW Summary 1990-2017 GHG'!I13-'NON-ETS &amp; ETS'!I13</f>
        <v>7302.7337983921598</v>
      </c>
      <c r="J83" s="82">
        <f>'NEW Summary 1990-2017 GHG'!J13-'NON-ETS &amp; ETS'!J13</f>
        <v>8666.3617138705849</v>
      </c>
      <c r="K83" s="82">
        <f>'NEW Summary 1990-2017 GHG'!K13-'NON-ETS &amp; ETS'!K13</f>
        <v>9321.9241697108118</v>
      </c>
      <c r="L83" s="82">
        <f>'NEW Summary 1990-2017 GHG'!L13-'NON-ETS &amp; ETS'!L13</f>
        <v>10373.50155764527</v>
      </c>
      <c r="M83" s="82">
        <f>'NEW Summary 1990-2017 GHG'!M13-'NON-ETS &amp; ETS'!M13</f>
        <v>10840.221704727606</v>
      </c>
      <c r="N83" s="82">
        <f>'NEW Summary 1990-2017 GHG'!N13-'NON-ETS &amp; ETS'!N13</f>
        <v>11043.851321385639</v>
      </c>
      <c r="O83" s="82">
        <f>'NEW Summary 1990-2017 GHG'!O13-'NON-ETS &amp; ETS'!O13</f>
        <v>11213.749753195812</v>
      </c>
      <c r="P83" s="82">
        <f>'NEW Summary 1990-2017 GHG'!P13-'NON-ETS &amp; ETS'!P13</f>
        <v>11865.887072456626</v>
      </c>
      <c r="Q83" s="82">
        <f>'NEW Summary 1990-2017 GHG'!Q13-'NON-ETS &amp; ETS'!Q13</f>
        <v>12561.654920562198</v>
      </c>
      <c r="R83" s="82">
        <f>'NEW Summary 1990-2017 GHG'!R13-'NON-ETS &amp; ETS'!R13</f>
        <v>13191.212355598349</v>
      </c>
      <c r="S83" s="82">
        <f>'NEW Summary 1990-2017 GHG'!S13-'NON-ETS &amp; ETS'!S13</f>
        <v>13844.319532680405</v>
      </c>
      <c r="T83" s="82">
        <f>'NEW Summary 1990-2017 GHG'!T13-'NON-ETS &amp; ETS'!T13</f>
        <v>13086.664514651118</v>
      </c>
      <c r="U83" s="82">
        <f>'NEW Summary 1990-2017 GHG'!U13-'NON-ETS &amp; ETS'!U13</f>
        <v>11898.623285668406</v>
      </c>
      <c r="V83" s="82">
        <f>'NEW Summary 1990-2017 GHG'!V13-'NON-ETS &amp; ETS'!V13</f>
        <v>10985.729215569287</v>
      </c>
      <c r="W83" s="82">
        <f>'NEW Summary 1990-2017 GHG'!W13-'NON-ETS &amp; ETS'!W13</f>
        <v>10735.971456808302</v>
      </c>
      <c r="X83" s="82">
        <f>'NEW Summary 1990-2017 GHG'!X13-'NON-ETS &amp; ETS'!X13</f>
        <v>10366.235598643552</v>
      </c>
      <c r="Y83" s="82">
        <f>'NEW Summary 1990-2017 GHG'!Y13-'NON-ETS &amp; ETS'!Y13</f>
        <v>10595.656148703536</v>
      </c>
      <c r="Z83" s="82">
        <f>'NEW Summary 1990-2017 GHG'!Z13-'NON-ETS &amp; ETS'!Z13</f>
        <v>10841.783650804433</v>
      </c>
      <c r="AA83" s="82">
        <f>'NEW Summary 1990-2017 GHG'!AA13-'NON-ETS &amp; ETS'!AA13</f>
        <v>11315.484929537073</v>
      </c>
      <c r="AB83" s="82">
        <f>'NEW Summary 1990-2017 GHG'!AB13-'NON-ETS &amp; ETS'!AB13</f>
        <v>11751.173868886683</v>
      </c>
      <c r="AC83" s="82">
        <f>'NEW Summary 1990-2017 GHG'!AC13-'NON-ETS &amp; ETS'!AC13</f>
        <v>11493.914841619473</v>
      </c>
    </row>
    <row r="84" spans="1:29" outlineLevel="1" x14ac:dyDescent="0.25">
      <c r="A84" s="74" t="s">
        <v>16</v>
      </c>
      <c r="B84" s="82">
        <f>'NEW Summary 1990-2017 GHG'!B14-'NON-ETS &amp; ETS'!B14</f>
        <v>148.86637452036004</v>
      </c>
      <c r="C84" s="82">
        <f>'NEW Summary 1990-2017 GHG'!C14-'NON-ETS &amp; ETS'!C14</f>
        <v>144.57874852610999</v>
      </c>
      <c r="D84" s="82">
        <f>'NEW Summary 1990-2017 GHG'!D14-'NON-ETS &amp; ETS'!D14</f>
        <v>129.65781006611999</v>
      </c>
      <c r="E84" s="82">
        <f>'NEW Summary 1990-2017 GHG'!E14-'NON-ETS &amp; ETS'!E14</f>
        <v>142.34918300909999</v>
      </c>
      <c r="F84" s="82">
        <f>'NEW Summary 1990-2017 GHG'!F14-'NON-ETS &amp; ETS'!F14</f>
        <v>134.11694110014</v>
      </c>
      <c r="G84" s="82">
        <f>'NEW Summary 1990-2017 GHG'!G14-'NON-ETS &amp; ETS'!G14</f>
        <v>124.51265887301999</v>
      </c>
      <c r="H84" s="82">
        <f>'NEW Summary 1990-2017 GHG'!H14-'NON-ETS &amp; ETS'!H14</f>
        <v>145.09326364542</v>
      </c>
      <c r="I84" s="82">
        <f>'NEW Summary 1990-2017 GHG'!I14-'NON-ETS &amp; ETS'!I14</f>
        <v>139.94811245232</v>
      </c>
      <c r="J84" s="82">
        <f>'NEW Summary 1990-2017 GHG'!J14-'NON-ETS &amp; ETS'!J14</f>
        <v>144.06423340680001</v>
      </c>
      <c r="K84" s="82">
        <f>'NEW Summary 1990-2017 GHG'!K14-'NON-ETS &amp; ETS'!K14</f>
        <v>138.57607213415997</v>
      </c>
      <c r="L84" s="82">
        <f>'NEW Summary 1990-2017 GHG'!L14-'NON-ETS &amp; ETS'!L14</f>
        <v>137.64994491940203</v>
      </c>
      <c r="M84" s="82">
        <f>'NEW Summary 1990-2017 GHG'!M14-'NON-ETS &amp; ETS'!M14</f>
        <v>150.23841483851999</v>
      </c>
      <c r="N84" s="82">
        <f>'NEW Summary 1990-2017 GHG'!N14-'NON-ETS &amp; ETS'!N14</f>
        <v>131.37286046381999</v>
      </c>
      <c r="O84" s="82">
        <f>'NEW Summary 1990-2017 GHG'!O14-'NON-ETS &amp; ETS'!O14</f>
        <v>145.09326364542</v>
      </c>
      <c r="P84" s="82">
        <f>'NEW Summary 1990-2017 GHG'!P14-'NON-ETS &amp; ETS'!P14</f>
        <v>152.98249547483999</v>
      </c>
      <c r="Q84" s="82">
        <f>'NEW Summary 1990-2017 GHG'!Q14-'NON-ETS &amp; ETS'!Q14</f>
        <v>136.58069370191211</v>
      </c>
      <c r="R84" s="82">
        <f>'NEW Summary 1990-2017 GHG'!R14-'NON-ETS &amp; ETS'!R14</f>
        <v>136.58069370191211</v>
      </c>
      <c r="S84" s="82">
        <f>'NEW Summary 1990-2017 GHG'!S14-'NON-ETS &amp; ETS'!S14</f>
        <v>147.70526624826999</v>
      </c>
      <c r="T84" s="82">
        <f>'NEW Summary 1990-2017 GHG'!T14-'NON-ETS &amp; ETS'!T14</f>
        <v>156.53706619388771</v>
      </c>
      <c r="U84" s="82">
        <f>'NEW Summary 1990-2017 GHG'!U14-'NON-ETS &amp; ETS'!U14</f>
        <v>137.35688328510679</v>
      </c>
      <c r="V84" s="82">
        <f>'NEW Summary 1990-2017 GHG'!V14-'NON-ETS &amp; ETS'!V14</f>
        <v>136.30730117794968</v>
      </c>
      <c r="W84" s="82">
        <f>'NEW Summary 1990-2017 GHG'!W14-'NON-ETS &amp; ETS'!W14</f>
        <v>136.52350642814636</v>
      </c>
      <c r="X84" s="82">
        <f>'NEW Summary 1990-2017 GHG'!X14-'NON-ETS &amp; ETS'!X14</f>
        <v>131.92994006401719</v>
      </c>
      <c r="Y84" s="82">
        <f>'NEW Summary 1990-2017 GHG'!Y14-'NON-ETS &amp; ETS'!Y14</f>
        <v>131.38444200807905</v>
      </c>
      <c r="Z84" s="82">
        <f>'NEW Summary 1990-2017 GHG'!Z14-'NON-ETS &amp; ETS'!Z14</f>
        <v>120.52732143027721</v>
      </c>
      <c r="AA84" s="82">
        <f>'NEW Summary 1990-2017 GHG'!AA14-'NON-ETS &amp; ETS'!AA14</f>
        <v>122.83311312101043</v>
      </c>
      <c r="AB84" s="82">
        <f>'NEW Summary 1990-2017 GHG'!AB14-'NON-ETS &amp; ETS'!AB14</f>
        <v>125.09843312030688</v>
      </c>
      <c r="AC84" s="82">
        <f>'NEW Summary 1990-2017 GHG'!AC14-'NON-ETS &amp; ETS'!AC14</f>
        <v>129.13778925403994</v>
      </c>
    </row>
    <row r="85" spans="1:29" outlineLevel="1" x14ac:dyDescent="0.25">
      <c r="A85" s="74" t="s">
        <v>17</v>
      </c>
      <c r="B85" s="82">
        <f>'NEW Summary 1990-2017 GHG'!B15-'NON-ETS &amp; ETS'!B15</f>
        <v>85.769464065566396</v>
      </c>
      <c r="C85" s="82">
        <f>'NEW Summary 1990-2017 GHG'!C15-'NON-ETS &amp; ETS'!C15</f>
        <v>82.603750985809199</v>
      </c>
      <c r="D85" s="82">
        <f>'NEW Summary 1990-2017 GHG'!D15-'NON-ETS &amp; ETS'!D15</f>
        <v>92.143063212526812</v>
      </c>
      <c r="E85" s="82">
        <f>'NEW Summary 1990-2017 GHG'!E15-'NON-ETS &amp; ETS'!E15</f>
        <v>92.143063212526812</v>
      </c>
      <c r="F85" s="82">
        <f>'NEW Summary 1990-2017 GHG'!F15-'NON-ETS &amp; ETS'!F15</f>
        <v>104.8059155315556</v>
      </c>
      <c r="G85" s="82">
        <f>'NEW Summary 1990-2017 GHG'!G15-'NON-ETS &amp; ETS'!G15</f>
        <v>92.100890225080789</v>
      </c>
      <c r="H85" s="82">
        <f>'NEW Summary 1990-2017 GHG'!H15-'NON-ETS &amp; ETS'!H15</f>
        <v>104.97460748133962</v>
      </c>
      <c r="I85" s="82">
        <f>'NEW Summary 1990-2017 GHG'!I15-'NON-ETS &amp; ETS'!I15</f>
        <v>108.14032056109679</v>
      </c>
      <c r="J85" s="82">
        <f>'NEW Summary 1990-2017 GHG'!J15-'NON-ETS &amp; ETS'!J15</f>
        <v>117.7639787627064</v>
      </c>
      <c r="K85" s="82">
        <f>'NEW Summary 1990-2017 GHG'!K15-'NON-ETS &amp; ETS'!K15</f>
        <v>130.5533500440732</v>
      </c>
      <c r="L85" s="82">
        <f>'NEW Summary 1990-2017 GHG'!L15-'NON-ETS &amp; ETS'!L15</f>
        <v>152.65299152182217</v>
      </c>
      <c r="M85" s="82">
        <f>'NEW Summary 1990-2017 GHG'!M15-'NON-ETS &amp; ETS'!M15</f>
        <v>152.59264144127079</v>
      </c>
      <c r="N85" s="82">
        <f>'NEW Summary 1990-2017 GHG'!N15-'NON-ETS &amp; ETS'!N15</f>
        <v>162.02943059999097</v>
      </c>
      <c r="O85" s="82">
        <f>'NEW Summary 1990-2017 GHG'!O15-'NON-ETS &amp; ETS'!O15</f>
        <v>174.63193283846834</v>
      </c>
      <c r="P85" s="82">
        <f>'NEW Summary 1990-2017 GHG'!P15-'NON-ETS &amp; ETS'!P15</f>
        <v>227.11502081976138</v>
      </c>
      <c r="Q85" s="82">
        <f>'NEW Summary 1990-2017 GHG'!Q15-'NON-ETS &amp; ETS'!Q15</f>
        <v>211.19096114772944</v>
      </c>
      <c r="R85" s="82">
        <f>'NEW Summary 1990-2017 GHG'!R15-'NON-ETS &amp; ETS'!R15</f>
        <v>250.12938149372886</v>
      </c>
      <c r="S85" s="82">
        <f>'NEW Summary 1990-2017 GHG'!S15-'NON-ETS &amp; ETS'!S15</f>
        <v>197.52859629053373</v>
      </c>
      <c r="T85" s="82">
        <f>'NEW Summary 1990-2017 GHG'!T15-'NON-ETS &amp; ETS'!T15</f>
        <v>204.73483947416227</v>
      </c>
      <c r="U85" s="82">
        <f>'NEW Summary 1990-2017 GHG'!U15-'NON-ETS &amp; ETS'!U15</f>
        <v>199.52148308613846</v>
      </c>
      <c r="V85" s="82">
        <f>'NEW Summary 1990-2017 GHG'!V15-'NON-ETS &amp; ETS'!V15</f>
        <v>200.1179461732057</v>
      </c>
      <c r="W85" s="82">
        <f>'NEW Summary 1990-2017 GHG'!W15-'NON-ETS &amp; ETS'!W15</f>
        <v>173.7293136834902</v>
      </c>
      <c r="X85" s="82">
        <f>'NEW Summary 1990-2017 GHG'!X15-'NON-ETS &amp; ETS'!X15</f>
        <v>183.59719763026533</v>
      </c>
      <c r="Y85" s="82">
        <f>'NEW Summary 1990-2017 GHG'!Y15-'NON-ETS &amp; ETS'!Y15</f>
        <v>179.58536753529575</v>
      </c>
      <c r="Z85" s="82">
        <f>'NEW Summary 1990-2017 GHG'!Z15-'NON-ETS &amp; ETS'!Z15</f>
        <v>224.81245213777882</v>
      </c>
      <c r="AA85" s="82">
        <f>'NEW Summary 1990-2017 GHG'!AA15-'NON-ETS &amp; ETS'!AA15</f>
        <v>221.73465518067172</v>
      </c>
      <c r="AB85" s="82">
        <f>'NEW Summary 1990-2017 GHG'!AB15-'NON-ETS &amp; ETS'!AB15</f>
        <v>266.45871798797521</v>
      </c>
      <c r="AC85" s="82">
        <f>'NEW Summary 1990-2017 GHG'!AC15-'NON-ETS &amp; ETS'!AC15</f>
        <v>235.2825977256233</v>
      </c>
    </row>
    <row r="86" spans="1:29" outlineLevel="1" x14ac:dyDescent="0.25">
      <c r="A86" s="74" t="s">
        <v>18</v>
      </c>
      <c r="B86" s="82">
        <f>'NEW Summary 1990-2017 GHG'!B16-'NON-ETS &amp; ETS'!B16</f>
        <v>74.117424192099747</v>
      </c>
      <c r="C86" s="82">
        <f>'NEW Summary 1990-2017 GHG'!C16-'NON-ETS &amp; ETS'!C16</f>
        <v>74.834176889731324</v>
      </c>
      <c r="D86" s="82">
        <f>'NEW Summary 1990-2017 GHG'!D16-'NON-ETS &amp; ETS'!D16</f>
        <v>74.828219283958873</v>
      </c>
      <c r="E86" s="82">
        <f>'NEW Summary 1990-2017 GHG'!E16-'NON-ETS &amp; ETS'!E16</f>
        <v>52.491218285657382</v>
      </c>
      <c r="F86" s="82">
        <f>'NEW Summary 1990-2017 GHG'!F16-'NON-ETS &amp; ETS'!F16</f>
        <v>45.169148351623086</v>
      </c>
      <c r="G86" s="82">
        <f>'NEW Summary 1990-2017 GHG'!G16-'NON-ETS &amp; ETS'!G16</f>
        <v>125.79993882871393</v>
      </c>
      <c r="H86" s="82">
        <f>'NEW Summary 1990-2017 GHG'!H16-'NON-ETS &amp; ETS'!H16</f>
        <v>136.6989544950554</v>
      </c>
      <c r="I86" s="82">
        <f>'NEW Summary 1990-2017 GHG'!I16-'NON-ETS &amp; ETS'!I16</f>
        <v>107.44748688807842</v>
      </c>
      <c r="J86" s="82">
        <f>'NEW Summary 1990-2017 GHG'!J16-'NON-ETS &amp; ETS'!J16</f>
        <v>71.76689724912778</v>
      </c>
      <c r="K86" s="82">
        <f>'NEW Summary 1990-2017 GHG'!K16-'NON-ETS &amp; ETS'!K16</f>
        <v>99.040925847457274</v>
      </c>
      <c r="L86" s="82">
        <f>'NEW Summary 1990-2017 GHG'!L16-'NON-ETS &amp; ETS'!L16</f>
        <v>62.652071212400642</v>
      </c>
      <c r="M86" s="82">
        <f>'NEW Summary 1990-2017 GHG'!M16-'NON-ETS &amp; ETS'!M16</f>
        <v>107.67922612449065</v>
      </c>
      <c r="N86" s="82">
        <f>'NEW Summary 1990-2017 GHG'!N16-'NON-ETS &amp; ETS'!N16</f>
        <v>108.52724638952344</v>
      </c>
      <c r="O86" s="82">
        <f>'NEW Summary 1990-2017 GHG'!O16-'NON-ETS &amp; ETS'!O16</f>
        <v>110.95958430105297</v>
      </c>
      <c r="P86" s="82">
        <f>'NEW Summary 1990-2017 GHG'!P16-'NON-ETS &amp; ETS'!P16</f>
        <v>121.56471913618135</v>
      </c>
      <c r="Q86" s="82">
        <f>'NEW Summary 1990-2017 GHG'!Q16-'NON-ETS &amp; ETS'!Q16</f>
        <v>88.308172238121358</v>
      </c>
      <c r="R86" s="82">
        <f>'NEW Summary 1990-2017 GHG'!R16-'NON-ETS &amp; ETS'!R16</f>
        <v>97.217852537344484</v>
      </c>
      <c r="S86" s="82">
        <f>'NEW Summary 1990-2017 GHG'!S16-'NON-ETS &amp; ETS'!S16</f>
        <v>76.877260558976843</v>
      </c>
      <c r="T86" s="82">
        <f>'NEW Summary 1990-2017 GHG'!T16-'NON-ETS &amp; ETS'!T16</f>
        <v>84.303543850382908</v>
      </c>
      <c r="U86" s="82">
        <f>'NEW Summary 1990-2017 GHG'!U16-'NON-ETS &amp; ETS'!U16</f>
        <v>104.2783340157352</v>
      </c>
      <c r="V86" s="82">
        <f>'NEW Summary 1990-2017 GHG'!V16-'NON-ETS &amp; ETS'!V16</f>
        <v>114.38156897323471</v>
      </c>
      <c r="W86" s="82">
        <f>'NEW Summary 1990-2017 GHG'!W16-'NON-ETS &amp; ETS'!W16</f>
        <v>102.40316392989189</v>
      </c>
      <c r="X86" s="82">
        <f>'NEW Summary 1990-2017 GHG'!X16-'NON-ETS &amp; ETS'!X16</f>
        <v>90.77610919949835</v>
      </c>
      <c r="Y86" s="82">
        <f>'NEW Summary 1990-2017 GHG'!Y16-'NON-ETS &amp; ETS'!Y16</f>
        <v>100.37236726841044</v>
      </c>
      <c r="Z86" s="82">
        <f>'NEW Summary 1990-2017 GHG'!Z16-'NON-ETS &amp; ETS'!Z16</f>
        <v>104.42879846502647</v>
      </c>
      <c r="AA86" s="82">
        <f>'NEW Summary 1990-2017 GHG'!AA16-'NON-ETS &amp; ETS'!AA16</f>
        <v>87.088612073801173</v>
      </c>
      <c r="AB86" s="82">
        <f>'NEW Summary 1990-2017 GHG'!AB16-'NON-ETS &amp; ETS'!AB16</f>
        <v>54.119807583087521</v>
      </c>
      <c r="AC86" s="82">
        <f>'NEW Summary 1990-2017 GHG'!AC16-'NON-ETS &amp; ETS'!AC16</f>
        <v>39.355326107065167</v>
      </c>
    </row>
    <row r="87" spans="1:29" x14ac:dyDescent="0.25">
      <c r="A87" s="76" t="s">
        <v>19</v>
      </c>
      <c r="B87" s="73">
        <f t="shared" ref="B87:AB87" si="8">SUM(B88:B92)</f>
        <v>3274.1799782248959</v>
      </c>
      <c r="C87" s="73">
        <f t="shared" si="8"/>
        <v>2961.5149021512957</v>
      </c>
      <c r="D87" s="73">
        <f t="shared" si="8"/>
        <v>2873.1305803659729</v>
      </c>
      <c r="E87" s="73">
        <f t="shared" si="8"/>
        <v>2838.5985421870741</v>
      </c>
      <c r="F87" s="73">
        <f t="shared" si="8"/>
        <v>3076.9340985103299</v>
      </c>
      <c r="G87" s="73">
        <f t="shared" si="8"/>
        <v>2990.5441705509943</v>
      </c>
      <c r="H87" s="73">
        <f t="shared" si="8"/>
        <v>3072.6891393630453</v>
      </c>
      <c r="I87" s="73">
        <f t="shared" si="8"/>
        <v>3402.2255496668404</v>
      </c>
      <c r="J87" s="73">
        <f t="shared" si="8"/>
        <v>3292.0792373819627</v>
      </c>
      <c r="K87" s="73">
        <f t="shared" si="8"/>
        <v>3241.3139281272079</v>
      </c>
      <c r="L87" s="73">
        <f t="shared" si="8"/>
        <v>3788.478228493057</v>
      </c>
      <c r="M87" s="73">
        <f t="shared" si="8"/>
        <v>3820.5225362602828</v>
      </c>
      <c r="N87" s="73">
        <f t="shared" si="8"/>
        <v>3301.858775470293</v>
      </c>
      <c r="O87" s="73">
        <f t="shared" si="8"/>
        <v>2494.7962845794505</v>
      </c>
      <c r="P87" s="73">
        <f t="shared" si="8"/>
        <v>2666.2294419727805</v>
      </c>
      <c r="Q87" s="73">
        <f t="shared" si="8"/>
        <v>210.672672179015</v>
      </c>
      <c r="R87" s="73">
        <f t="shared" si="8"/>
        <v>170.0839838533563</v>
      </c>
      <c r="S87" s="73">
        <f t="shared" si="8"/>
        <v>186.25965858561969</v>
      </c>
      <c r="T87" s="73">
        <f t="shared" si="8"/>
        <v>169.07064548117773</v>
      </c>
      <c r="U87" s="73">
        <f t="shared" si="8"/>
        <v>171.19157971748865</v>
      </c>
      <c r="V87" s="73">
        <f t="shared" si="8"/>
        <v>163.38759535759141</v>
      </c>
      <c r="W87" s="73">
        <f t="shared" si="8"/>
        <v>164.92797343764011</v>
      </c>
      <c r="X87" s="73">
        <f t="shared" si="8"/>
        <v>166.65797236564444</v>
      </c>
      <c r="Y87" s="73">
        <f t="shared" si="8"/>
        <v>174.15675686790297</v>
      </c>
      <c r="Z87" s="73">
        <f t="shared" si="8"/>
        <v>168.28261108612872</v>
      </c>
      <c r="AA87" s="73">
        <f t="shared" si="8"/>
        <v>175.28207001121172</v>
      </c>
      <c r="AB87" s="73">
        <f t="shared" si="8"/>
        <v>179.44796357411656</v>
      </c>
      <c r="AC87" s="73">
        <f t="shared" ref="AC87" si="9">SUM(AC88:AC92)</f>
        <v>195.72880507571409</v>
      </c>
    </row>
    <row r="88" spans="1:29" outlineLevel="1" x14ac:dyDescent="0.25">
      <c r="A88" s="74" t="s">
        <v>20</v>
      </c>
      <c r="B88" s="82">
        <f>'NEW Summary 1990-2017 GHG'!B18-'NON-ETS &amp; ETS'!B18</f>
        <v>1116.7254085014333</v>
      </c>
      <c r="C88" s="82">
        <f>'NEW Summary 1990-2017 GHG'!C18-'NON-ETS &amp; ETS'!C18</f>
        <v>992.38939661731536</v>
      </c>
      <c r="D88" s="82">
        <f>'NEW Summary 1990-2017 GHG'!D18-'NON-ETS &amp; ETS'!D18</f>
        <v>932.96808506651939</v>
      </c>
      <c r="E88" s="82">
        <f>'NEW Summary 1990-2017 GHG'!E18-'NON-ETS &amp; ETS'!E18</f>
        <v>951.12593750870883</v>
      </c>
      <c r="F88" s="82">
        <f>'NEW Summary 1990-2017 GHG'!F18-'NON-ETS &amp; ETS'!F18</f>
        <v>1081.7022655246876</v>
      </c>
      <c r="G88" s="82">
        <f>'NEW Summary 1990-2017 GHG'!G18-'NON-ETS &amp; ETS'!G18</f>
        <v>1084.1810327260134</v>
      </c>
      <c r="H88" s="82">
        <f>'NEW Summary 1990-2017 GHG'!H18-'NON-ETS &amp; ETS'!H18</f>
        <v>1198.3870831754853</v>
      </c>
      <c r="I88" s="82">
        <f>'NEW Summary 1990-2017 GHG'!I18-'NON-ETS &amp; ETS'!I18</f>
        <v>1384.9248481927566</v>
      </c>
      <c r="J88" s="82">
        <f>'NEW Summary 1990-2017 GHG'!J18-'NON-ETS &amp; ETS'!J18</f>
        <v>1288.1260716317763</v>
      </c>
      <c r="K88" s="82">
        <f>'NEW Summary 1990-2017 GHG'!K18-'NON-ETS &amp; ETS'!K18</f>
        <v>1353.709634567598</v>
      </c>
      <c r="L88" s="82">
        <f>'NEW Summary 1990-2017 GHG'!L18-'NON-ETS &amp; ETS'!L18</f>
        <v>1908.7841314126661</v>
      </c>
      <c r="M88" s="82">
        <f>'NEW Summary 1990-2017 GHG'!M18-'NON-ETS &amp; ETS'!M18</f>
        <v>2061.4371933464076</v>
      </c>
      <c r="N88" s="82">
        <f>'NEW Summary 1990-2017 GHG'!N18-'NON-ETS &amp; ETS'!N18</f>
        <v>2063.3791229426015</v>
      </c>
      <c r="O88" s="82">
        <f>'NEW Summary 1990-2017 GHG'!O18-'NON-ETS &amp; ETS'!O18</f>
        <v>2342.3181160836975</v>
      </c>
      <c r="P88" s="82">
        <f>'NEW Summary 1990-2017 GHG'!P18-'NON-ETS &amp; ETS'!P18</f>
        <v>2507.0626593013171</v>
      </c>
      <c r="Q88" s="82">
        <f>'NEW Summary 1990-2017 GHG'!Q18-'NON-ETS &amp; ETS'!Q18</f>
        <v>0</v>
      </c>
      <c r="R88" s="82">
        <f>'NEW Summary 1990-2017 GHG'!R18-'NON-ETS &amp; ETS'!R18</f>
        <v>0</v>
      </c>
      <c r="S88" s="82">
        <f>'NEW Summary 1990-2017 GHG'!S18-'NON-ETS &amp; ETS'!S18</f>
        <v>0</v>
      </c>
      <c r="T88" s="82">
        <f>'NEW Summary 1990-2017 GHG'!T18-'NON-ETS &amp; ETS'!T18</f>
        <v>0</v>
      </c>
      <c r="U88" s="82">
        <f>'NEW Summary 1990-2017 GHG'!U18-'NON-ETS &amp; ETS'!U18</f>
        <v>0</v>
      </c>
      <c r="V88" s="82">
        <f>'NEW Summary 1990-2017 GHG'!V18-'NON-ETS &amp; ETS'!V18</f>
        <v>0</v>
      </c>
      <c r="W88" s="82">
        <f>'NEW Summary 1990-2017 GHG'!W18-'NON-ETS &amp; ETS'!W18</f>
        <v>0</v>
      </c>
      <c r="X88" s="82">
        <f>'NEW Summary 1990-2017 GHG'!X18-'NON-ETS &amp; ETS'!X18</f>
        <v>0</v>
      </c>
      <c r="Y88" s="82">
        <f>'NEW Summary 1990-2017 GHG'!Y18-'NON-ETS &amp; ETS'!Y18</f>
        <v>0</v>
      </c>
      <c r="Z88" s="82">
        <f>'NEW Summary 1990-2017 GHG'!Z18-'NON-ETS &amp; ETS'!Z18</f>
        <v>0</v>
      </c>
      <c r="AA88" s="82">
        <f>'NEW Summary 1990-2017 GHG'!AA18-'NON-ETS &amp; ETS'!AA18</f>
        <v>0</v>
      </c>
      <c r="AB88" s="82">
        <f>'NEW Summary 1990-2017 GHG'!AB18-'NON-ETS &amp; ETS'!AB18</f>
        <v>0</v>
      </c>
      <c r="AC88" s="82">
        <f>'NEW Summary 1990-2017 GHG'!AC18-'NON-ETS &amp; ETS'!AC18</f>
        <v>0</v>
      </c>
    </row>
    <row r="89" spans="1:29" outlineLevel="1" x14ac:dyDescent="0.25">
      <c r="A89" s="74" t="s">
        <v>21</v>
      </c>
      <c r="B89" s="82">
        <f>'NEW Summary 1990-2017 GHG'!B19-'NON-ETS &amp; ETS'!B19</f>
        <v>1985.5534978391947</v>
      </c>
      <c r="C89" s="82">
        <f>'NEW Summary 1990-2017 GHG'!C19-'NON-ETS &amp; ETS'!C19</f>
        <v>1811.3149009289532</v>
      </c>
      <c r="D89" s="82">
        <f>'NEW Summary 1990-2017 GHG'!D19-'NON-ETS &amp; ETS'!D19</f>
        <v>1784.5598679642192</v>
      </c>
      <c r="E89" s="82">
        <f>'NEW Summary 1990-2017 GHG'!E19-'NON-ETS &amp; ETS'!E19</f>
        <v>1727.1851861620685</v>
      </c>
      <c r="F89" s="82">
        <f>'NEW Summary 1990-2017 GHG'!F19-'NON-ETS &amp; ETS'!F19</f>
        <v>1837.6240166776079</v>
      </c>
      <c r="G89" s="82">
        <f>'NEW Summary 1990-2017 GHG'!G19-'NON-ETS &amp; ETS'!G19</f>
        <v>1754.435682700223</v>
      </c>
      <c r="H89" s="82">
        <f>'NEW Summary 1990-2017 GHG'!H19-'NON-ETS &amp; ETS'!H19</f>
        <v>1703.8488518539398</v>
      </c>
      <c r="I89" s="82">
        <f>'NEW Summary 1990-2017 GHG'!I19-'NON-ETS &amp; ETS'!I19</f>
        <v>1854.1229536725268</v>
      </c>
      <c r="J89" s="82">
        <f>'NEW Summary 1990-2017 GHG'!J19-'NON-ETS &amp; ETS'!J19</f>
        <v>1839.8040564006601</v>
      </c>
      <c r="K89" s="82">
        <f>'NEW Summary 1990-2017 GHG'!K19-'NON-ETS &amp; ETS'!K19</f>
        <v>1723.8160338628056</v>
      </c>
      <c r="L89" s="82">
        <f>'NEW Summary 1990-2017 GHG'!L19-'NON-ETS &amp; ETS'!L19</f>
        <v>1663.2983634614227</v>
      </c>
      <c r="M89" s="82">
        <f>'NEW Summary 1990-2017 GHG'!M19-'NON-ETS &amp; ETS'!M19</f>
        <v>1602.9141868890472</v>
      </c>
      <c r="N89" s="82">
        <f>'NEW Summary 1990-2017 GHG'!N19-'NON-ETS &amp; ETS'!N19</f>
        <v>1091.7655638550139</v>
      </c>
      <c r="O89" s="82">
        <f>'NEW Summary 1990-2017 GHG'!O19-'NON-ETS &amp; ETS'!O19</f>
        <v>0.29746752765364803</v>
      </c>
      <c r="P89" s="82" t="s">
        <v>22</v>
      </c>
      <c r="Q89" s="82" t="s">
        <v>22</v>
      </c>
      <c r="R89" s="82" t="s">
        <v>22</v>
      </c>
      <c r="S89" s="82" t="s">
        <v>22</v>
      </c>
      <c r="T89" s="82" t="s">
        <v>22</v>
      </c>
      <c r="U89" s="82" t="s">
        <v>22</v>
      </c>
      <c r="V89" s="82" t="s">
        <v>22</v>
      </c>
      <c r="W89" s="82" t="s">
        <v>22</v>
      </c>
      <c r="X89" s="82" t="s">
        <v>22</v>
      </c>
      <c r="Y89" s="82" t="s">
        <v>22</v>
      </c>
      <c r="Z89" s="82" t="s">
        <v>22</v>
      </c>
      <c r="AA89" s="82" t="s">
        <v>22</v>
      </c>
      <c r="AB89" s="82" t="s">
        <v>22</v>
      </c>
      <c r="AC89" s="82" t="s">
        <v>22</v>
      </c>
    </row>
    <row r="90" spans="1:29" outlineLevel="1" x14ac:dyDescent="0.25">
      <c r="A90" s="74" t="s">
        <v>23</v>
      </c>
      <c r="B90" s="82">
        <f>'NEW Summary 1990-2017 GHG'!B20-'NON-ETS &amp; ETS'!B20</f>
        <v>26.080000000000002</v>
      </c>
      <c r="C90" s="82">
        <f>'NEW Summary 1990-2017 GHG'!C20-'NON-ETS &amp; ETS'!C20</f>
        <v>23.44</v>
      </c>
      <c r="D90" s="82">
        <f>'NEW Summary 1990-2017 GHG'!D20-'NON-ETS &amp; ETS'!D20</f>
        <v>20.56</v>
      </c>
      <c r="E90" s="82">
        <f>'NEW Summary 1990-2017 GHG'!E20-'NON-ETS &amp; ETS'!E20</f>
        <v>26.080000000000002</v>
      </c>
      <c r="F90" s="82">
        <f>'NEW Summary 1990-2017 GHG'!F20-'NON-ETS &amp; ETS'!F20</f>
        <v>21.28</v>
      </c>
      <c r="G90" s="82">
        <f>'NEW Summary 1990-2017 GHG'!G20-'NON-ETS &amp; ETS'!G20</f>
        <v>24.8</v>
      </c>
      <c r="H90" s="82">
        <f>'NEW Summary 1990-2017 GHG'!H20-'NON-ETS &amp; ETS'!H20</f>
        <v>27.28</v>
      </c>
      <c r="I90" s="82">
        <f>'NEW Summary 1990-2017 GHG'!I20-'NON-ETS &amp; ETS'!I20</f>
        <v>26.96</v>
      </c>
      <c r="J90" s="82">
        <f>'NEW Summary 1990-2017 GHG'!J20-'NON-ETS &amp; ETS'!J20</f>
        <v>28.64</v>
      </c>
      <c r="K90" s="82">
        <f>'NEW Summary 1990-2017 GHG'!K20-'NON-ETS &amp; ETS'!K20</f>
        <v>26.8</v>
      </c>
      <c r="L90" s="82">
        <f>'NEW Summary 1990-2017 GHG'!L20-'NON-ETS &amp; ETS'!L20</f>
        <v>28.8</v>
      </c>
      <c r="M90" s="82">
        <f>'NEW Summary 1990-2017 GHG'!M20-'NON-ETS &amp; ETS'!M20</f>
        <v>12</v>
      </c>
      <c r="N90" s="82" t="s">
        <v>22</v>
      </c>
      <c r="O90" s="82" t="s">
        <v>22</v>
      </c>
      <c r="P90" s="82" t="s">
        <v>22</v>
      </c>
      <c r="Q90" s="82" t="s">
        <v>22</v>
      </c>
      <c r="R90" s="82" t="s">
        <v>22</v>
      </c>
      <c r="S90" s="82" t="s">
        <v>22</v>
      </c>
      <c r="T90" s="82" t="s">
        <v>22</v>
      </c>
      <c r="U90" s="82" t="s">
        <v>22</v>
      </c>
      <c r="V90" s="82" t="s">
        <v>22</v>
      </c>
      <c r="W90" s="82" t="s">
        <v>22</v>
      </c>
      <c r="X90" s="82" t="s">
        <v>22</v>
      </c>
      <c r="Y90" s="82" t="s">
        <v>22</v>
      </c>
      <c r="Z90" s="82" t="s">
        <v>22</v>
      </c>
      <c r="AA90" s="82" t="s">
        <v>22</v>
      </c>
      <c r="AB90" s="82" t="s">
        <v>22</v>
      </c>
      <c r="AC90" s="82" t="s">
        <v>22</v>
      </c>
    </row>
    <row r="91" spans="1:29" outlineLevel="1" x14ac:dyDescent="0.25">
      <c r="A91" s="74" t="s">
        <v>24</v>
      </c>
      <c r="B91" s="82">
        <f>'NEW Summary 1990-2017 GHG'!B21-'NON-ETS &amp; ETS'!B21</f>
        <v>114.47921988426791</v>
      </c>
      <c r="C91" s="82">
        <f>'NEW Summary 1990-2017 GHG'!C21-'NON-ETS &amp; ETS'!C21</f>
        <v>102.85084660502697</v>
      </c>
      <c r="D91" s="82">
        <f>'NEW Summary 1990-2017 GHG'!D21-'NON-ETS &amp; ETS'!D21</f>
        <v>103.26539733523421</v>
      </c>
      <c r="E91" s="82">
        <f>'NEW Summary 1990-2017 GHG'!E21-'NON-ETS &amp; ETS'!E21</f>
        <v>102.25496451629652</v>
      </c>
      <c r="F91" s="82">
        <f>'NEW Summary 1990-2017 GHG'!F21-'NON-ETS &amp; ETS'!F21</f>
        <v>104.26987030803463</v>
      </c>
      <c r="G91" s="82">
        <f>'NEW Summary 1990-2017 GHG'!G21-'NON-ETS &amp; ETS'!G21</f>
        <v>94.931833124757276</v>
      </c>
      <c r="H91" s="82">
        <f>'NEW Summary 1990-2017 GHG'!H21-'NON-ETS &amp; ETS'!H21</f>
        <v>110.75587033361987</v>
      </c>
      <c r="I91" s="82">
        <f>'NEW Summary 1990-2017 GHG'!I21-'NON-ETS &amp; ETS'!I21</f>
        <v>103.45890580155688</v>
      </c>
      <c r="J91" s="82">
        <f>'NEW Summary 1990-2017 GHG'!J21-'NON-ETS &amp; ETS'!J21</f>
        <v>102.40339534952705</v>
      </c>
      <c r="K91" s="82">
        <f>'NEW Summary 1990-2017 GHG'!K21-'NON-ETS &amp; ETS'!K21</f>
        <v>103.53835569680425</v>
      </c>
      <c r="L91" s="82">
        <f>'NEW Summary 1990-2017 GHG'!L21-'NON-ETS &amp; ETS'!L21</f>
        <v>153.71760361896796</v>
      </c>
      <c r="M91" s="82">
        <f>'NEW Summary 1990-2017 GHG'!M21-'NON-ETS &amp; ETS'!M21</f>
        <v>109.77718802482811</v>
      </c>
      <c r="N91" s="82">
        <f>'NEW Summary 1990-2017 GHG'!N21-'NON-ETS &amp; ETS'!N21</f>
        <v>111.69432067267753</v>
      </c>
      <c r="O91" s="82">
        <f>'NEW Summary 1990-2017 GHG'!O21-'NON-ETS &amp; ETS'!O21</f>
        <v>116.60039496809952</v>
      </c>
      <c r="P91" s="82">
        <f>'NEW Summary 1990-2017 GHG'!P21-'NON-ETS &amp; ETS'!P21</f>
        <v>123.00269467146323</v>
      </c>
      <c r="Q91" s="82">
        <f>'NEW Summary 1990-2017 GHG'!Q21-'NON-ETS &amp; ETS'!Q21</f>
        <v>173.71650017901499</v>
      </c>
      <c r="R91" s="82">
        <f>'NEW Summary 1990-2017 GHG'!R21-'NON-ETS &amp; ETS'!R21</f>
        <v>132.24185785335629</v>
      </c>
      <c r="S91" s="82">
        <f>'NEW Summary 1990-2017 GHG'!S21-'NON-ETS &amp; ETS'!S21</f>
        <v>147.14000658561969</v>
      </c>
      <c r="T91" s="82">
        <f>'NEW Summary 1990-2017 GHG'!T21-'NON-ETS &amp; ETS'!T21</f>
        <v>128.97385148117775</v>
      </c>
      <c r="U91" s="82">
        <f>'NEW Summary 1990-2017 GHG'!U21-'NON-ETS &amp; ETS'!U21</f>
        <v>130.66298371748866</v>
      </c>
      <c r="V91" s="82">
        <f>'NEW Summary 1990-2017 GHG'!V21-'NON-ETS &amp; ETS'!V21</f>
        <v>122.66768335759141</v>
      </c>
      <c r="W91" s="82">
        <f>'NEW Summary 1990-2017 GHG'!W21-'NON-ETS &amp; ETS'!W21</f>
        <v>124.0283674376401</v>
      </c>
      <c r="X91" s="82">
        <f>'NEW Summary 1990-2017 GHG'!X21-'NON-ETS &amp; ETS'!X21</f>
        <v>125.66449636564445</v>
      </c>
      <c r="Y91" s="82">
        <f>'NEW Summary 1990-2017 GHG'!Y21-'NON-ETS &amp; ETS'!Y21</f>
        <v>133.09444286790298</v>
      </c>
      <c r="Z91" s="82">
        <f>'NEW Summary 1990-2017 GHG'!Z21-'NON-ETS &amp; ETS'!Z21</f>
        <v>127.07278708612873</v>
      </c>
      <c r="AA91" s="82">
        <f>'NEW Summary 1990-2017 GHG'!AA21-'NON-ETS &amp; ETS'!AA21</f>
        <v>133.84159401121173</v>
      </c>
      <c r="AB91" s="82">
        <f>'NEW Summary 1990-2017 GHG'!AB21-'NON-ETS &amp; ETS'!AB21</f>
        <v>136.87689047411655</v>
      </c>
      <c r="AC91" s="82">
        <f>'NEW Summary 1990-2017 GHG'!AC21-'NON-ETS &amp; ETS'!AC21</f>
        <v>152.95473139571408</v>
      </c>
    </row>
    <row r="92" spans="1:29" outlineLevel="1" x14ac:dyDescent="0.25">
      <c r="A92" s="74" t="s">
        <v>25</v>
      </c>
      <c r="B92" s="82">
        <f>'NEW Summary 1990-2017 GHG'!B22-'NON-ETS &amp; ETS'!B22</f>
        <v>31.341851999999999</v>
      </c>
      <c r="C92" s="82">
        <f>'NEW Summary 1990-2017 GHG'!C22-'NON-ETS &amp; ETS'!C22</f>
        <v>31.519757999999996</v>
      </c>
      <c r="D92" s="82">
        <f>'NEW Summary 1990-2017 GHG'!D22-'NON-ETS &amp; ETS'!D22</f>
        <v>31.777229999999999</v>
      </c>
      <c r="E92" s="82">
        <f>'NEW Summary 1990-2017 GHG'!E22-'NON-ETS &amp; ETS'!E22</f>
        <v>31.952453999999999</v>
      </c>
      <c r="F92" s="82">
        <f>'NEW Summary 1990-2017 GHG'!F22-'NON-ETS &amp; ETS'!F22</f>
        <v>32.057946000000001</v>
      </c>
      <c r="G92" s="82">
        <f>'NEW Summary 1990-2017 GHG'!G22-'NON-ETS &amp; ETS'!G22</f>
        <v>32.195622</v>
      </c>
      <c r="H92" s="82">
        <f>'NEW Summary 1990-2017 GHG'!H22-'NON-ETS &amp; ETS'!H22</f>
        <v>32.417333999999997</v>
      </c>
      <c r="I92" s="82">
        <f>'NEW Summary 1990-2017 GHG'!I22-'NON-ETS &amp; ETS'!I22</f>
        <v>32.758842000000001</v>
      </c>
      <c r="J92" s="82">
        <f>'NEW Summary 1990-2017 GHG'!J22-'NON-ETS &amp; ETS'!J22</f>
        <v>33.105713999999992</v>
      </c>
      <c r="K92" s="82">
        <f>'NEW Summary 1990-2017 GHG'!K22-'NON-ETS &amp; ETS'!K22</f>
        <v>33.449903999999997</v>
      </c>
      <c r="L92" s="82">
        <f>'NEW Summary 1990-2017 GHG'!L22-'NON-ETS &amp; ETS'!L22</f>
        <v>33.878130000000006</v>
      </c>
      <c r="M92" s="82">
        <f>'NEW Summary 1990-2017 GHG'!M22-'NON-ETS &amp; ETS'!M22</f>
        <v>34.393967999999994</v>
      </c>
      <c r="N92" s="82">
        <f>'NEW Summary 1990-2017 GHG'!N22-'NON-ETS &amp; ETS'!N22</f>
        <v>35.019767999999999</v>
      </c>
      <c r="O92" s="82">
        <f>'NEW Summary 1990-2017 GHG'!O22-'NON-ETS &amp; ETS'!O22</f>
        <v>35.580306</v>
      </c>
      <c r="P92" s="82">
        <f>'NEW Summary 1990-2017 GHG'!P22-'NON-ETS &amp; ETS'!P22</f>
        <v>36.164088</v>
      </c>
      <c r="Q92" s="82">
        <f>'NEW Summary 1990-2017 GHG'!Q22-'NON-ETS &amp; ETS'!Q22</f>
        <v>36.956172000000002</v>
      </c>
      <c r="R92" s="82">
        <f>'NEW Summary 1990-2017 GHG'!R22-'NON-ETS &amp; ETS'!R22</f>
        <v>37.842125999999993</v>
      </c>
      <c r="S92" s="82">
        <f>'NEW Summary 1990-2017 GHG'!S22-'NON-ETS &amp; ETS'!S22</f>
        <v>39.119652000000002</v>
      </c>
      <c r="T92" s="82">
        <f>'NEW Summary 1990-2017 GHG'!T22-'NON-ETS &amp; ETS'!T22</f>
        <v>40.096794000000003</v>
      </c>
      <c r="U92" s="82">
        <f>'NEW Summary 1990-2017 GHG'!U22-'NON-ETS &amp; ETS'!U22</f>
        <v>40.528595999999993</v>
      </c>
      <c r="V92" s="82">
        <f>'NEW Summary 1990-2017 GHG'!V22-'NON-ETS &amp; ETS'!V22</f>
        <v>40.719912000000008</v>
      </c>
      <c r="W92" s="82">
        <f>'NEW Summary 1990-2017 GHG'!W22-'NON-ETS &amp; ETS'!W22</f>
        <v>40.899605999999991</v>
      </c>
      <c r="X92" s="82">
        <f>'NEW Summary 1990-2017 GHG'!X22-'NON-ETS &amp; ETS'!X22</f>
        <v>40.993475999999994</v>
      </c>
      <c r="Y92" s="82">
        <f>'NEW Summary 1990-2017 GHG'!Y22-'NON-ETS &amp; ETS'!Y22</f>
        <v>41.062314000000001</v>
      </c>
      <c r="Z92" s="82">
        <f>'NEW Summary 1990-2017 GHG'!Z22-'NON-ETS &amp; ETS'!Z22</f>
        <v>41.209824000000005</v>
      </c>
      <c r="AA92" s="82">
        <f>'NEW Summary 1990-2017 GHG'!AA22-'NON-ETS &amp; ETS'!AA22</f>
        <v>41.440475999999997</v>
      </c>
      <c r="AB92" s="82">
        <f>'NEW Summary 1990-2017 GHG'!AB22-'NON-ETS &amp; ETS'!AB22</f>
        <v>42.571073099999992</v>
      </c>
      <c r="AC92" s="82">
        <f>'NEW Summary 1990-2017 GHG'!AC22-'NON-ETS &amp; ETS'!AC22</f>
        <v>42.774073680000001</v>
      </c>
    </row>
    <row r="93" spans="1:29" x14ac:dyDescent="0.25">
      <c r="A93" s="76" t="s">
        <v>26</v>
      </c>
      <c r="B93" s="73">
        <f>'NEW Summary 1990-2017 GHG'!B23-'NON-ETS &amp; ETS'!B23</f>
        <v>35.233204204176012</v>
      </c>
      <c r="C93" s="73">
        <f>'NEW Summary 1990-2017 GHG'!C23-'NON-ETS &amp; ETS'!C23</f>
        <v>50.143936215157929</v>
      </c>
      <c r="D93" s="73">
        <f>'NEW Summary 1990-2017 GHG'!D23-'NON-ETS &amp; ETS'!D23</f>
        <v>65.128942509702583</v>
      </c>
      <c r="E93" s="73">
        <f>'NEW Summary 1990-2017 GHG'!E23-'NON-ETS &amp; ETS'!E23</f>
        <v>95.609894987097931</v>
      </c>
      <c r="F93" s="73">
        <f>'NEW Summary 1990-2017 GHG'!F23-'NON-ETS &amp; ETS'!F23</f>
        <v>131.51945109792425</v>
      </c>
      <c r="G93" s="73">
        <f>'NEW Summary 1990-2017 GHG'!G23-'NON-ETS &amp; ETS'!G23</f>
        <v>285.45440148979998</v>
      </c>
      <c r="H93" s="73">
        <f>'NEW Summary 1990-2017 GHG'!H23-'NON-ETS &amp; ETS'!H23</f>
        <v>409.31632760279336</v>
      </c>
      <c r="I93" s="73">
        <f>'NEW Summary 1990-2017 GHG'!I23-'NON-ETS &amp; ETS'!I23</f>
        <v>592.12567882840813</v>
      </c>
      <c r="J93" s="73">
        <f>'NEW Summary 1990-2017 GHG'!J23-'NON-ETS &amp; ETS'!J23</f>
        <v>560.92299910486224</v>
      </c>
      <c r="K93" s="73">
        <f>'NEW Summary 1990-2017 GHG'!K23-'NON-ETS &amp; ETS'!K23</f>
        <v>712.10074177800402</v>
      </c>
      <c r="L93" s="73">
        <f>'NEW Summary 1990-2017 GHG'!L23-'NON-ETS &amp; ETS'!L23</f>
        <v>968.41345824588996</v>
      </c>
      <c r="M93" s="73">
        <f>'NEW Summary 1990-2017 GHG'!M23-'NON-ETS &amp; ETS'!M23</f>
        <v>1066.2263366283296</v>
      </c>
      <c r="N93" s="73">
        <f>'NEW Summary 1990-2017 GHG'!N23-'NON-ETS &amp; ETS'!N23</f>
        <v>993.66929232045982</v>
      </c>
      <c r="O93" s="73">
        <f>'NEW Summary 1990-2017 GHG'!O23-'NON-ETS &amp; ETS'!O23</f>
        <v>1133.2493774060238</v>
      </c>
      <c r="P93" s="73">
        <f>'NEW Summary 1990-2017 GHG'!P23-'NON-ETS &amp; ETS'!P23</f>
        <v>1003.552961431107</v>
      </c>
      <c r="Q93" s="73">
        <f>'NEW Summary 1990-2017 GHG'!Q23-'NON-ETS &amp; ETS'!Q23</f>
        <v>1021.4688735045712</v>
      </c>
      <c r="R93" s="73">
        <f>'NEW Summary 1990-2017 GHG'!R23-'NON-ETS &amp; ETS'!R23</f>
        <v>1179.9109023666258</v>
      </c>
      <c r="S93" s="73">
        <f>'NEW Summary 1990-2017 GHG'!S23-'NON-ETS &amp; ETS'!S23</f>
        <v>1174.9535749933623</v>
      </c>
      <c r="T93" s="73">
        <f>'NEW Summary 1990-2017 GHG'!T23-'NON-ETS &amp; ETS'!T23</f>
        <v>1036.0717447842139</v>
      </c>
      <c r="U93" s="73">
        <f>'NEW Summary 1990-2017 GHG'!U23-'NON-ETS &amp; ETS'!U23</f>
        <v>1036.8744818873904</v>
      </c>
      <c r="V93" s="73">
        <f>'NEW Summary 1990-2017 GHG'!V23-'NON-ETS &amp; ETS'!V23</f>
        <v>1008.0878512310352</v>
      </c>
      <c r="W93" s="73">
        <f>'NEW Summary 1990-2017 GHG'!W23-'NON-ETS &amp; ETS'!W23</f>
        <v>1014.5811774361232</v>
      </c>
      <c r="X93" s="73">
        <f>'NEW Summary 1990-2017 GHG'!X23-'NON-ETS &amp; ETS'!X23</f>
        <v>994.74864182436829</v>
      </c>
      <c r="Y93" s="73">
        <f>'NEW Summary 1990-2017 GHG'!Y23-'NON-ETS &amp; ETS'!Y23</f>
        <v>1028.3769489649367</v>
      </c>
      <c r="Z93" s="73">
        <f>'NEW Summary 1990-2017 GHG'!Z23-'NON-ETS &amp; ETS'!Z23</f>
        <v>1086.0810474018876</v>
      </c>
      <c r="AA93" s="73">
        <f>'NEW Summary 1990-2017 GHG'!AA23-'NON-ETS &amp; ETS'!AA23</f>
        <v>1101.8321909930273</v>
      </c>
      <c r="AB93" s="73">
        <f>'NEW Summary 1990-2017 GHG'!AB23-'NON-ETS &amp; ETS'!AB23</f>
        <v>1190.6939838959563</v>
      </c>
      <c r="AC93" s="73">
        <f>'NEW Summary 1990-2017 GHG'!AC23-'NON-ETS &amp; ETS'!AC23</f>
        <v>1230.979185182895</v>
      </c>
    </row>
    <row r="94" spans="1:29" x14ac:dyDescent="0.25">
      <c r="A94" s="76" t="s">
        <v>27</v>
      </c>
      <c r="B94" s="73">
        <f t="shared" ref="B94:AB94" si="10">SUM(B95:B101)</f>
        <v>20352.292648161969</v>
      </c>
      <c r="C94" s="73">
        <f t="shared" si="10"/>
        <v>20430.519143256592</v>
      </c>
      <c r="D94" s="73">
        <f t="shared" si="10"/>
        <v>20425.413656843157</v>
      </c>
      <c r="E94" s="73">
        <f t="shared" si="10"/>
        <v>20616.915476840277</v>
      </c>
      <c r="F94" s="73">
        <f t="shared" si="10"/>
        <v>20776.940987797345</v>
      </c>
      <c r="G94" s="73">
        <f t="shared" si="10"/>
        <v>21413.189564662465</v>
      </c>
      <c r="H94" s="73">
        <f t="shared" si="10"/>
        <v>21589.230266946786</v>
      </c>
      <c r="I94" s="73">
        <f t="shared" si="10"/>
        <v>21631.648290195888</v>
      </c>
      <c r="J94" s="73">
        <f t="shared" si="10"/>
        <v>22042.044138192017</v>
      </c>
      <c r="K94" s="73">
        <f t="shared" si="10"/>
        <v>21682.674587660749</v>
      </c>
      <c r="L94" s="73">
        <f t="shared" si="10"/>
        <v>20757.478246293373</v>
      </c>
      <c r="M94" s="73">
        <f t="shared" si="10"/>
        <v>20416.832996504498</v>
      </c>
      <c r="N94" s="73">
        <f t="shared" si="10"/>
        <v>20069.013117782957</v>
      </c>
      <c r="O94" s="73">
        <f t="shared" si="10"/>
        <v>20324.945970133031</v>
      </c>
      <c r="P94" s="73">
        <f t="shared" si="10"/>
        <v>20045.447862219768</v>
      </c>
      <c r="Q94" s="73">
        <f t="shared" si="10"/>
        <v>19797.901580073816</v>
      </c>
      <c r="R94" s="73">
        <f t="shared" si="10"/>
        <v>19389.377739659551</v>
      </c>
      <c r="S94" s="73">
        <f t="shared" si="10"/>
        <v>19051.130760251952</v>
      </c>
      <c r="T94" s="73">
        <f t="shared" si="10"/>
        <v>18878.210983984798</v>
      </c>
      <c r="U94" s="73">
        <f t="shared" si="10"/>
        <v>18454.297365859707</v>
      </c>
      <c r="V94" s="73">
        <f t="shared" si="10"/>
        <v>18553.621517767657</v>
      </c>
      <c r="W94" s="73">
        <f t="shared" si="10"/>
        <v>17925.786447074493</v>
      </c>
      <c r="X94" s="73">
        <f t="shared" si="10"/>
        <v>18303.402136926779</v>
      </c>
      <c r="Y94" s="73">
        <f t="shared" si="10"/>
        <v>19128.984878666331</v>
      </c>
      <c r="Z94" s="73">
        <f t="shared" si="10"/>
        <v>18900.678030368188</v>
      </c>
      <c r="AA94" s="73">
        <f t="shared" si="10"/>
        <v>19128.117392395168</v>
      </c>
      <c r="AB94" s="73">
        <f t="shared" si="10"/>
        <v>19644.930517993922</v>
      </c>
      <c r="AC94" s="73">
        <f t="shared" ref="AC94" si="11">SUM(AC95:AC101)</f>
        <v>20212.567159433132</v>
      </c>
    </row>
    <row r="95" spans="1:29" outlineLevel="1" x14ac:dyDescent="0.25">
      <c r="A95" s="74" t="s">
        <v>28</v>
      </c>
      <c r="B95" s="82">
        <f>'NEW Summary 1990-2017 GHG'!B25-'NON-ETS &amp; ETS'!B25</f>
        <v>11356.972954755622</v>
      </c>
      <c r="C95" s="82">
        <f>'NEW Summary 1990-2017 GHG'!C25-'NON-ETS &amp; ETS'!C25</f>
        <v>11453.886888791223</v>
      </c>
      <c r="D95" s="82">
        <f>'NEW Summary 1990-2017 GHG'!D25-'NON-ETS &amp; ETS'!D25</f>
        <v>11556.067299735332</v>
      </c>
      <c r="E95" s="82">
        <f>'NEW Summary 1990-2017 GHG'!E25-'NON-ETS &amp; ETS'!E25</f>
        <v>11530.790865891857</v>
      </c>
      <c r="F95" s="82">
        <f>'NEW Summary 1990-2017 GHG'!F25-'NON-ETS &amp; ETS'!F25</f>
        <v>11464.941184620753</v>
      </c>
      <c r="G95" s="82">
        <f>'NEW Summary 1990-2017 GHG'!G25-'NON-ETS &amp; ETS'!G25</f>
        <v>11480.101238342018</v>
      </c>
      <c r="H95" s="82">
        <f>'NEW Summary 1990-2017 GHG'!H25-'NON-ETS &amp; ETS'!H25</f>
        <v>11789.699162181967</v>
      </c>
      <c r="I95" s="82">
        <f>'NEW Summary 1990-2017 GHG'!I25-'NON-ETS &amp; ETS'!I25</f>
        <v>12034.874759846447</v>
      </c>
      <c r="J95" s="82">
        <f>'NEW Summary 1990-2017 GHG'!J25-'NON-ETS &amp; ETS'!J25</f>
        <v>12179.564912683076</v>
      </c>
      <c r="K95" s="82">
        <f>'NEW Summary 1990-2017 GHG'!K25-'NON-ETS &amp; ETS'!K25</f>
        <v>11795.822210853648</v>
      </c>
      <c r="L95" s="82">
        <f>'NEW Summary 1990-2017 GHG'!L25-'NON-ETS &amp; ETS'!L25</f>
        <v>11260.822304284771</v>
      </c>
      <c r="M95" s="82">
        <f>'NEW Summary 1990-2017 GHG'!M25-'NON-ETS &amp; ETS'!M25</f>
        <v>11179.760739049214</v>
      </c>
      <c r="N95" s="82">
        <f>'NEW Summary 1990-2017 GHG'!N25-'NON-ETS &amp; ETS'!N25</f>
        <v>11048.4362232598</v>
      </c>
      <c r="O95" s="82">
        <f>'NEW Summary 1990-2017 GHG'!O25-'NON-ETS &amp; ETS'!O25</f>
        <v>11008.08752683795</v>
      </c>
      <c r="P95" s="82">
        <f>'NEW Summary 1990-2017 GHG'!P25-'NON-ETS &amp; ETS'!P25</f>
        <v>10988.367103378709</v>
      </c>
      <c r="Q95" s="82">
        <f>'NEW Summary 1990-2017 GHG'!Q25-'NON-ETS &amp; ETS'!Q25</f>
        <v>10843.141319828761</v>
      </c>
      <c r="R95" s="82">
        <f>'NEW Summary 1990-2017 GHG'!R25-'NON-ETS &amp; ETS'!R25</f>
        <v>10789.482068670179</v>
      </c>
      <c r="S95" s="82">
        <f>'NEW Summary 1990-2017 GHG'!S25-'NON-ETS &amp; ETS'!S25</f>
        <v>10586.985228687616</v>
      </c>
      <c r="T95" s="82">
        <f>'NEW Summary 1990-2017 GHG'!T25-'NON-ETS &amp; ETS'!T25</f>
        <v>10539.091165131482</v>
      </c>
      <c r="U95" s="82">
        <f>'NEW Summary 1990-2017 GHG'!U25-'NON-ETS &amp; ETS'!U25</f>
        <v>10369.995236147857</v>
      </c>
      <c r="V95" s="82">
        <f>'NEW Summary 1990-2017 GHG'!V25-'NON-ETS &amp; ETS'!V25</f>
        <v>10162.099042785299</v>
      </c>
      <c r="W95" s="82">
        <f>'NEW Summary 1990-2017 GHG'!W25-'NON-ETS &amp; ETS'!W25</f>
        <v>10045.178595153233</v>
      </c>
      <c r="X95" s="82">
        <f>'NEW Summary 1990-2017 GHG'!X25-'NON-ETS &amp; ETS'!X25</f>
        <v>10379.267466077301</v>
      </c>
      <c r="Y95" s="82">
        <f>'NEW Summary 1990-2017 GHG'!Y25-'NON-ETS &amp; ETS'!Y25</f>
        <v>10532.736873213647</v>
      </c>
      <c r="Z95" s="82">
        <f>'NEW Summary 1990-2017 GHG'!Z25-'NON-ETS &amp; ETS'!Z25</f>
        <v>10655.911894613246</v>
      </c>
      <c r="AA95" s="82">
        <f>'NEW Summary 1990-2017 GHG'!AA25-'NON-ETS &amp; ETS'!AA25</f>
        <v>10880.287332770522</v>
      </c>
      <c r="AB95" s="82">
        <f>'NEW Summary 1990-2017 GHG'!AB25-'NON-ETS &amp; ETS'!AB25</f>
        <v>11212.113273769561</v>
      </c>
      <c r="AC95" s="82">
        <f>'NEW Summary 1990-2017 GHG'!AC25-'NON-ETS &amp; ETS'!AC25</f>
        <v>11542.425486794149</v>
      </c>
    </row>
    <row r="96" spans="1:29" outlineLevel="1" x14ac:dyDescent="0.25">
      <c r="A96" s="74" t="s">
        <v>29</v>
      </c>
      <c r="B96" s="82">
        <f>'NEW Summary 1990-2017 GHG'!B26-'NON-ETS &amp; ETS'!B26</f>
        <v>1904.5280585953326</v>
      </c>
      <c r="C96" s="82">
        <f>'NEW Summary 1990-2017 GHG'!C26-'NON-ETS &amp; ETS'!C26</f>
        <v>1934.8556201407014</v>
      </c>
      <c r="D96" s="82">
        <f>'NEW Summary 1990-2017 GHG'!D26-'NON-ETS &amp; ETS'!D26</f>
        <v>1955.1833431473672</v>
      </c>
      <c r="E96" s="82">
        <f>'NEW Summary 1990-2017 GHG'!E26-'NON-ETS &amp; ETS'!E26</f>
        <v>1957.5179811723808</v>
      </c>
      <c r="F96" s="82">
        <f>'NEW Summary 1990-2017 GHG'!F26-'NON-ETS &amp; ETS'!F26</f>
        <v>1942.3058944708753</v>
      </c>
      <c r="G96" s="82">
        <f>'NEW Summary 1990-2017 GHG'!G26-'NON-ETS &amp; ETS'!G26</f>
        <v>1937.1225277216236</v>
      </c>
      <c r="H96" s="82">
        <f>'NEW Summary 1990-2017 GHG'!H26-'NON-ETS &amp; ETS'!H26</f>
        <v>2007.0280217553725</v>
      </c>
      <c r="I96" s="82">
        <f>'NEW Summary 1990-2017 GHG'!I26-'NON-ETS &amp; ETS'!I26</f>
        <v>2051.2208646295344</v>
      </c>
      <c r="J96" s="82">
        <f>'NEW Summary 1990-2017 GHG'!J26-'NON-ETS &amp; ETS'!J26</f>
        <v>2085.0784235204496</v>
      </c>
      <c r="K96" s="82">
        <f>'NEW Summary 1990-2017 GHG'!K26-'NON-ETS &amp; ETS'!K26</f>
        <v>2009.7910790966475</v>
      </c>
      <c r="L96" s="82">
        <f>'NEW Summary 1990-2017 GHG'!L26-'NON-ETS &amp; ETS'!L26</f>
        <v>1916.2206132769807</v>
      </c>
      <c r="M96" s="82">
        <f>'NEW Summary 1990-2017 GHG'!M26-'NON-ETS &amp; ETS'!M26</f>
        <v>1922.6341266797417</v>
      </c>
      <c r="N96" s="82">
        <f>'NEW Summary 1990-2017 GHG'!N26-'NON-ETS &amp; ETS'!N26</f>
        <v>1905.9582870193749</v>
      </c>
      <c r="O96" s="82">
        <f>'NEW Summary 1990-2017 GHG'!O26-'NON-ETS &amp; ETS'!O26</f>
        <v>1880.261842731697</v>
      </c>
      <c r="P96" s="82">
        <f>'NEW Summary 1990-2017 GHG'!P26-'NON-ETS &amp; ETS'!P26</f>
        <v>1873.2631582841027</v>
      </c>
      <c r="Q96" s="82">
        <f>'NEW Summary 1990-2017 GHG'!Q26-'NON-ETS &amp; ETS'!Q26</f>
        <v>1881.7645280083568</v>
      </c>
      <c r="R96" s="82">
        <f>'NEW Summary 1990-2017 GHG'!R26-'NON-ETS &amp; ETS'!R26</f>
        <v>1845.9255983222827</v>
      </c>
      <c r="S96" s="82">
        <f>'NEW Summary 1990-2017 GHG'!S26-'NON-ETS &amp; ETS'!S26</f>
        <v>1809.5062264035005</v>
      </c>
      <c r="T96" s="82">
        <f>'NEW Summary 1990-2017 GHG'!T26-'NON-ETS &amp; ETS'!T26</f>
        <v>1797.3893087120805</v>
      </c>
      <c r="U96" s="82">
        <f>'NEW Summary 1990-2017 GHG'!U26-'NON-ETS &amp; ETS'!U26</f>
        <v>1775.0024194111293</v>
      </c>
      <c r="V96" s="82">
        <f>'NEW Summary 1990-2017 GHG'!V26-'NON-ETS &amp; ETS'!V26</f>
        <v>1739.7498579842998</v>
      </c>
      <c r="W96" s="82">
        <f>'NEW Summary 1990-2017 GHG'!W26-'NON-ETS &amp; ETS'!W26</f>
        <v>1736.1910016791589</v>
      </c>
      <c r="X96" s="82">
        <f>'NEW Summary 1990-2017 GHG'!X26-'NON-ETS &amp; ETS'!X26</f>
        <v>1812.7883026602942</v>
      </c>
      <c r="Y96" s="82">
        <f>'NEW Summary 1990-2017 GHG'!Y26-'NON-ETS &amp; ETS'!Y26</f>
        <v>1832.2080706407564</v>
      </c>
      <c r="Z96" s="82">
        <f>'NEW Summary 1990-2017 GHG'!Z26-'NON-ETS &amp; ETS'!Z26</f>
        <v>1840.1987049095549</v>
      </c>
      <c r="AA96" s="82">
        <f>'NEW Summary 1990-2017 GHG'!AA26-'NON-ETS &amp; ETS'!AA26</f>
        <v>1872.4097990381374</v>
      </c>
      <c r="AB96" s="82">
        <f>'NEW Summary 1990-2017 GHG'!AB26-'NON-ETS &amp; ETS'!AB26</f>
        <v>1936.8174887474431</v>
      </c>
      <c r="AC96" s="82">
        <f>'NEW Summary 1990-2017 GHG'!AC26-'NON-ETS &amp; ETS'!AC26</f>
        <v>1971.2918119356568</v>
      </c>
    </row>
    <row r="97" spans="1:32" outlineLevel="1" x14ac:dyDescent="0.25">
      <c r="A97" s="74" t="s">
        <v>30</v>
      </c>
      <c r="B97" s="82">
        <f>'NEW Summary 1990-2017 GHG'!B27-'NON-ETS &amp; ETS'!B27</f>
        <v>5872.8184968929227</v>
      </c>
      <c r="C97" s="82">
        <f>'NEW Summary 1990-2017 GHG'!C27-'NON-ETS &amp; ETS'!C27</f>
        <v>5827.1509653135281</v>
      </c>
      <c r="D97" s="82">
        <f>'NEW Summary 1990-2017 GHG'!D27-'NON-ETS &amp; ETS'!D27</f>
        <v>5733.8818379028808</v>
      </c>
      <c r="E97" s="82">
        <f>'NEW Summary 1990-2017 GHG'!E27-'NON-ETS &amp; ETS'!E27</f>
        <v>5839.4458179861431</v>
      </c>
      <c r="F97" s="82">
        <f>'NEW Summary 1990-2017 GHG'!F27-'NON-ETS &amp; ETS'!F27</f>
        <v>6058.5715190762903</v>
      </c>
      <c r="G97" s="82">
        <f>'NEW Summary 1990-2017 GHG'!G27-'NON-ETS &amp; ETS'!G27</f>
        <v>6295.0189675473312</v>
      </c>
      <c r="H97" s="82">
        <f>'NEW Summary 1990-2017 GHG'!H27-'NON-ETS &amp; ETS'!H27</f>
        <v>6321.6604111044408</v>
      </c>
      <c r="I97" s="82">
        <f>'NEW Summary 1990-2017 GHG'!I27-'NON-ETS &amp; ETS'!I27</f>
        <v>6125.2555954643894</v>
      </c>
      <c r="J97" s="82">
        <f>'NEW Summary 1990-2017 GHG'!J27-'NON-ETS &amp; ETS'!J27</f>
        <v>6463.635286830915</v>
      </c>
      <c r="K97" s="82">
        <f>'NEW Summary 1990-2017 GHG'!K27-'NON-ETS &amp; ETS'!K27</f>
        <v>6451.7410198164407</v>
      </c>
      <c r="L97" s="82">
        <f>'NEW Summary 1990-2017 GHG'!L27-'NON-ETS &amp; ETS'!L27</f>
        <v>6148.8017875031128</v>
      </c>
      <c r="M97" s="82">
        <f>'NEW Summary 1990-2017 GHG'!M27-'NON-ETS &amp; ETS'!M27</f>
        <v>5855.2154325908305</v>
      </c>
      <c r="N97" s="82">
        <f>'NEW Summary 1990-2017 GHG'!N27-'NON-ETS &amp; ETS'!N27</f>
        <v>5780.8612340788923</v>
      </c>
      <c r="O97" s="82">
        <f>'NEW Summary 1990-2017 GHG'!O27-'NON-ETS &amp; ETS'!O27</f>
        <v>5944.2049114597348</v>
      </c>
      <c r="P97" s="82">
        <f>'NEW Summary 1990-2017 GHG'!P27-'NON-ETS &amp; ETS'!P27</f>
        <v>5861.876871323745</v>
      </c>
      <c r="Q97" s="82">
        <f>'NEW Summary 1990-2017 GHG'!Q27-'NON-ETS &amp; ETS'!Q27</f>
        <v>5679.7929143338952</v>
      </c>
      <c r="R97" s="82">
        <f>'NEW Summary 1990-2017 GHG'!R27-'NON-ETS &amp; ETS'!R27</f>
        <v>5425.8981566615184</v>
      </c>
      <c r="S97" s="82">
        <f>'NEW Summary 1990-2017 GHG'!S27-'NON-ETS &amp; ETS'!S27</f>
        <v>5265.7572645468827</v>
      </c>
      <c r="T97" s="82">
        <f>'NEW Summary 1990-2017 GHG'!T27-'NON-ETS &amp; ETS'!T27</f>
        <v>5205.9187577426901</v>
      </c>
      <c r="U97" s="82">
        <f>'NEW Summary 1990-2017 GHG'!U27-'NON-ETS &amp; ETS'!U27</f>
        <v>5067.5002906939644</v>
      </c>
      <c r="V97" s="82">
        <f>'NEW Summary 1990-2017 GHG'!V27-'NON-ETS &amp; ETS'!V27</f>
        <v>5349.0000909352202</v>
      </c>
      <c r="W97" s="82">
        <f>'NEW Summary 1990-2017 GHG'!W27-'NON-ETS &amp; ETS'!W27</f>
        <v>4966.3888994416629</v>
      </c>
      <c r="X97" s="82">
        <f>'NEW Summary 1990-2017 GHG'!X27-'NON-ETS &amp; ETS'!X27</f>
        <v>5102.8593370321641</v>
      </c>
      <c r="Y97" s="82">
        <f>'NEW Summary 1990-2017 GHG'!Y27-'NON-ETS &amp; ETS'!Y27</f>
        <v>5552.4059225661376</v>
      </c>
      <c r="Z97" s="82">
        <f>'NEW Summary 1990-2017 GHG'!Z27-'NON-ETS &amp; ETS'!Z27</f>
        <v>5379.8272077455458</v>
      </c>
      <c r="AA97" s="82">
        <f>'NEW Summary 1990-2017 GHG'!AA27-'NON-ETS &amp; ETS'!AA27</f>
        <v>5365.9158063876994</v>
      </c>
      <c r="AB97" s="82">
        <f>'NEW Summary 1990-2017 GHG'!AB27-'NON-ETS &amp; ETS'!AB27</f>
        <v>5426.1097514624535</v>
      </c>
      <c r="AC97" s="82">
        <f>'NEW Summary 1990-2017 GHG'!AC27-'NON-ETS &amp; ETS'!AC27</f>
        <v>5699.8940455170687</v>
      </c>
    </row>
    <row r="98" spans="1:32" outlineLevel="1" x14ac:dyDescent="0.25">
      <c r="A98" s="74" t="s">
        <v>31</v>
      </c>
      <c r="B98" s="82">
        <f>'NEW Summary 1990-2017 GHG'!B28-'NON-ETS &amp; ETS'!B28</f>
        <v>355.036</v>
      </c>
      <c r="C98" s="82">
        <f>'NEW Summary 1990-2017 GHG'!C28-'NON-ETS &amp; ETS'!C28</f>
        <v>315.14515999999998</v>
      </c>
      <c r="D98" s="82">
        <f>'NEW Summary 1990-2017 GHG'!D28-'NON-ETS &amp; ETS'!D28</f>
        <v>255.60083999999998</v>
      </c>
      <c r="E98" s="82">
        <f>'NEW Summary 1990-2017 GHG'!E28-'NON-ETS &amp; ETS'!E28</f>
        <v>357.2998</v>
      </c>
      <c r="F98" s="82">
        <f>'NEW Summary 1990-2017 GHG'!F28-'NON-ETS &amp; ETS'!F28</f>
        <v>269.64124000000004</v>
      </c>
      <c r="G98" s="82">
        <f>'NEW Summary 1990-2017 GHG'!G28-'NON-ETS &amp; ETS'!G28</f>
        <v>494.59520000000003</v>
      </c>
      <c r="H98" s="82">
        <f>'NEW Summary 1990-2017 GHG'!H28-'NON-ETS &amp; ETS'!H28</f>
        <v>484.03343999999993</v>
      </c>
      <c r="I98" s="82">
        <f>'NEW Summary 1990-2017 GHG'!I28-'NON-ETS &amp; ETS'!I28</f>
        <v>423.48680000000002</v>
      </c>
      <c r="J98" s="82">
        <f>'NEW Summary 1990-2017 GHG'!J28-'NON-ETS &amp; ETS'!J28</f>
        <v>305.58044000000001</v>
      </c>
      <c r="K98" s="82">
        <f>'NEW Summary 1990-2017 GHG'!K28-'NON-ETS &amp; ETS'!K28</f>
        <v>383.22723999999999</v>
      </c>
      <c r="L98" s="82">
        <f>'NEW Summary 1990-2017 GHG'!L28-'NON-ETS &amp; ETS'!L28</f>
        <v>366.38315999999998</v>
      </c>
      <c r="M98" s="82">
        <f>'NEW Summary 1990-2017 GHG'!M28-'NON-ETS &amp; ETS'!M28</f>
        <v>385.28247999999996</v>
      </c>
      <c r="N98" s="82">
        <f>'NEW Summary 1990-2017 GHG'!N28-'NON-ETS &amp; ETS'!N28</f>
        <v>273.89956000000001</v>
      </c>
      <c r="O98" s="82">
        <f>'NEW Summary 1990-2017 GHG'!O28-'NON-ETS &amp; ETS'!O28</f>
        <v>386.76</v>
      </c>
      <c r="P98" s="82">
        <f>'NEW Summary 1990-2017 GHG'!P28-'NON-ETS &amp; ETS'!P28</f>
        <v>240.79571999999996</v>
      </c>
      <c r="Q98" s="82">
        <f>'NEW Summary 1990-2017 GHG'!Q28-'NON-ETS &amp; ETS'!Q28</f>
        <v>266.73371999999995</v>
      </c>
      <c r="R98" s="82">
        <f>'NEW Summary 1990-2017 GHG'!R28-'NON-ETS &amp; ETS'!R28</f>
        <v>254.85636</v>
      </c>
      <c r="S98" s="82">
        <f>'NEW Summary 1990-2017 GHG'!S28-'NON-ETS &amp; ETS'!S28</f>
        <v>376.76671999999996</v>
      </c>
      <c r="T98" s="82">
        <f>'NEW Summary 1990-2017 GHG'!T28-'NON-ETS &amp; ETS'!T28</f>
        <v>262.20744000000002</v>
      </c>
      <c r="U98" s="82">
        <f>'NEW Summary 1990-2017 GHG'!U28-'NON-ETS &amp; ETS'!U28</f>
        <v>307.32239999999996</v>
      </c>
      <c r="V98" s="82">
        <f>'NEW Summary 1990-2017 GHG'!V28-'NON-ETS &amp; ETS'!V28</f>
        <v>427.93387999999993</v>
      </c>
      <c r="W98" s="82">
        <f>'NEW Summary 1990-2017 GHG'!W28-'NON-ETS &amp; ETS'!W28</f>
        <v>360.67856</v>
      </c>
      <c r="X98" s="82">
        <f>'NEW Summary 1990-2017 GHG'!X28-'NON-ETS &amp; ETS'!X28</f>
        <v>229.39619999999999</v>
      </c>
      <c r="Y98" s="82">
        <f>'NEW Summary 1990-2017 GHG'!Y28-'NON-ETS &amp; ETS'!Y28</f>
        <v>515.69275999999991</v>
      </c>
      <c r="Z98" s="82">
        <f>'NEW Summary 1990-2017 GHG'!Z28-'NON-ETS &amp; ETS'!Z28</f>
        <v>391.07495680000005</v>
      </c>
      <c r="AA98" s="82">
        <f>'NEW Summary 1990-2017 GHG'!AA28-'NON-ETS &amp; ETS'!AA28</f>
        <v>401.14668</v>
      </c>
      <c r="AB98" s="82">
        <f>'NEW Summary 1990-2017 GHG'!AB28-'NON-ETS &amp; ETS'!AB28</f>
        <v>433.59887999999995</v>
      </c>
      <c r="AC98" s="82">
        <f>'NEW Summary 1990-2017 GHG'!AC28-'NON-ETS &amp; ETS'!AC28</f>
        <v>332.74735999999996</v>
      </c>
    </row>
    <row r="99" spans="1:32" outlineLevel="1" x14ac:dyDescent="0.25">
      <c r="A99" s="74" t="s">
        <v>32</v>
      </c>
      <c r="B99" s="82">
        <f>'NEW Summary 1990-2017 GHG'!B29-'NON-ETS &amp; ETS'!B29</f>
        <v>44.471430666666677</v>
      </c>
      <c r="C99" s="82">
        <f>'NEW Summary 1990-2017 GHG'!C29-'NON-ETS &amp; ETS'!C29</f>
        <v>45.82905609809557</v>
      </c>
      <c r="D99" s="82">
        <f>'NEW Summary 1990-2017 GHG'!D29-'NON-ETS &amp; ETS'!D29</f>
        <v>54.319466666666678</v>
      </c>
      <c r="E99" s="82">
        <f>'NEW Summary 1990-2017 GHG'!E29-'NON-ETS &amp; ETS'!E29</f>
        <v>45.942600000000006</v>
      </c>
      <c r="F99" s="82">
        <f>'NEW Summary 1990-2017 GHG'!F29-'NON-ETS &amp; ETS'!F29</f>
        <v>45.41093333333334</v>
      </c>
      <c r="G99" s="82">
        <f>'NEW Summary 1990-2017 GHG'!G29-'NON-ETS &amp; ETS'!G29</f>
        <v>39.682866666666669</v>
      </c>
      <c r="H99" s="82">
        <f>'NEW Summary 1990-2017 GHG'!H29-'NON-ETS &amp; ETS'!H29</f>
        <v>40.106000000000002</v>
      </c>
      <c r="I99" s="82">
        <f>'NEW Summary 1990-2017 GHG'!I29-'NON-ETS &amp; ETS'!I29</f>
        <v>38.011600000000008</v>
      </c>
      <c r="J99" s="82">
        <f>'NEW Summary 1990-2017 GHG'!J29-'NON-ETS &amp; ETS'!J29</f>
        <v>43.87093333333334</v>
      </c>
      <c r="K99" s="82">
        <f>'NEW Summary 1990-2017 GHG'!K29-'NON-ETS &amp; ETS'!K29</f>
        <v>47.625600000000006</v>
      </c>
      <c r="L99" s="82">
        <f>'NEW Summary 1990-2017 GHG'!L29-'NON-ETS &amp; ETS'!L29</f>
        <v>42.248066666666674</v>
      </c>
      <c r="M99" s="82">
        <f>'NEW Summary 1990-2017 GHG'!M29-'NON-ETS &amp; ETS'!M29</f>
        <v>38.472866666666668</v>
      </c>
      <c r="N99" s="82">
        <f>'NEW Summary 1990-2017 GHG'!N29-'NON-ETS &amp; ETS'!N29</f>
        <v>37.170466666666677</v>
      </c>
      <c r="O99" s="82">
        <f>'NEW Summary 1990-2017 GHG'!O29-'NON-ETS &amp; ETS'!O29</f>
        <v>36.101999999999997</v>
      </c>
      <c r="P99" s="82">
        <f>'NEW Summary 1990-2017 GHG'!P29-'NON-ETS &amp; ETS'!P29</f>
        <v>30.754533333333338</v>
      </c>
      <c r="Q99" s="82">
        <f>'NEW Summary 1990-2017 GHG'!Q29-'NON-ETS &amp; ETS'!Q29</f>
        <v>27.89746666666667</v>
      </c>
      <c r="R99" s="82">
        <f>'NEW Summary 1990-2017 GHG'!R29-'NON-ETS &amp; ETS'!R29</f>
        <v>29.550400000000003</v>
      </c>
      <c r="S99" s="82">
        <f>'NEW Summary 1990-2017 GHG'!S29-'NON-ETS &amp; ETS'!S29</f>
        <v>23.3552</v>
      </c>
      <c r="T99" s="82">
        <f>'NEW Summary 1990-2017 GHG'!T29-'NON-ETS &amp; ETS'!T29</f>
        <v>30.76113333333333</v>
      </c>
      <c r="U99" s="82">
        <f>'NEW Summary 1990-2017 GHG'!U29-'NON-ETS &amp; ETS'!U29</f>
        <v>40.926600000000008</v>
      </c>
      <c r="V99" s="82">
        <f>'NEW Summary 1990-2017 GHG'!V29-'NON-ETS &amp; ETS'!V29</f>
        <v>45.163800000000009</v>
      </c>
      <c r="W99" s="82">
        <f>'NEW Summary 1990-2017 GHG'!W29-'NON-ETS &amp; ETS'!W29</f>
        <v>32.322400000000002</v>
      </c>
      <c r="X99" s="82">
        <f>'NEW Summary 1990-2017 GHG'!X29-'NON-ETS &amp; ETS'!X29</f>
        <v>21.321666666666669</v>
      </c>
      <c r="Y99" s="82">
        <f>'NEW Summary 1990-2017 GHG'!Y29-'NON-ETS &amp; ETS'!Y29</f>
        <v>21.661200000000001</v>
      </c>
      <c r="Z99" s="82">
        <f>'NEW Summary 1990-2017 GHG'!Z29-'NON-ETS &amp; ETS'!Z29</f>
        <v>25.086600000000001</v>
      </c>
      <c r="AA99" s="82">
        <f>'NEW Summary 1990-2017 GHG'!AA29-'NON-ETS &amp; ETS'!AA29</f>
        <v>28.305199999999999</v>
      </c>
      <c r="AB99" s="82">
        <f>'NEW Summary 1990-2017 GHG'!AB29-'NON-ETS &amp; ETS'!AB29</f>
        <v>35.79913333333333</v>
      </c>
      <c r="AC99" s="82">
        <f>'NEW Summary 1990-2017 GHG'!AC29-'NON-ETS &amp; ETS'!AC29</f>
        <v>35.042333333333339</v>
      </c>
    </row>
    <row r="100" spans="1:32" outlineLevel="1" x14ac:dyDescent="0.25">
      <c r="A100" s="74" t="s">
        <v>33</v>
      </c>
      <c r="B100" s="82">
        <f>'NEW Summary 1990-2017 GHG'!B30-'NON-ETS &amp; ETS'!B30</f>
        <v>730.61939279182468</v>
      </c>
      <c r="C100" s="82">
        <f>'NEW Summary 1990-2017 GHG'!C30-'NON-ETS &amp; ETS'!C30</f>
        <v>758.72013866843315</v>
      </c>
      <c r="D100" s="82">
        <f>'NEW Summary 1990-2017 GHG'!D30-'NON-ETS &amp; ETS'!D30</f>
        <v>769.25791837216161</v>
      </c>
      <c r="E100" s="82">
        <f>'NEW Summary 1990-2017 GHG'!E30-'NON-ETS &amp; ETS'!E30</f>
        <v>772.77051160673761</v>
      </c>
      <c r="F100" s="82">
        <f>'NEW Summary 1990-2017 GHG'!F30-'NON-ETS &amp; ETS'!F30</f>
        <v>878.14830864402018</v>
      </c>
      <c r="G100" s="82">
        <f>'NEW Summary 1990-2017 GHG'!G30-'NON-ETS &amp; ETS'!G30</f>
        <v>1008.1142583233349</v>
      </c>
      <c r="H100" s="82">
        <f>'NEW Summary 1990-2017 GHG'!H30-'NON-ETS &amp; ETS'!H30</f>
        <v>811.40903718707443</v>
      </c>
      <c r="I100" s="82">
        <f>'NEW Summary 1990-2017 GHG'!I30-'NON-ETS &amp; ETS'!I30</f>
        <v>839.50978306368313</v>
      </c>
      <c r="J100" s="82">
        <f>'NEW Summary 1990-2017 GHG'!J30-'NON-ETS &amp; ETS'!J30</f>
        <v>832.4845965945309</v>
      </c>
      <c r="K100" s="82">
        <f>'NEW Summary 1990-2017 GHG'!K30-'NON-ETS &amp; ETS'!K30</f>
        <v>878.14830864402018</v>
      </c>
      <c r="L100" s="82">
        <f>'NEW Summary 1990-2017 GHG'!L30-'NON-ETS &amp; ETS'!L30</f>
        <v>909.76164775520476</v>
      </c>
      <c r="M100" s="82">
        <f>'NEW Summary 1990-2017 GHG'!M30-'NON-ETS &amp; ETS'!M30</f>
        <v>920.29942745893288</v>
      </c>
      <c r="N100" s="82">
        <f>'NEW Summary 1990-2017 GHG'!N30-'NON-ETS &amp; ETS'!N30</f>
        <v>923.81202069350911</v>
      </c>
      <c r="O100" s="82">
        <f>'NEW Summary 1990-2017 GHG'!O30-'NON-ETS &amp; ETS'!O30</f>
        <v>927.324613928085</v>
      </c>
      <c r="P100" s="82">
        <f>'NEW Summary 1990-2017 GHG'!P30-'NON-ETS &amp; ETS'!P30</f>
        <v>888.68608834774818</v>
      </c>
      <c r="Q100" s="82">
        <f>'NEW Summary 1990-2017 GHG'!Q30-'NON-ETS &amp; ETS'!Q30</f>
        <v>953.62749060348006</v>
      </c>
      <c r="R100" s="82">
        <f>'NEW Summary 1990-2017 GHG'!R30-'NON-ETS &amp; ETS'!R30</f>
        <v>914.19429367682551</v>
      </c>
      <c r="S100" s="82">
        <f>'NEW Summary 1990-2017 GHG'!S30-'NON-ETS &amp; ETS'!S30</f>
        <v>868.019536051518</v>
      </c>
      <c r="T100" s="82">
        <f>'NEW Summary 1990-2017 GHG'!T30-'NON-ETS &amp; ETS'!T30</f>
        <v>939.19130712314029</v>
      </c>
      <c r="U100" s="82">
        <f>'NEW Summary 1990-2017 GHG'!U30-'NON-ETS &amp; ETS'!U30</f>
        <v>796.63204249312673</v>
      </c>
      <c r="V100" s="82">
        <f>'NEW Summary 1990-2017 GHG'!V30-'NON-ETS &amp; ETS'!V30</f>
        <v>753.49453684533717</v>
      </c>
      <c r="W100" s="82">
        <f>'NEW Summary 1990-2017 GHG'!W30-'NON-ETS &amp; ETS'!W30</f>
        <v>721.92632113105401</v>
      </c>
      <c r="X100" s="82">
        <f>'NEW Summary 1990-2017 GHG'!X30-'NON-ETS &amp; ETS'!X30</f>
        <v>687.91593425507278</v>
      </c>
      <c r="Y100" s="82">
        <f>'NEW Summary 1990-2017 GHG'!Y30-'NON-ETS &amp; ETS'!Y30</f>
        <v>596.5524000497054</v>
      </c>
      <c r="Z100" s="82">
        <f>'NEW Summary 1990-2017 GHG'!Z30-'NON-ETS &amp; ETS'!Z30</f>
        <v>534.51960686279415</v>
      </c>
      <c r="AA100" s="82">
        <f>'NEW Summary 1990-2017 GHG'!AA30-'NON-ETS &amp; ETS'!AA30</f>
        <v>514.94152107200102</v>
      </c>
      <c r="AB100" s="82">
        <f>'NEW Summary 1990-2017 GHG'!AB30-'NON-ETS &amp; ETS'!AB30</f>
        <v>540.70349683170355</v>
      </c>
      <c r="AC100" s="82">
        <f>'NEW Summary 1990-2017 GHG'!AC30-'NON-ETS &amp; ETS'!AC30</f>
        <v>560.36715019865881</v>
      </c>
    </row>
    <row r="101" spans="1:32" outlineLevel="1" x14ac:dyDescent="0.25">
      <c r="A101" s="74" t="s">
        <v>34</v>
      </c>
      <c r="B101" s="82">
        <f>'NEW Summary 1990-2017 GHG'!B31-'NON-ETS &amp; ETS'!B31</f>
        <v>87.84631445959856</v>
      </c>
      <c r="C101" s="82">
        <f>'NEW Summary 1990-2017 GHG'!C31-'NON-ETS &amp; ETS'!C31</f>
        <v>94.931314244610022</v>
      </c>
      <c r="D101" s="82">
        <f>'NEW Summary 1990-2017 GHG'!D31-'NON-ETS &amp; ETS'!D31</f>
        <v>101.10295101874873</v>
      </c>
      <c r="E101" s="82">
        <f>'NEW Summary 1990-2017 GHG'!E31-'NON-ETS &amp; ETS'!E31</f>
        <v>113.14790018316168</v>
      </c>
      <c r="F101" s="82">
        <f>'NEW Summary 1990-2017 GHG'!F31-'NON-ETS &amp; ETS'!F31</f>
        <v>117.92190765207233</v>
      </c>
      <c r="G101" s="82">
        <f>'NEW Summary 1990-2017 GHG'!G31-'NON-ETS &amp; ETS'!G31</f>
        <v>158.5545060614925</v>
      </c>
      <c r="H101" s="82">
        <f>'NEW Summary 1990-2017 GHG'!H31-'NON-ETS &amp; ETS'!H31</f>
        <v>135.29419471793358</v>
      </c>
      <c r="I101" s="82">
        <f>'NEW Summary 1990-2017 GHG'!I31-'NON-ETS &amp; ETS'!I31</f>
        <v>119.28888719183486</v>
      </c>
      <c r="J101" s="82">
        <f>'NEW Summary 1990-2017 GHG'!J31-'NON-ETS &amp; ETS'!J31</f>
        <v>131.82954522971028</v>
      </c>
      <c r="K101" s="82">
        <f>'NEW Summary 1990-2017 GHG'!K31-'NON-ETS &amp; ETS'!K31</f>
        <v>116.31912924999497</v>
      </c>
      <c r="L101" s="82">
        <f>'NEW Summary 1990-2017 GHG'!L31-'NON-ETS &amp; ETS'!L31</f>
        <v>113.24066680663736</v>
      </c>
      <c r="M101" s="82">
        <f>'NEW Summary 1990-2017 GHG'!M31-'NON-ETS &amp; ETS'!M31</f>
        <v>115.16792405910972</v>
      </c>
      <c r="N101" s="82">
        <f>'NEW Summary 1990-2017 GHG'!N31-'NON-ETS &amp; ETS'!N31</f>
        <v>98.875326064714159</v>
      </c>
      <c r="O101" s="82">
        <f>'NEW Summary 1990-2017 GHG'!O31-'NON-ETS &amp; ETS'!O31</f>
        <v>142.20507517556814</v>
      </c>
      <c r="P101" s="82">
        <f>'NEW Summary 1990-2017 GHG'!P31-'NON-ETS &amp; ETS'!P31</f>
        <v>161.70438755213033</v>
      </c>
      <c r="Q101" s="82">
        <f>'NEW Summary 1990-2017 GHG'!Q31-'NON-ETS &amp; ETS'!Q31</f>
        <v>144.9441406326537</v>
      </c>
      <c r="R101" s="82">
        <f>'NEW Summary 1990-2017 GHG'!R31-'NON-ETS &amp; ETS'!R31</f>
        <v>129.47086232874588</v>
      </c>
      <c r="S101" s="82">
        <f>'NEW Summary 1990-2017 GHG'!S31-'NON-ETS &amp; ETS'!S31</f>
        <v>120.74058456243515</v>
      </c>
      <c r="T101" s="82">
        <f>'NEW Summary 1990-2017 GHG'!T31-'NON-ETS &amp; ETS'!T31</f>
        <v>103.65187194207424</v>
      </c>
      <c r="U101" s="82">
        <f>'NEW Summary 1990-2017 GHG'!U31-'NON-ETS &amp; ETS'!U31</f>
        <v>96.918377113630726</v>
      </c>
      <c r="V101" s="82">
        <f>'NEW Summary 1990-2017 GHG'!V31-'NON-ETS &amp; ETS'!V31</f>
        <v>76.18030921750001</v>
      </c>
      <c r="W101" s="82">
        <f>'NEW Summary 1990-2017 GHG'!W31-'NON-ETS &amp; ETS'!W31</f>
        <v>63.100669669385354</v>
      </c>
      <c r="X101" s="82">
        <f>'NEW Summary 1990-2017 GHG'!X31-'NON-ETS &amp; ETS'!X31</f>
        <v>69.853230235278772</v>
      </c>
      <c r="Y101" s="82">
        <f>'NEW Summary 1990-2017 GHG'!Y31-'NON-ETS &amp; ETS'!Y31</f>
        <v>77.727652196083937</v>
      </c>
      <c r="Z101" s="82">
        <f>'NEW Summary 1990-2017 GHG'!Z31-'NON-ETS &amp; ETS'!Z31</f>
        <v>74.059059437047864</v>
      </c>
      <c r="AA101" s="82">
        <f>'NEW Summary 1990-2017 GHG'!AA31-'NON-ETS &amp; ETS'!AA31</f>
        <v>65.111053126810788</v>
      </c>
      <c r="AB101" s="82">
        <f>'NEW Summary 1990-2017 GHG'!AB31-'NON-ETS &amp; ETS'!AB31</f>
        <v>59.788493849428193</v>
      </c>
      <c r="AC101" s="82">
        <f>'NEW Summary 1990-2017 GHG'!AC31-'NON-ETS &amp; ETS'!AC31</f>
        <v>70.798971654263383</v>
      </c>
    </row>
    <row r="102" spans="1:32" x14ac:dyDescent="0.25">
      <c r="A102" s="76" t="s">
        <v>35</v>
      </c>
      <c r="B102" s="73">
        <f t="shared" ref="B102:AB102" si="12">SUM(B103:B106)</f>
        <v>1546.8003996996913</v>
      </c>
      <c r="C102" s="73">
        <f t="shared" si="12"/>
        <v>1627.7649618277587</v>
      </c>
      <c r="D102" s="73">
        <f t="shared" si="12"/>
        <v>1692.8601567558967</v>
      </c>
      <c r="E102" s="73">
        <f t="shared" si="12"/>
        <v>1742.5251792457784</v>
      </c>
      <c r="F102" s="73">
        <f t="shared" si="12"/>
        <v>1786.7952341677737</v>
      </c>
      <c r="G102" s="73">
        <f t="shared" si="12"/>
        <v>1823.0170859163275</v>
      </c>
      <c r="H102" s="73">
        <f t="shared" si="12"/>
        <v>1702.1735435775422</v>
      </c>
      <c r="I102" s="73">
        <f t="shared" si="12"/>
        <v>1428.9083438370149</v>
      </c>
      <c r="J102" s="73">
        <f t="shared" si="12"/>
        <v>1472.0318915508019</v>
      </c>
      <c r="K102" s="73">
        <f t="shared" si="12"/>
        <v>1477.2829261327743</v>
      </c>
      <c r="L102" s="73">
        <f t="shared" si="12"/>
        <v>1489.0931634895912</v>
      </c>
      <c r="M102" s="73">
        <f t="shared" si="12"/>
        <v>1601.8416075473442</v>
      </c>
      <c r="N102" s="73">
        <f t="shared" si="12"/>
        <v>1707.6016299791327</v>
      </c>
      <c r="O102" s="73">
        <f t="shared" si="12"/>
        <v>1763.0989231024366</v>
      </c>
      <c r="P102" s="73">
        <f t="shared" si="12"/>
        <v>1484.2041275760614</v>
      </c>
      <c r="Q102" s="73">
        <f t="shared" si="12"/>
        <v>1290.6781700928918</v>
      </c>
      <c r="R102" s="73">
        <f t="shared" si="12"/>
        <v>1326.3973042215107</v>
      </c>
      <c r="S102" s="73">
        <f t="shared" si="12"/>
        <v>848.50866420761213</v>
      </c>
      <c r="T102" s="73">
        <f t="shared" si="12"/>
        <v>687.385940110756</v>
      </c>
      <c r="U102" s="73">
        <f t="shared" si="12"/>
        <v>515.20520574863963</v>
      </c>
      <c r="V102" s="73">
        <f t="shared" si="12"/>
        <v>499.72273998324999</v>
      </c>
      <c r="W102" s="73">
        <f t="shared" si="12"/>
        <v>590.77098648624724</v>
      </c>
      <c r="X102" s="73">
        <f t="shared" si="12"/>
        <v>515.08880465427978</v>
      </c>
      <c r="Y102" s="73">
        <f t="shared" si="12"/>
        <v>671.03350107816573</v>
      </c>
      <c r="Z102" s="73">
        <f t="shared" si="12"/>
        <v>852.47113361551919</v>
      </c>
      <c r="AA102" s="73">
        <f t="shared" si="12"/>
        <v>948.74981884760018</v>
      </c>
      <c r="AB102" s="73">
        <f t="shared" si="12"/>
        <v>957.18028010997944</v>
      </c>
      <c r="AC102" s="73">
        <f t="shared" ref="AC102" si="13">SUM(AC103:AC106)</f>
        <v>933.4020531311163</v>
      </c>
    </row>
    <row r="103" spans="1:32" outlineLevel="1" x14ac:dyDescent="0.25">
      <c r="A103" s="74" t="s">
        <v>36</v>
      </c>
      <c r="B103" s="82">
        <f>'NEW Summary 1990-2017 GHG'!B33-'NON-ETS &amp; ETS'!B33</f>
        <v>1318.0750046457997</v>
      </c>
      <c r="C103" s="82">
        <f>'NEW Summary 1990-2017 GHG'!C33-'NON-ETS &amp; ETS'!C33</f>
        <v>1398.5762396203297</v>
      </c>
      <c r="D103" s="82">
        <f>'NEW Summary 1990-2017 GHG'!D33-'NON-ETS &amp; ETS'!D33</f>
        <v>1461.4329391711981</v>
      </c>
      <c r="E103" s="82">
        <f>'NEW Summary 1990-2017 GHG'!E33-'NON-ETS &amp; ETS'!E33</f>
        <v>1510.5881268151277</v>
      </c>
      <c r="F103" s="82">
        <f>'NEW Summary 1990-2017 GHG'!F33-'NON-ETS &amp; ETS'!F33</f>
        <v>1556.0660070268186</v>
      </c>
      <c r="G103" s="82">
        <f>'NEW Summary 1990-2017 GHG'!G33-'NON-ETS &amp; ETS'!G33</f>
        <v>1592.759090270677</v>
      </c>
      <c r="H103" s="82">
        <f>'NEW Summary 1990-2017 GHG'!H33-'NON-ETS &amp; ETS'!H33</f>
        <v>1471.8696106900711</v>
      </c>
      <c r="I103" s="82">
        <f>'NEW Summary 1990-2017 GHG'!I33-'NON-ETS &amp; ETS'!I33</f>
        <v>1212.7245603159163</v>
      </c>
      <c r="J103" s="82">
        <f>'NEW Summary 1990-2017 GHG'!J33-'NON-ETS &amp; ETS'!J33</f>
        <v>1263.4259964598352</v>
      </c>
      <c r="K103" s="82">
        <f>'NEW Summary 1990-2017 GHG'!K33-'NON-ETS &amp; ETS'!K33</f>
        <v>1261.2873970377811</v>
      </c>
      <c r="L103" s="82">
        <f>'NEW Summary 1990-2017 GHG'!L33-'NON-ETS &amp; ETS'!L33</f>
        <v>1268.1637358600644</v>
      </c>
      <c r="M103" s="82">
        <f>'NEW Summary 1990-2017 GHG'!M33-'NON-ETS &amp; ETS'!M33</f>
        <v>1364.4710203505406</v>
      </c>
      <c r="N103" s="82">
        <f>'NEW Summary 1990-2017 GHG'!N33-'NON-ETS &amp; ETS'!N33</f>
        <v>1437.6433897413656</v>
      </c>
      <c r="O103" s="82">
        <f>'NEW Summary 1990-2017 GHG'!O33-'NON-ETS &amp; ETS'!O33</f>
        <v>1457.1351738766384</v>
      </c>
      <c r="P103" s="82">
        <f>'NEW Summary 1990-2017 GHG'!P33-'NON-ETS &amp; ETS'!P33</f>
        <v>1190.8522842044661</v>
      </c>
      <c r="Q103" s="82">
        <f>'NEW Summary 1990-2017 GHG'!Q33-'NON-ETS &amp; ETS'!Q33</f>
        <v>1006.9985553870778</v>
      </c>
      <c r="R103" s="82">
        <f>'NEW Summary 1990-2017 GHG'!R33-'NON-ETS &amp; ETS'!R33</f>
        <v>1049.2955470508382</v>
      </c>
      <c r="S103" s="82">
        <f>'NEW Summary 1990-2017 GHG'!S33-'NON-ETS &amp; ETS'!S33</f>
        <v>615.99279973624357</v>
      </c>
      <c r="T103" s="82">
        <f>'NEW Summary 1990-2017 GHG'!T33-'NON-ETS &amp; ETS'!T33</f>
        <v>463.84204329766396</v>
      </c>
      <c r="U103" s="82">
        <f>'NEW Summary 1990-2017 GHG'!U33-'NON-ETS &amp; ETS'!U33</f>
        <v>284.8049081264104</v>
      </c>
      <c r="V103" s="82">
        <f>'NEW Summary 1990-2017 GHG'!V33-'NON-ETS &amp; ETS'!V33</f>
        <v>278.64650733286254</v>
      </c>
      <c r="W103" s="82">
        <f>'NEW Summary 1990-2017 GHG'!W33-'NON-ETS &amp; ETS'!W33</f>
        <v>381.56113356609893</v>
      </c>
      <c r="X103" s="82">
        <f>'NEW Summary 1990-2017 GHG'!X33-'NON-ETS &amp; ETS'!X33</f>
        <v>302.79154765173917</v>
      </c>
      <c r="Y103" s="82">
        <f>'NEW Summary 1990-2017 GHG'!Y33-'NON-ETS &amp; ETS'!Y33</f>
        <v>460.96994317368154</v>
      </c>
      <c r="Z103" s="82">
        <f>'NEW Summary 1990-2017 GHG'!Z33-'NON-ETS &amp; ETS'!Z33</f>
        <v>648.10107072438586</v>
      </c>
      <c r="AA103" s="82">
        <f>'NEW Summary 1990-2017 GHG'!AA33-'NON-ETS &amp; ETS'!AA33</f>
        <v>742.15328369524173</v>
      </c>
      <c r="AB103" s="82">
        <f>'NEW Summary 1990-2017 GHG'!AB33-'NON-ETS &amp; ETS'!AB33</f>
        <v>767.7837490609752</v>
      </c>
      <c r="AC103" s="82">
        <f>'NEW Summary 1990-2017 GHG'!AC33-'NON-ETS &amp; ETS'!AC33</f>
        <v>741.80595378055932</v>
      </c>
    </row>
    <row r="104" spans="1:32" outlineLevel="1" x14ac:dyDescent="0.25">
      <c r="A104" s="74" t="s">
        <v>37</v>
      </c>
      <c r="B104" s="82">
        <f>'NEW Summary 1990-2017 GHG'!B34-'NON-ETS &amp; ETS'!B34</f>
        <v>0</v>
      </c>
      <c r="C104" s="82">
        <f>'NEW Summary 1990-2017 GHG'!C34-'NON-ETS &amp; ETS'!C34</f>
        <v>0</v>
      </c>
      <c r="D104" s="82">
        <f>'NEW Summary 1990-2017 GHG'!D34-'NON-ETS &amp; ETS'!D34</f>
        <v>0</v>
      </c>
      <c r="E104" s="82">
        <f>'NEW Summary 1990-2017 GHG'!E34-'NON-ETS &amp; ETS'!E34</f>
        <v>0</v>
      </c>
      <c r="F104" s="82">
        <f>'NEW Summary 1990-2017 GHG'!F34-'NON-ETS &amp; ETS'!F34</f>
        <v>0</v>
      </c>
      <c r="G104" s="82">
        <f>'NEW Summary 1990-2017 GHG'!G34-'NON-ETS &amp; ETS'!G34</f>
        <v>0</v>
      </c>
      <c r="H104" s="82">
        <f>'NEW Summary 1990-2017 GHG'!H34-'NON-ETS &amp; ETS'!H34</f>
        <v>0</v>
      </c>
      <c r="I104" s="82">
        <f>'NEW Summary 1990-2017 GHG'!I34-'NON-ETS &amp; ETS'!I34</f>
        <v>0</v>
      </c>
      <c r="J104" s="82">
        <f>'NEW Summary 1990-2017 GHG'!J34-'NON-ETS &amp; ETS'!J34</f>
        <v>0</v>
      </c>
      <c r="K104" s="82">
        <f>'NEW Summary 1990-2017 GHG'!K34-'NON-ETS &amp; ETS'!K34</f>
        <v>0</v>
      </c>
      <c r="L104" s="82">
        <f>'NEW Summary 1990-2017 GHG'!L34-'NON-ETS &amp; ETS'!L34</f>
        <v>0</v>
      </c>
      <c r="M104" s="82">
        <f>'NEW Summary 1990-2017 GHG'!M34-'NON-ETS &amp; ETS'!M34</f>
        <v>3.8134041600000002</v>
      </c>
      <c r="N104" s="82">
        <f>'NEW Summary 1990-2017 GHG'!N34-'NON-ETS &amp; ETS'!N34</f>
        <v>5.8339097599999992</v>
      </c>
      <c r="O104" s="82">
        <f>'NEW Summary 1990-2017 GHG'!O34-'NON-ETS &amp; ETS'!O34</f>
        <v>8.11426816</v>
      </c>
      <c r="P104" s="82">
        <f>'NEW Summary 1990-2017 GHG'!P34-'NON-ETS &amp; ETS'!P34</f>
        <v>8.5036185599999996</v>
      </c>
      <c r="Q104" s="82">
        <f>'NEW Summary 1990-2017 GHG'!Q34-'NON-ETS &amp; ETS'!Q34</f>
        <v>13.767910399999998</v>
      </c>
      <c r="R104" s="82">
        <f>'NEW Summary 1990-2017 GHG'!R34-'NON-ETS &amp; ETS'!R34</f>
        <v>13.70170368</v>
      </c>
      <c r="S104" s="82">
        <f>'NEW Summary 1990-2017 GHG'!S34-'NON-ETS &amp; ETS'!S34</f>
        <v>12.484254719999999</v>
      </c>
      <c r="T104" s="82">
        <f>'NEW Summary 1990-2017 GHG'!T34-'NON-ETS &amp; ETS'!T34</f>
        <v>16.44053504</v>
      </c>
      <c r="U104" s="82">
        <f>'NEW Summary 1990-2017 GHG'!U34-'NON-ETS &amp; ETS'!U34</f>
        <v>21.072775679999999</v>
      </c>
      <c r="V104" s="82">
        <f>'NEW Summary 1990-2017 GHG'!V34-'NON-ETS &amp; ETS'!V34</f>
        <v>20.991303680000001</v>
      </c>
      <c r="W104" s="82">
        <f>'NEW Summary 1990-2017 GHG'!W34-'NON-ETS &amp; ETS'!W34</f>
        <v>22.911470080000001</v>
      </c>
      <c r="X104" s="82">
        <f>'NEW Summary 1990-2017 GHG'!X34-'NON-ETS &amp; ETS'!X34</f>
        <v>22.413890559999999</v>
      </c>
      <c r="Y104" s="82">
        <f>'NEW Summary 1990-2017 GHG'!Y34-'NON-ETS &amp; ETS'!Y34</f>
        <v>22.730516479999999</v>
      </c>
      <c r="Z104" s="82">
        <f>'NEW Summary 1990-2017 GHG'!Z34-'NON-ETS &amp; ETS'!Z34</f>
        <v>19.298229759999998</v>
      </c>
      <c r="AA104" s="82">
        <f>'NEW Summary 1990-2017 GHG'!AA34-'NON-ETS &amp; ETS'!AA34</f>
        <v>20.662671360000001</v>
      </c>
      <c r="AB104" s="82">
        <f>'NEW Summary 1990-2017 GHG'!AB34-'NON-ETS &amp; ETS'!AB34</f>
        <v>19.890316800000001</v>
      </c>
      <c r="AC104" s="82">
        <f>'NEW Summary 1990-2017 GHG'!AC34-'NON-ETS &amp; ETS'!AC34</f>
        <v>18.827578880000001</v>
      </c>
    </row>
    <row r="105" spans="1:32" outlineLevel="1" x14ac:dyDescent="0.25">
      <c r="A105" s="74" t="s">
        <v>38</v>
      </c>
      <c r="B105" s="82">
        <f>'NEW Summary 1990-2017 GHG'!B35-'NON-ETS &amp; ETS'!B35</f>
        <v>92.482933794854645</v>
      </c>
      <c r="C105" s="82">
        <f>'NEW Summary 1990-2017 GHG'!C35-'NON-ETS &amp; ETS'!C35</f>
        <v>92.835797327953685</v>
      </c>
      <c r="D105" s="82">
        <f>'NEW Summary 1990-2017 GHG'!D35-'NON-ETS &amp; ETS'!D35</f>
        <v>93.292176069139614</v>
      </c>
      <c r="E105" s="82">
        <f>'NEW Summary 1990-2017 GHG'!E35-'NON-ETS &amp; ETS'!E35</f>
        <v>93.712305908901001</v>
      </c>
      <c r="F105" s="82">
        <f>'NEW Summary 1990-2017 GHG'!F35-'NON-ETS &amp; ETS'!F35</f>
        <v>94.07075481617008</v>
      </c>
      <c r="G105" s="82">
        <f>'NEW Summary 1990-2017 GHG'!G35-'NON-ETS &amp; ETS'!G35</f>
        <v>94.428560845102808</v>
      </c>
      <c r="H105" s="82">
        <f>'NEW Summary 1990-2017 GHG'!H35-'NON-ETS &amp; ETS'!H35</f>
        <v>94.297846985895461</v>
      </c>
      <c r="I105" s="82">
        <f>'NEW Summary 1990-2017 GHG'!I35-'NON-ETS &amp; ETS'!I35</f>
        <v>80.997628875205322</v>
      </c>
      <c r="J105" s="82">
        <f>'NEW Summary 1990-2017 GHG'!J35-'NON-ETS &amp; ETS'!J35</f>
        <v>63.127772613352249</v>
      </c>
      <c r="K105" s="82">
        <f>'NEW Summary 1990-2017 GHG'!K35-'NON-ETS &amp; ETS'!K35</f>
        <v>71.095652745846323</v>
      </c>
      <c r="L105" s="82">
        <f>'NEW Summary 1990-2017 GHG'!L35-'NON-ETS &amp; ETS'!L35</f>
        <v>75.832476701115922</v>
      </c>
      <c r="M105" s="82">
        <f>'NEW Summary 1990-2017 GHG'!M35-'NON-ETS &amp; ETS'!M35</f>
        <v>85.173155612477998</v>
      </c>
      <c r="N105" s="82">
        <f>'NEW Summary 1990-2017 GHG'!N35-'NON-ETS &amp; ETS'!N35</f>
        <v>112.04929465665865</v>
      </c>
      <c r="O105" s="82">
        <f>'NEW Summary 1990-2017 GHG'!O35-'NON-ETS &amp; ETS'!O35</f>
        <v>159.28383269831673</v>
      </c>
      <c r="P105" s="82">
        <f>'NEW Summary 1990-2017 GHG'!P35-'NON-ETS &amp; ETS'!P35</f>
        <v>148.35977118883207</v>
      </c>
      <c r="Q105" s="82">
        <f>'NEW Summary 1990-2017 GHG'!Q35-'NON-ETS &amp; ETS'!Q35</f>
        <v>131.18767284423865</v>
      </c>
      <c r="R105" s="82">
        <f>'NEW Summary 1990-2017 GHG'!R35-'NON-ETS &amp; ETS'!R35</f>
        <v>128.30584769386573</v>
      </c>
      <c r="S105" s="82">
        <f>'NEW Summary 1990-2017 GHG'!S35-'NON-ETS &amp; ETS'!S35</f>
        <v>83.691154435882311</v>
      </c>
      <c r="T105" s="82">
        <f>'NEW Summary 1990-2017 GHG'!T35-'NON-ETS &amp; ETS'!T35</f>
        <v>62.64470304056475</v>
      </c>
      <c r="U105" s="82">
        <f>'NEW Summary 1990-2017 GHG'!U35-'NON-ETS &amp; ETS'!U35</f>
        <v>64.112140570243113</v>
      </c>
      <c r="V105" s="82">
        <f>'NEW Summary 1990-2017 GHG'!V35-'NON-ETS &amp; ETS'!V35</f>
        <v>55.628310851594634</v>
      </c>
      <c r="W105" s="82">
        <f>'NEW Summary 1990-2017 GHG'!W35-'NON-ETS &amp; ETS'!W35</f>
        <v>43.336563836211951</v>
      </c>
      <c r="X105" s="82">
        <f>'NEW Summary 1990-2017 GHG'!X35-'NON-ETS &amp; ETS'!X35</f>
        <v>46.11127043818496</v>
      </c>
      <c r="Y105" s="82">
        <f>'NEW Summary 1990-2017 GHG'!Y35-'NON-ETS &amp; ETS'!Y35</f>
        <v>43.57463926309029</v>
      </c>
      <c r="Z105" s="82">
        <f>'NEW Summary 1990-2017 GHG'!Z35-'NON-ETS &amp; ETS'!Z35</f>
        <v>39.141593794662292</v>
      </c>
      <c r="AA105" s="82">
        <f>'NEW Summary 1990-2017 GHG'!AA35-'NON-ETS &amp; ETS'!AA35</f>
        <v>39.647531995978412</v>
      </c>
      <c r="AB105" s="82">
        <f>'NEW Summary 1990-2017 GHG'!AB35-'NON-ETS &amp; ETS'!AB35</f>
        <v>22.386959399049072</v>
      </c>
      <c r="AC105" s="82">
        <f>'NEW Summary 1990-2017 GHG'!AC35-'NON-ETS &amp; ETS'!AC35</f>
        <v>24.615690665815734</v>
      </c>
    </row>
    <row r="106" spans="1:32" outlineLevel="1" x14ac:dyDescent="0.25">
      <c r="A106" s="74" t="s">
        <v>39</v>
      </c>
      <c r="B106" s="82">
        <f>'NEW Summary 1990-2017 GHG'!B36-'NON-ETS &amp; ETS'!B36</f>
        <v>136.24246125903687</v>
      </c>
      <c r="C106" s="82">
        <f>'NEW Summary 1990-2017 GHG'!C36-'NON-ETS &amp; ETS'!C36</f>
        <v>136.35292487947538</v>
      </c>
      <c r="D106" s="82">
        <f>'NEW Summary 1990-2017 GHG'!D36-'NON-ETS &amp; ETS'!D36</f>
        <v>138.1350415155589</v>
      </c>
      <c r="E106" s="82">
        <f>'NEW Summary 1990-2017 GHG'!E36-'NON-ETS &amp; ETS'!E36</f>
        <v>138.22474652174972</v>
      </c>
      <c r="F106" s="82">
        <f>'NEW Summary 1990-2017 GHG'!F36-'NON-ETS &amp; ETS'!F36</f>
        <v>136.65847232478484</v>
      </c>
      <c r="G106" s="82">
        <f>'NEW Summary 1990-2017 GHG'!G36-'NON-ETS &amp; ETS'!G36</f>
        <v>135.82943480054763</v>
      </c>
      <c r="H106" s="82">
        <f>'NEW Summary 1990-2017 GHG'!H36-'NON-ETS &amp; ETS'!H36</f>
        <v>136.00608590157566</v>
      </c>
      <c r="I106" s="82">
        <f>'NEW Summary 1990-2017 GHG'!I36-'NON-ETS &amp; ETS'!I36</f>
        <v>135.18615464589334</v>
      </c>
      <c r="J106" s="82">
        <f>'NEW Summary 1990-2017 GHG'!J36-'NON-ETS &amp; ETS'!J36</f>
        <v>145.47812247761419</v>
      </c>
      <c r="K106" s="82">
        <f>'NEW Summary 1990-2017 GHG'!K36-'NON-ETS &amp; ETS'!K36</f>
        <v>144.89987634914675</v>
      </c>
      <c r="L106" s="82">
        <f>'NEW Summary 1990-2017 GHG'!L36-'NON-ETS &amp; ETS'!L36</f>
        <v>145.09695092841093</v>
      </c>
      <c r="M106" s="82">
        <f>'NEW Summary 1990-2017 GHG'!M36-'NON-ETS &amp; ETS'!M36</f>
        <v>148.38402742432575</v>
      </c>
      <c r="N106" s="82">
        <f>'NEW Summary 1990-2017 GHG'!N36-'NON-ETS &amp; ETS'!N36</f>
        <v>152.07503582110829</v>
      </c>
      <c r="O106" s="82">
        <f>'NEW Summary 1990-2017 GHG'!O36-'NON-ETS &amp; ETS'!O36</f>
        <v>138.56564836748166</v>
      </c>
      <c r="P106" s="82">
        <f>'NEW Summary 1990-2017 GHG'!P36-'NON-ETS &amp; ETS'!P36</f>
        <v>136.48845362276316</v>
      </c>
      <c r="Q106" s="82">
        <f>'NEW Summary 1990-2017 GHG'!Q36-'NON-ETS &amp; ETS'!Q36</f>
        <v>138.72403146157541</v>
      </c>
      <c r="R106" s="82">
        <f>'NEW Summary 1990-2017 GHG'!R36-'NON-ETS &amp; ETS'!R36</f>
        <v>135.0942057968067</v>
      </c>
      <c r="S106" s="82">
        <f>'NEW Summary 1990-2017 GHG'!S36-'NON-ETS &amp; ETS'!S36</f>
        <v>136.34045531548622</v>
      </c>
      <c r="T106" s="82">
        <f>'NEW Summary 1990-2017 GHG'!T36-'NON-ETS &amp; ETS'!T36</f>
        <v>144.45865873252731</v>
      </c>
      <c r="U106" s="82">
        <f>'NEW Summary 1990-2017 GHG'!U36-'NON-ETS &amp; ETS'!U36</f>
        <v>145.21538137198615</v>
      </c>
      <c r="V106" s="82">
        <f>'NEW Summary 1990-2017 GHG'!V36-'NON-ETS &amp; ETS'!V36</f>
        <v>144.45661811879282</v>
      </c>
      <c r="W106" s="82">
        <f>'NEW Summary 1990-2017 GHG'!W36-'NON-ETS &amp; ETS'!W36</f>
        <v>142.9618190039364</v>
      </c>
      <c r="X106" s="82">
        <f>'NEW Summary 1990-2017 GHG'!X36-'NON-ETS &amp; ETS'!X36</f>
        <v>143.77209600435555</v>
      </c>
      <c r="Y106" s="82">
        <f>'NEW Summary 1990-2017 GHG'!Y36-'NON-ETS &amp; ETS'!Y36</f>
        <v>143.7584021613938</v>
      </c>
      <c r="Z106" s="82">
        <f>'NEW Summary 1990-2017 GHG'!Z36-'NON-ETS &amp; ETS'!Z36</f>
        <v>145.930239336471</v>
      </c>
      <c r="AA106" s="82">
        <f>'NEW Summary 1990-2017 GHG'!AA36-'NON-ETS &amp; ETS'!AA36</f>
        <v>146.28633179638013</v>
      </c>
      <c r="AB106" s="82">
        <f>'NEW Summary 1990-2017 GHG'!AB36-'NON-ETS &amp; ETS'!AB36</f>
        <v>147.11925484995513</v>
      </c>
      <c r="AC106" s="82">
        <f>'NEW Summary 1990-2017 GHG'!AC36-'NON-ETS &amp; ETS'!AC36</f>
        <v>148.15282980474126</v>
      </c>
    </row>
    <row r="107" spans="1:32" x14ac:dyDescent="0.25">
      <c r="B107" s="78"/>
      <c r="C107" s="78"/>
      <c r="D107" s="78"/>
      <c r="E107" s="78"/>
      <c r="F107" s="78"/>
      <c r="G107" s="78"/>
      <c r="H107" s="78"/>
      <c r="I107" s="78"/>
      <c r="J107" s="78"/>
      <c r="K107" s="78"/>
      <c r="L107" s="78"/>
      <c r="M107" s="78"/>
      <c r="N107" s="78"/>
      <c r="O107" s="78"/>
      <c r="P107" s="78"/>
      <c r="Q107" s="78"/>
      <c r="R107" s="78"/>
      <c r="S107" s="78"/>
      <c r="T107" s="78"/>
      <c r="U107" s="78"/>
      <c r="V107" s="78"/>
      <c r="W107" s="78"/>
      <c r="X107" s="78"/>
      <c r="Y107" s="78"/>
      <c r="Z107" s="78"/>
      <c r="AA107" s="78"/>
      <c r="AB107" s="78"/>
      <c r="AC107" s="78"/>
    </row>
    <row r="108" spans="1:32" x14ac:dyDescent="0.25">
      <c r="A108" s="79" t="s">
        <v>44</v>
      </c>
      <c r="B108" s="80">
        <f>'NEW Summary 1990-2017 GHG'!B38-'NON-ETS &amp; ETS'!B38</f>
        <v>55417.063442383405</v>
      </c>
      <c r="C108" s="80">
        <f>'NEW Summary 1990-2017 GHG'!C38-'NON-ETS &amp; ETS'!C38</f>
        <v>56097.262162152358</v>
      </c>
      <c r="D108" s="80">
        <f>'NEW Summary 1990-2017 GHG'!D38-'NON-ETS &amp; ETS'!D38</f>
        <v>55959.165606092931</v>
      </c>
      <c r="E108" s="80">
        <f>'NEW Summary 1990-2017 GHG'!E38-'NON-ETS &amp; ETS'!E38</f>
        <v>56359.815307420846</v>
      </c>
      <c r="F108" s="80">
        <f>'NEW Summary 1990-2017 GHG'!F38-'NON-ETS &amp; ETS'!F38</f>
        <v>57697.025594062157</v>
      </c>
      <c r="G108" s="80">
        <f>'NEW Summary 1990-2017 GHG'!G38-'NON-ETS &amp; ETS'!G38</f>
        <v>59177.472068130934</v>
      </c>
      <c r="H108" s="80">
        <f>'NEW Summary 1990-2017 GHG'!H38-'NON-ETS &amp; ETS'!H38</f>
        <v>61272.677151367236</v>
      </c>
      <c r="I108" s="80">
        <f>'NEW Summary 1990-2017 GHG'!I38-'NON-ETS &amp; ETS'!I38</f>
        <v>62652.430545819465</v>
      </c>
      <c r="J108" s="80">
        <f>'NEW Summary 1990-2017 GHG'!J38-'NON-ETS &amp; ETS'!J38</f>
        <v>65173.640204362608</v>
      </c>
      <c r="K108" s="80">
        <f>'NEW Summary 1990-2017 GHG'!K38-'NON-ETS &amp; ETS'!K38</f>
        <v>66308.691354281225</v>
      </c>
      <c r="L108" s="80">
        <f>'NEW Summary 1990-2017 GHG'!L38-'NON-ETS &amp; ETS'!L38</f>
        <v>68478.406860990915</v>
      </c>
      <c r="M108" s="80">
        <f>'NEW Summary 1990-2017 GHG'!M38-'NON-ETS &amp; ETS'!M38</f>
        <v>70475.259316825352</v>
      </c>
      <c r="N108" s="80">
        <f>'NEW Summary 1990-2017 GHG'!N38-'NON-ETS &amp; ETS'!N38</f>
        <v>68428.658619639842</v>
      </c>
      <c r="O108" s="80">
        <f>'NEW Summary 1990-2017 GHG'!O38-'NON-ETS &amp; ETS'!O38</f>
        <v>68662.575092091138</v>
      </c>
      <c r="P108" s="80">
        <f>'NEW Summary 1990-2017 GHG'!P38-'NON-ETS &amp; ETS'!P38</f>
        <v>67963.834218070842</v>
      </c>
      <c r="Q108" s="80">
        <f>'NEW Summary 1990-2017 GHG'!Q38-'NON-ETS &amp; ETS'!Q38</f>
        <v>47098.818333018673</v>
      </c>
      <c r="R108" s="80">
        <f>'NEW Summary 1990-2017 GHG'!R38-'NON-ETS &amp; ETS'!R38</f>
        <v>47091.876570700639</v>
      </c>
      <c r="S108" s="80">
        <f>'NEW Summary 1990-2017 GHG'!S38-'NON-ETS &amp; ETS'!S38</f>
        <v>46770.314700062634</v>
      </c>
      <c r="T108" s="80">
        <f>'NEW Summary 1990-2017 GHG'!T38-'NON-ETS &amp; ETS'!T38</f>
        <v>46918.033256578332</v>
      </c>
      <c r="U108" s="80">
        <f>'NEW Summary 1990-2017 GHG'!U38-'NON-ETS &amp; ETS'!U38</f>
        <v>44330.872443931163</v>
      </c>
      <c r="V108" s="80">
        <f>'NEW Summary 1990-2017 GHG'!V38-'NON-ETS &amp; ETS'!V38</f>
        <v>43750.065703052234</v>
      </c>
      <c r="W108" s="80">
        <f>'NEW Summary 1990-2017 GHG'!W38-'NON-ETS &amp; ETS'!W38</f>
        <v>41230.349159743324</v>
      </c>
      <c r="X108" s="80">
        <f>'NEW Summary 1990-2017 GHG'!X38-'NON-ETS &amp; ETS'!X38</f>
        <v>40757.662586034043</v>
      </c>
      <c r="Y108" s="80">
        <f>'NEW Summary 1990-2017 GHG'!Y38-'NON-ETS &amp; ETS'!Y38</f>
        <v>41713.480592538981</v>
      </c>
      <c r="Z108" s="80">
        <f>'NEW Summary 1990-2017 GHG'!Z38-'NON-ETS &amp; ETS'!Z38</f>
        <v>41130.007096568705</v>
      </c>
      <c r="AA108" s="80">
        <f>'NEW Summary 1990-2017 GHG'!AA38-'NON-ETS &amp; ETS'!AA38</f>
        <v>42363.407009321214</v>
      </c>
      <c r="AB108" s="80">
        <f>'NEW Summary 1990-2017 GHG'!AB38-'NON-ETS &amp; ETS'!AB38</f>
        <v>43517.551167771118</v>
      </c>
      <c r="AC108" s="80">
        <f>'NEW Summary 1990-2017 GHG'!AC38-'NON-ETS &amp; ETS'!AC38</f>
        <v>43830.354682739213</v>
      </c>
      <c r="AD108" s="10">
        <f>(AC108-AB108)/AB108</f>
        <v>7.1879852283543762E-3</v>
      </c>
      <c r="AE108" s="10">
        <f>(AC108-AA108)/AA108</f>
        <v>3.4627707660416139E-2</v>
      </c>
      <c r="AF108" s="10"/>
    </row>
    <row r="109" spans="1:32" x14ac:dyDescent="0.25">
      <c r="B109" s="83"/>
      <c r="C109" s="83"/>
      <c r="D109" s="83"/>
      <c r="E109" s="83"/>
      <c r="F109" s="83"/>
      <c r="G109" s="83"/>
      <c r="H109" s="83"/>
      <c r="I109" s="83"/>
      <c r="J109" s="83"/>
      <c r="K109" s="83"/>
      <c r="L109" s="83"/>
      <c r="M109" s="83"/>
      <c r="N109" s="83"/>
      <c r="O109" s="83"/>
      <c r="P109" s="83"/>
      <c r="Q109" s="83"/>
      <c r="R109" s="83"/>
      <c r="S109" s="83"/>
      <c r="T109" s="83"/>
      <c r="U109" s="83"/>
      <c r="V109" s="83"/>
      <c r="W109" s="83"/>
      <c r="X109" s="83"/>
      <c r="Y109" s="83"/>
      <c r="Z109" s="83"/>
      <c r="AA109" s="83"/>
      <c r="AB109" s="83"/>
      <c r="AC109" s="8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NEW Summary 1990-2017 GHG</vt:lpstr>
      <vt:lpstr>NEW Summary 1990-2017 CO2</vt:lpstr>
      <vt:lpstr>NEW Summary 1990-2017 CH4</vt:lpstr>
      <vt:lpstr>NEW Summary 1990-2017 N2O</vt:lpstr>
      <vt:lpstr>NON-ETS &amp; ETS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Ann Marie Ryan</dc:creator>
  <cp:lastModifiedBy>Ann Marie Ryan</cp:lastModifiedBy>
  <dcterms:created xsi:type="dcterms:W3CDTF">2019-04-17T15:00:42Z</dcterms:created>
  <dcterms:modified xsi:type="dcterms:W3CDTF">2019-05-01T08:24:58Z</dcterms:modified>
</cp:coreProperties>
</file>