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ir Emissions\Annual Inventory Compilation\2020data\Outputs\EU MM Decision\Website\"/>
    </mc:Choice>
  </mc:AlternateContent>
  <xr:revisionPtr revIDLastSave="0" documentId="13_ncr:1_{72EB2C15-E1AF-40B8-B23F-8A8A09192E71}" xr6:coauthVersionLast="47" xr6:coauthVersionMax="47" xr10:uidLastSave="{00000000-0000-0000-0000-000000000000}"/>
  <bookViews>
    <workbookView xWindow="-120" yWindow="-120" windowWidth="29040" windowHeight="15840" xr2:uid="{F344FFD1-E2AD-4A7E-B14F-46F9235EF7F9}"/>
  </bookViews>
  <sheets>
    <sheet name="NEW Summary 1990-2020 GHG" sheetId="1" r:id="rId1"/>
    <sheet name="NEW Summary 1990-2020 CO2" sheetId="3" r:id="rId2"/>
    <sheet name="NEW Summary 1990-2020 CH4" sheetId="4" r:id="rId3"/>
    <sheet name="NEW Summary 1990-2020 N2O" sheetId="5" r:id="rId4"/>
    <sheet name="NON-ETS &amp; ETS" sheetId="6" r:id="rId5"/>
  </sheets>
  <definedNames>
    <definedName name="_xlnm._FilterDatabase" localSheetId="0" hidden="1">'NEW Summary 1990-2020 GHG'!$N$114:$P$114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8" i="6" l="1"/>
  <c r="Y17" i="6"/>
  <c r="R17" i="6"/>
  <c r="R38" i="6" s="1"/>
  <c r="Q17" i="6"/>
  <c r="Q38" i="6" s="1"/>
  <c r="AF17" i="6"/>
  <c r="AH17" i="6" s="1"/>
  <c r="AE17" i="6"/>
  <c r="AD17" i="6"/>
  <c r="AC17" i="6"/>
  <c r="AB17" i="6"/>
  <c r="AA17" i="6"/>
  <c r="Z17" i="6"/>
  <c r="Z38" i="6" s="1"/>
  <c r="X17" i="6"/>
  <c r="W17" i="6"/>
  <c r="V17" i="6"/>
  <c r="V38" i="6" s="1"/>
  <c r="U17" i="6"/>
  <c r="T17" i="6"/>
  <c r="S17" i="6"/>
  <c r="AH16" i="6"/>
  <c r="T11" i="6"/>
  <c r="S11" i="6"/>
  <c r="AC12" i="6"/>
  <c r="AC11" i="6" s="1"/>
  <c r="AB12" i="6"/>
  <c r="AB11" i="6" s="1"/>
  <c r="X11" i="6"/>
  <c r="W11" i="6"/>
  <c r="V11" i="6"/>
  <c r="U11" i="6"/>
  <c r="R11" i="6"/>
  <c r="Q11" i="6"/>
  <c r="X38" i="6"/>
  <c r="AF2" i="6"/>
  <c r="AH2" i="6" s="1"/>
  <c r="X2" i="6"/>
  <c r="AH4" i="6"/>
  <c r="Y2" i="6"/>
  <c r="Q2" i="6"/>
  <c r="AH3" i="6"/>
  <c r="AA2" i="6"/>
  <c r="Z2" i="6"/>
  <c r="S2" i="6"/>
  <c r="R2" i="6"/>
  <c r="AE2" i="6"/>
  <c r="AD2" i="6"/>
  <c r="AC2" i="6"/>
  <c r="AB2" i="6"/>
  <c r="W2" i="6"/>
  <c r="V2" i="6"/>
  <c r="U2" i="6"/>
  <c r="T2" i="6"/>
  <c r="Y38" i="5"/>
  <c r="AK36" i="5"/>
  <c r="AJ36" i="5"/>
  <c r="AH36" i="5"/>
  <c r="AB32" i="5"/>
  <c r="AA32" i="5"/>
  <c r="T32" i="5"/>
  <c r="S32" i="5"/>
  <c r="L32" i="5"/>
  <c r="K32" i="5"/>
  <c r="D32" i="5"/>
  <c r="C32" i="5"/>
  <c r="AF32" i="5"/>
  <c r="AC32" i="5"/>
  <c r="Z32" i="5"/>
  <c r="Y32" i="5"/>
  <c r="X32" i="5"/>
  <c r="U32" i="5"/>
  <c r="R32" i="5"/>
  <c r="Q32" i="5"/>
  <c r="P32" i="5"/>
  <c r="M32" i="5"/>
  <c r="J32" i="5"/>
  <c r="I32" i="5"/>
  <c r="H32" i="5"/>
  <c r="E32" i="5"/>
  <c r="B32" i="5"/>
  <c r="AH32" i="5" s="1"/>
  <c r="AK31" i="5"/>
  <c r="AB24" i="5"/>
  <c r="T24" i="5"/>
  <c r="L24" i="5"/>
  <c r="D24" i="5"/>
  <c r="AE24" i="5"/>
  <c r="W24" i="5"/>
  <c r="O24" i="5"/>
  <c r="H24" i="5"/>
  <c r="G24" i="5"/>
  <c r="AJ27" i="5"/>
  <c r="AH27" i="5"/>
  <c r="AK27" i="5"/>
  <c r="AA24" i="5"/>
  <c r="Z24" i="5"/>
  <c r="S24" i="5"/>
  <c r="R24" i="5"/>
  <c r="K24" i="5"/>
  <c r="J24" i="5"/>
  <c r="C24" i="5"/>
  <c r="B24" i="5"/>
  <c r="AH26" i="5"/>
  <c r="AD24" i="5"/>
  <c r="AC24" i="5"/>
  <c r="V24" i="5"/>
  <c r="U24" i="5"/>
  <c r="N24" i="5"/>
  <c r="M24" i="5"/>
  <c r="F24" i="5"/>
  <c r="E24" i="5"/>
  <c r="AF24" i="5"/>
  <c r="Y24" i="5"/>
  <c r="X24" i="5"/>
  <c r="X38" i="5" s="1"/>
  <c r="Q24" i="5"/>
  <c r="P24" i="5"/>
  <c r="I24" i="5"/>
  <c r="AK22" i="5"/>
  <c r="AJ22" i="5"/>
  <c r="AH22" i="5"/>
  <c r="AH19" i="5"/>
  <c r="AA17" i="5"/>
  <c r="S17" i="5"/>
  <c r="K17" i="5"/>
  <c r="C17" i="5"/>
  <c r="AF17" i="5"/>
  <c r="AE17" i="5"/>
  <c r="AD17" i="5"/>
  <c r="AC17" i="5"/>
  <c r="Z17" i="5"/>
  <c r="Y17" i="5"/>
  <c r="X17" i="5"/>
  <c r="W17" i="5"/>
  <c r="V17" i="5"/>
  <c r="U17" i="5"/>
  <c r="R17" i="5"/>
  <c r="Q17" i="5"/>
  <c r="P17" i="5"/>
  <c r="O17" i="5"/>
  <c r="N17" i="5"/>
  <c r="M17" i="5"/>
  <c r="J17" i="5"/>
  <c r="I17" i="5"/>
  <c r="H17" i="5"/>
  <c r="G17" i="5"/>
  <c r="F17" i="5"/>
  <c r="E17" i="5"/>
  <c r="B17" i="5"/>
  <c r="AK16" i="5"/>
  <c r="AH16" i="5"/>
  <c r="AK15" i="5"/>
  <c r="AB11" i="5"/>
  <c r="T11" i="5"/>
  <c r="L11" i="5"/>
  <c r="D11" i="5"/>
  <c r="AE11" i="5"/>
  <c r="W11" i="5"/>
  <c r="O11" i="5"/>
  <c r="G11" i="5"/>
  <c r="AJ13" i="5"/>
  <c r="AK13" i="5"/>
  <c r="AA11" i="5"/>
  <c r="Z11" i="5"/>
  <c r="S11" i="5"/>
  <c r="R11" i="5"/>
  <c r="K11" i="5"/>
  <c r="J11" i="5"/>
  <c r="C11" i="5"/>
  <c r="B11" i="5"/>
  <c r="AH12" i="5"/>
  <c r="AD11" i="5"/>
  <c r="AC11" i="5"/>
  <c r="V11" i="5"/>
  <c r="U11" i="5"/>
  <c r="N11" i="5"/>
  <c r="M11" i="5"/>
  <c r="F11" i="5"/>
  <c r="E11" i="5"/>
  <c r="AF11" i="5"/>
  <c r="Y11" i="5"/>
  <c r="X11" i="5"/>
  <c r="Q11" i="5"/>
  <c r="P11" i="5"/>
  <c r="I11" i="5"/>
  <c r="H11" i="5"/>
  <c r="AK10" i="5"/>
  <c r="AJ10" i="5"/>
  <c r="AH10" i="5"/>
  <c r="AJ8" i="5"/>
  <c r="AK8" i="5"/>
  <c r="AH8" i="5"/>
  <c r="AK7" i="5"/>
  <c r="AD2" i="5"/>
  <c r="V2" i="5"/>
  <c r="N2" i="5"/>
  <c r="F2" i="5"/>
  <c r="AJ5" i="5"/>
  <c r="AK5" i="5"/>
  <c r="Y2" i="5"/>
  <c r="Q2" i="5"/>
  <c r="Q38" i="5" s="1"/>
  <c r="J2" i="5"/>
  <c r="J38" i="5" s="1"/>
  <c r="I2" i="5"/>
  <c r="I38" i="5" s="1"/>
  <c r="AH5" i="5"/>
  <c r="AK4" i="5"/>
  <c r="AC2" i="5"/>
  <c r="AB2" i="5"/>
  <c r="U2" i="5"/>
  <c r="T2" i="5"/>
  <c r="M2" i="5"/>
  <c r="L2" i="5"/>
  <c r="E2" i="5"/>
  <c r="D2" i="5"/>
  <c r="AE2" i="5"/>
  <c r="X2" i="5"/>
  <c r="W2" i="5"/>
  <c r="P2" i="5"/>
  <c r="O2" i="5"/>
  <c r="H2" i="5"/>
  <c r="H38" i="5" s="1"/>
  <c r="G2" i="5"/>
  <c r="AA2" i="5"/>
  <c r="AA38" i="5" s="1"/>
  <c r="Z2" i="5"/>
  <c r="Z38" i="5" s="1"/>
  <c r="S2" i="5"/>
  <c r="S38" i="5" s="1"/>
  <c r="R2" i="5"/>
  <c r="R38" i="5" s="1"/>
  <c r="K2" i="5"/>
  <c r="C2" i="5"/>
  <c r="B2" i="5"/>
  <c r="B38" i="5" s="1"/>
  <c r="AE38" i="4"/>
  <c r="AD38" i="4"/>
  <c r="AK36" i="4"/>
  <c r="Z32" i="4"/>
  <c r="Y32" i="4"/>
  <c r="R32" i="4"/>
  <c r="Q32" i="4"/>
  <c r="I32" i="4"/>
  <c r="B32" i="4"/>
  <c r="AK35" i="4"/>
  <c r="AC32" i="4"/>
  <c r="U32" i="4"/>
  <c r="M32" i="4"/>
  <c r="E32" i="4"/>
  <c r="AE32" i="4"/>
  <c r="X32" i="4"/>
  <c r="W32" i="4"/>
  <c r="P32" i="4"/>
  <c r="O32" i="4"/>
  <c r="H32" i="4"/>
  <c r="G32" i="4"/>
  <c r="AD32" i="4"/>
  <c r="AA32" i="4"/>
  <c r="V32" i="4"/>
  <c r="S32" i="4"/>
  <c r="N32" i="4"/>
  <c r="K32" i="4"/>
  <c r="J32" i="4"/>
  <c r="F32" i="4"/>
  <c r="C32" i="4"/>
  <c r="AH31" i="4"/>
  <c r="AC24" i="4"/>
  <c r="U24" i="4"/>
  <c r="M24" i="4"/>
  <c r="E24" i="4"/>
  <c r="X24" i="4"/>
  <c r="P24" i="4"/>
  <c r="H24" i="4"/>
  <c r="AK26" i="4"/>
  <c r="AJ26" i="4"/>
  <c r="AH26" i="4"/>
  <c r="AB24" i="4"/>
  <c r="AA24" i="4"/>
  <c r="T24" i="4"/>
  <c r="S24" i="4"/>
  <c r="L24" i="4"/>
  <c r="K24" i="4"/>
  <c r="D24" i="4"/>
  <c r="C24" i="4"/>
  <c r="AE24" i="4"/>
  <c r="AD24" i="4"/>
  <c r="W24" i="4"/>
  <c r="V24" i="4"/>
  <c r="O24" i="4"/>
  <c r="N24" i="4"/>
  <c r="G24" i="4"/>
  <c r="F24" i="4"/>
  <c r="Z24" i="4"/>
  <c r="Y24" i="4"/>
  <c r="R24" i="4"/>
  <c r="Q24" i="4"/>
  <c r="J24" i="4"/>
  <c r="I24" i="4"/>
  <c r="B24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K16" i="4"/>
  <c r="AE11" i="4"/>
  <c r="W11" i="4"/>
  <c r="O11" i="4"/>
  <c r="G11" i="4"/>
  <c r="AJ14" i="4"/>
  <c r="AK14" i="4"/>
  <c r="AA11" i="4"/>
  <c r="Z11" i="4"/>
  <c r="R11" i="4"/>
  <c r="J11" i="4"/>
  <c r="C11" i="4"/>
  <c r="B11" i="4"/>
  <c r="AH13" i="4"/>
  <c r="AD11" i="4"/>
  <c r="AC11" i="4"/>
  <c r="V11" i="4"/>
  <c r="U11" i="4"/>
  <c r="N11" i="4"/>
  <c r="M11" i="4"/>
  <c r="F11" i="4"/>
  <c r="E11" i="4"/>
  <c r="Y11" i="4"/>
  <c r="X11" i="4"/>
  <c r="Q11" i="4"/>
  <c r="P11" i="4"/>
  <c r="I11" i="4"/>
  <c r="H11" i="4"/>
  <c r="AB11" i="4"/>
  <c r="T11" i="4"/>
  <c r="S11" i="4"/>
  <c r="L11" i="4"/>
  <c r="K11" i="4"/>
  <c r="D11" i="4"/>
  <c r="AK9" i="4"/>
  <c r="AJ9" i="4"/>
  <c r="AH9" i="4"/>
  <c r="AK8" i="4"/>
  <c r="AK7" i="4"/>
  <c r="AJ7" i="4"/>
  <c r="AH7" i="4"/>
  <c r="AJ5" i="4"/>
  <c r="AK5" i="4"/>
  <c r="AH5" i="4"/>
  <c r="AK4" i="4"/>
  <c r="AD2" i="4"/>
  <c r="AB2" i="4"/>
  <c r="V2" i="4"/>
  <c r="V38" i="4" s="1"/>
  <c r="T2" i="4"/>
  <c r="N2" i="4"/>
  <c r="N38" i="4" s="1"/>
  <c r="L2" i="4"/>
  <c r="F2" i="4"/>
  <c r="F38" i="4" s="1"/>
  <c r="D2" i="4"/>
  <c r="AH4" i="4"/>
  <c r="AE2" i="4"/>
  <c r="AC2" i="4"/>
  <c r="X2" i="4"/>
  <c r="X38" i="4" s="1"/>
  <c r="W2" i="4"/>
  <c r="U2" i="4"/>
  <c r="P2" i="4"/>
  <c r="P38" i="4" s="1"/>
  <c r="O2" i="4"/>
  <c r="M2" i="4"/>
  <c r="H2" i="4"/>
  <c r="H38" i="4" s="1"/>
  <c r="G2" i="4"/>
  <c r="E2" i="4"/>
  <c r="AA2" i="4"/>
  <c r="AA38" i="4" s="1"/>
  <c r="Z2" i="4"/>
  <c r="Z38" i="4" s="1"/>
  <c r="S2" i="4"/>
  <c r="S38" i="4" s="1"/>
  <c r="R2" i="4"/>
  <c r="R38" i="4" s="1"/>
  <c r="K2" i="4"/>
  <c r="K38" i="4" s="1"/>
  <c r="J2" i="4"/>
  <c r="C2" i="4"/>
  <c r="B2" i="4"/>
  <c r="B38" i="4" s="1"/>
  <c r="V38" i="3"/>
  <c r="AK36" i="3"/>
  <c r="AK35" i="3"/>
  <c r="AJ35" i="3"/>
  <c r="AB32" i="3"/>
  <c r="AA32" i="3"/>
  <c r="Z32" i="3"/>
  <c r="T32" i="3"/>
  <c r="S32" i="3"/>
  <c r="R32" i="3"/>
  <c r="L32" i="3"/>
  <c r="K32" i="3"/>
  <c r="J32" i="3"/>
  <c r="D32" i="3"/>
  <c r="C32" i="3"/>
  <c r="B32" i="3"/>
  <c r="AK34" i="3"/>
  <c r="AK33" i="3"/>
  <c r="AF32" i="3"/>
  <c r="AE32" i="3"/>
  <c r="AD32" i="3"/>
  <c r="AC32" i="3"/>
  <c r="Y32" i="3"/>
  <c r="X32" i="3"/>
  <c r="W32" i="3"/>
  <c r="V32" i="3"/>
  <c r="U32" i="3"/>
  <c r="Q32" i="3"/>
  <c r="P32" i="3"/>
  <c r="O32" i="3"/>
  <c r="N32" i="3"/>
  <c r="M32" i="3"/>
  <c r="I32" i="3"/>
  <c r="H32" i="3"/>
  <c r="G32" i="3"/>
  <c r="F32" i="3"/>
  <c r="E32" i="3"/>
  <c r="AK31" i="3"/>
  <c r="AJ31" i="3"/>
  <c r="AH31" i="3"/>
  <c r="J24" i="3"/>
  <c r="AH30" i="3"/>
  <c r="AJ30" i="3"/>
  <c r="AD24" i="3"/>
  <c r="V24" i="3"/>
  <c r="N24" i="3"/>
  <c r="F24" i="3"/>
  <c r="X24" i="3"/>
  <c r="P24" i="3"/>
  <c r="H24" i="3"/>
  <c r="AK28" i="3"/>
  <c r="AJ28" i="3"/>
  <c r="AH28" i="3"/>
  <c r="AB24" i="3"/>
  <c r="AA24" i="3"/>
  <c r="T24" i="3"/>
  <c r="S24" i="3"/>
  <c r="L24" i="3"/>
  <c r="K24" i="3"/>
  <c r="D24" i="3"/>
  <c r="C24" i="3"/>
  <c r="AK27" i="3"/>
  <c r="AK26" i="3"/>
  <c r="AK25" i="3"/>
  <c r="AE24" i="3"/>
  <c r="Z24" i="3"/>
  <c r="Y24" i="3"/>
  <c r="W24" i="3"/>
  <c r="R24" i="3"/>
  <c r="Q24" i="3"/>
  <c r="O24" i="3"/>
  <c r="I24" i="3"/>
  <c r="G24" i="3"/>
  <c r="B24" i="3"/>
  <c r="AK23" i="3"/>
  <c r="AK22" i="3"/>
  <c r="AC17" i="3"/>
  <c r="U17" i="3"/>
  <c r="M17" i="3"/>
  <c r="E17" i="3"/>
  <c r="L17" i="3"/>
  <c r="K17" i="3"/>
  <c r="D17" i="3"/>
  <c r="C17" i="3"/>
  <c r="AJ18" i="3"/>
  <c r="AD17" i="3"/>
  <c r="V17" i="3"/>
  <c r="N17" i="3"/>
  <c r="F17" i="3"/>
  <c r="AF17" i="3"/>
  <c r="AB17" i="3"/>
  <c r="AA17" i="3"/>
  <c r="Z17" i="3"/>
  <c r="Y17" i="3"/>
  <c r="X17" i="3"/>
  <c r="T17" i="3"/>
  <c r="S17" i="3"/>
  <c r="R17" i="3"/>
  <c r="Q17" i="3"/>
  <c r="P17" i="3"/>
  <c r="J17" i="3"/>
  <c r="I17" i="3"/>
  <c r="H17" i="3"/>
  <c r="B17" i="3"/>
  <c r="AH17" i="3" s="1"/>
  <c r="AK16" i="3"/>
  <c r="AB11" i="3"/>
  <c r="D11" i="3"/>
  <c r="AH16" i="3"/>
  <c r="AE11" i="3"/>
  <c r="W11" i="3"/>
  <c r="O11" i="3"/>
  <c r="G11" i="3"/>
  <c r="AJ14" i="3"/>
  <c r="AH14" i="3"/>
  <c r="AK14" i="3"/>
  <c r="Z11" i="3"/>
  <c r="R11" i="3"/>
  <c r="J11" i="3"/>
  <c r="B11" i="3"/>
  <c r="AH13" i="3"/>
  <c r="AD11" i="3"/>
  <c r="AC11" i="3"/>
  <c r="V11" i="3"/>
  <c r="U11" i="3"/>
  <c r="N11" i="3"/>
  <c r="M11" i="3"/>
  <c r="F11" i="3"/>
  <c r="E11" i="3"/>
  <c r="AE12" i="6"/>
  <c r="AE11" i="6" s="1"/>
  <c r="AD12" i="6"/>
  <c r="AD11" i="6" s="1"/>
  <c r="AA12" i="6"/>
  <c r="AA11" i="6" s="1"/>
  <c r="Z12" i="6"/>
  <c r="Z11" i="6" s="1"/>
  <c r="X11" i="3"/>
  <c r="Q11" i="3"/>
  <c r="P11" i="3"/>
  <c r="I11" i="3"/>
  <c r="H11" i="3"/>
  <c r="AA11" i="3"/>
  <c r="T11" i="3"/>
  <c r="S11" i="3"/>
  <c r="L11" i="3"/>
  <c r="K11" i="3"/>
  <c r="C11" i="3"/>
  <c r="AK9" i="3"/>
  <c r="AH9" i="3"/>
  <c r="AK8" i="3"/>
  <c r="AJ8" i="3"/>
  <c r="AH8" i="3"/>
  <c r="AK6" i="3"/>
  <c r="AJ6" i="3"/>
  <c r="AH6" i="3"/>
  <c r="Z2" i="3"/>
  <c r="R2" i="3"/>
  <c r="J2" i="3"/>
  <c r="B2" i="3"/>
  <c r="AH5" i="3"/>
  <c r="AC2" i="3"/>
  <c r="U2" i="3"/>
  <c r="M2" i="3"/>
  <c r="E2" i="3"/>
  <c r="Y2" i="3"/>
  <c r="X2" i="3"/>
  <c r="Q2" i="3"/>
  <c r="P2" i="3"/>
  <c r="P38" i="3" s="1"/>
  <c r="I2" i="3"/>
  <c r="I38" i="3" s="1"/>
  <c r="H2" i="3"/>
  <c r="H38" i="3" s="1"/>
  <c r="AK3" i="3"/>
  <c r="AJ3" i="3"/>
  <c r="AH3" i="3"/>
  <c r="AB2" i="3"/>
  <c r="AA2" i="3"/>
  <c r="T2" i="3"/>
  <c r="S2" i="3"/>
  <c r="S38" i="3" s="1"/>
  <c r="L2" i="3"/>
  <c r="K2" i="3"/>
  <c r="K38" i="3" s="1"/>
  <c r="D2" i="3"/>
  <c r="C2" i="3"/>
  <c r="C38" i="3" s="1"/>
  <c r="AE2" i="3"/>
  <c r="AD2" i="3"/>
  <c r="W2" i="3"/>
  <c r="V2" i="3"/>
  <c r="O2" i="3"/>
  <c r="N2" i="3"/>
  <c r="G2" i="3"/>
  <c r="F2" i="3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B106" i="6"/>
  <c r="AM35" i="1"/>
  <c r="AK35" i="1"/>
  <c r="AJ35" i="1"/>
  <c r="AF105" i="6"/>
  <c r="AH105" i="6" s="1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B105" i="6"/>
  <c r="AF104" i="6"/>
  <c r="AH104" i="6" s="1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B104" i="6"/>
  <c r="AH33" i="1"/>
  <c r="AE103" i="6"/>
  <c r="AE102" i="6" s="1"/>
  <c r="AD103" i="6"/>
  <c r="AB103" i="6"/>
  <c r="AB102" i="6" s="1"/>
  <c r="AA103" i="6"/>
  <c r="AA102" i="6" s="1"/>
  <c r="Y103" i="6"/>
  <c r="X103" i="6"/>
  <c r="W103" i="6"/>
  <c r="W102" i="6" s="1"/>
  <c r="V103" i="6"/>
  <c r="T103" i="6"/>
  <c r="T102" i="6" s="1"/>
  <c r="S103" i="6"/>
  <c r="Q103" i="6"/>
  <c r="P103" i="6"/>
  <c r="O103" i="6"/>
  <c r="O102" i="6" s="1"/>
  <c r="N103" i="6"/>
  <c r="L103" i="6"/>
  <c r="L102" i="6" s="1"/>
  <c r="K103" i="6"/>
  <c r="I103" i="6"/>
  <c r="H103" i="6"/>
  <c r="G103" i="6"/>
  <c r="G102" i="6" s="1"/>
  <c r="F103" i="6"/>
  <c r="D103" i="6"/>
  <c r="D102" i="6" s="1"/>
  <c r="C103" i="6"/>
  <c r="B103" i="6"/>
  <c r="AF32" i="1"/>
  <c r="AE32" i="1"/>
  <c r="AD32" i="1"/>
  <c r="AA32" i="1"/>
  <c r="X32" i="1"/>
  <c r="W32" i="1"/>
  <c r="V32" i="1"/>
  <c r="S32" i="1"/>
  <c r="P32" i="1"/>
  <c r="K32" i="1"/>
  <c r="H32" i="1"/>
  <c r="F32" i="1"/>
  <c r="B32" i="1"/>
  <c r="AK31" i="1"/>
  <c r="AM31" i="1" s="1"/>
  <c r="AJ31" i="1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B101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B100" i="6"/>
  <c r="AM29" i="1"/>
  <c r="AK29" i="1"/>
  <c r="AJ29" i="1"/>
  <c r="AF99" i="6"/>
  <c r="AH99" i="6" s="1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B99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B98" i="6"/>
  <c r="AM27" i="1"/>
  <c r="AK27" i="1"/>
  <c r="AJ27" i="1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B97" i="6"/>
  <c r="AF96" i="6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C96" i="6"/>
  <c r="B96" i="6"/>
  <c r="AK25" i="1"/>
  <c r="AM25" i="1" s="1"/>
  <c r="AJ25" i="1"/>
  <c r="AF95" i="6"/>
  <c r="AE95" i="6"/>
  <c r="AD95" i="6"/>
  <c r="AC95" i="6"/>
  <c r="AC94" i="6" s="1"/>
  <c r="AB95" i="6"/>
  <c r="AB94" i="6" s="1"/>
  <c r="AA95" i="6"/>
  <c r="AA94" i="6" s="1"/>
  <c r="Z95" i="6"/>
  <c r="Z94" i="6" s="1"/>
  <c r="Y95" i="6"/>
  <c r="X95" i="6"/>
  <c r="W95" i="6"/>
  <c r="V95" i="6"/>
  <c r="U95" i="6"/>
  <c r="U94" i="6" s="1"/>
  <c r="T95" i="6"/>
  <c r="T94" i="6" s="1"/>
  <c r="S95" i="6"/>
  <c r="S94" i="6" s="1"/>
  <c r="R95" i="6"/>
  <c r="R94" i="6" s="1"/>
  <c r="Q95" i="6"/>
  <c r="P95" i="6"/>
  <c r="O95" i="6"/>
  <c r="N95" i="6"/>
  <c r="M95" i="6"/>
  <c r="M94" i="6" s="1"/>
  <c r="L95" i="6"/>
  <c r="L94" i="6" s="1"/>
  <c r="K95" i="6"/>
  <c r="K94" i="6" s="1"/>
  <c r="J95" i="6"/>
  <c r="J94" i="6" s="1"/>
  <c r="I95" i="6"/>
  <c r="H95" i="6"/>
  <c r="G95" i="6"/>
  <c r="F95" i="6"/>
  <c r="E95" i="6"/>
  <c r="E94" i="6" s="1"/>
  <c r="D95" i="6"/>
  <c r="D94" i="6" s="1"/>
  <c r="C95" i="6"/>
  <c r="C94" i="6" s="1"/>
  <c r="B95" i="6"/>
  <c r="B94" i="6" s="1"/>
  <c r="AF24" i="1"/>
  <c r="AK24" i="1" s="1"/>
  <c r="AM24" i="1" s="1"/>
  <c r="AE24" i="1"/>
  <c r="AD24" i="1"/>
  <c r="Y24" i="1"/>
  <c r="X24" i="1"/>
  <c r="W24" i="1"/>
  <c r="V24" i="1"/>
  <c r="Q24" i="1"/>
  <c r="P24" i="1"/>
  <c r="O24" i="1"/>
  <c r="N24" i="1"/>
  <c r="I24" i="1"/>
  <c r="H24" i="1"/>
  <c r="G24" i="1"/>
  <c r="F24" i="1"/>
  <c r="AK23" i="1"/>
  <c r="AM23" i="1" s="1"/>
  <c r="AJ23" i="1"/>
  <c r="AF92" i="6"/>
  <c r="AE92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D92" i="6"/>
  <c r="C92" i="6"/>
  <c r="B92" i="6"/>
  <c r="AK21" i="1"/>
  <c r="AM21" i="1" s="1"/>
  <c r="AJ21" i="1"/>
  <c r="AF91" i="6"/>
  <c r="AH91" i="6" s="1"/>
  <c r="AE91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D91" i="6"/>
  <c r="C91" i="6"/>
  <c r="B91" i="6"/>
  <c r="AM20" i="1"/>
  <c r="AA17" i="1"/>
  <c r="Z17" i="1"/>
  <c r="S17" i="1"/>
  <c r="R17" i="1"/>
  <c r="M90" i="6"/>
  <c r="L90" i="6"/>
  <c r="K90" i="6"/>
  <c r="J90" i="6"/>
  <c r="I90" i="6"/>
  <c r="H90" i="6"/>
  <c r="G90" i="6"/>
  <c r="F90" i="6"/>
  <c r="E90" i="6"/>
  <c r="D90" i="6"/>
  <c r="C90" i="6"/>
  <c r="B90" i="6"/>
  <c r="AM19" i="1"/>
  <c r="O89" i="6"/>
  <c r="N89" i="6"/>
  <c r="M89" i="6"/>
  <c r="L89" i="6"/>
  <c r="K89" i="6"/>
  <c r="J89" i="6"/>
  <c r="I89" i="6"/>
  <c r="H89" i="6"/>
  <c r="G89" i="6"/>
  <c r="F89" i="6"/>
  <c r="E89" i="6"/>
  <c r="D89" i="6"/>
  <c r="C89" i="6"/>
  <c r="B89" i="6"/>
  <c r="AF88" i="6"/>
  <c r="AE88" i="6"/>
  <c r="AD88" i="6"/>
  <c r="AC88" i="6"/>
  <c r="AC87" i="6" s="1"/>
  <c r="AB88" i="6"/>
  <c r="AB87" i="6" s="1"/>
  <c r="AA88" i="6"/>
  <c r="Z88" i="6"/>
  <c r="Y88" i="6"/>
  <c r="Y87" i="6" s="1"/>
  <c r="X88" i="6"/>
  <c r="X87" i="6" s="1"/>
  <c r="W88" i="6"/>
  <c r="V88" i="6"/>
  <c r="U88" i="6"/>
  <c r="U87" i="6" s="1"/>
  <c r="T88" i="6"/>
  <c r="T87" i="6" s="1"/>
  <c r="S88" i="6"/>
  <c r="R88" i="6"/>
  <c r="Q88" i="6"/>
  <c r="Q87" i="6" s="1"/>
  <c r="P88" i="6"/>
  <c r="P87" i="6" s="1"/>
  <c r="O88" i="6"/>
  <c r="N88" i="6"/>
  <c r="M88" i="6"/>
  <c r="M87" i="6" s="1"/>
  <c r="L88" i="6"/>
  <c r="K88" i="6"/>
  <c r="J88" i="6"/>
  <c r="I88" i="6"/>
  <c r="H88" i="6"/>
  <c r="H87" i="6" s="1"/>
  <c r="G88" i="6"/>
  <c r="F88" i="6"/>
  <c r="E88" i="6"/>
  <c r="E87" i="6" s="1"/>
  <c r="D88" i="6"/>
  <c r="C88" i="6"/>
  <c r="B88" i="6"/>
  <c r="AB17" i="1"/>
  <c r="Y17" i="1"/>
  <c r="T17" i="1"/>
  <c r="Q17" i="1"/>
  <c r="L17" i="1"/>
  <c r="I17" i="1"/>
  <c r="D17" i="1"/>
  <c r="AF86" i="6"/>
  <c r="AE86" i="6"/>
  <c r="AD86" i="6"/>
  <c r="AC86" i="6"/>
  <c r="AB86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C86" i="6"/>
  <c r="B86" i="6"/>
  <c r="AK15" i="1"/>
  <c r="AM15" i="1" s="1"/>
  <c r="AJ15" i="1"/>
  <c r="AF85" i="6"/>
  <c r="AH85" i="6" s="1"/>
  <c r="AE85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D85" i="6"/>
  <c r="C85" i="6"/>
  <c r="B85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B84" i="6"/>
  <c r="AK13" i="1"/>
  <c r="AM13" i="1" s="1"/>
  <c r="AJ13" i="1"/>
  <c r="AF83" i="6"/>
  <c r="AH83" i="6" s="1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C83" i="6"/>
  <c r="B83" i="6"/>
  <c r="AK12" i="1"/>
  <c r="AM12" i="1" s="1"/>
  <c r="AE82" i="6"/>
  <c r="AE81" i="6" s="1"/>
  <c r="AD82" i="6"/>
  <c r="AD81" i="6" s="1"/>
  <c r="AC82" i="6"/>
  <c r="AC81" i="6" s="1"/>
  <c r="AB82" i="6"/>
  <c r="AB81" i="6" s="1"/>
  <c r="AA82" i="6"/>
  <c r="Z82" i="6"/>
  <c r="X82" i="6"/>
  <c r="X81" i="6" s="1"/>
  <c r="W82" i="6"/>
  <c r="W81" i="6" s="1"/>
  <c r="V82" i="6"/>
  <c r="V81" i="6" s="1"/>
  <c r="U82" i="6"/>
  <c r="U81" i="6" s="1"/>
  <c r="T82" i="6"/>
  <c r="T81" i="6" s="1"/>
  <c r="S82" i="6"/>
  <c r="R82" i="6"/>
  <c r="Q82" i="6"/>
  <c r="P82" i="6"/>
  <c r="P81" i="6" s="1"/>
  <c r="O82" i="6"/>
  <c r="O81" i="6" s="1"/>
  <c r="N82" i="6"/>
  <c r="N81" i="6" s="1"/>
  <c r="M82" i="6"/>
  <c r="M81" i="6" s="1"/>
  <c r="L82" i="6"/>
  <c r="L81" i="6" s="1"/>
  <c r="K82" i="6"/>
  <c r="J82" i="6"/>
  <c r="I82" i="6"/>
  <c r="H82" i="6"/>
  <c r="H81" i="6" s="1"/>
  <c r="G82" i="6"/>
  <c r="G81" i="6" s="1"/>
  <c r="F82" i="6"/>
  <c r="F81" i="6" s="1"/>
  <c r="E82" i="6"/>
  <c r="E81" i="6" s="1"/>
  <c r="D82" i="6"/>
  <c r="D81" i="6" s="1"/>
  <c r="C82" i="6"/>
  <c r="B82" i="6"/>
  <c r="AF11" i="1"/>
  <c r="AB11" i="1"/>
  <c r="AA11" i="1"/>
  <c r="Z11" i="1"/>
  <c r="Y11" i="1"/>
  <c r="X11" i="1"/>
  <c r="T11" i="1"/>
  <c r="S11" i="1"/>
  <c r="R11" i="1"/>
  <c r="Q11" i="1"/>
  <c r="P11" i="1"/>
  <c r="L11" i="1"/>
  <c r="K11" i="1"/>
  <c r="J11" i="1"/>
  <c r="I11" i="1"/>
  <c r="H11" i="1"/>
  <c r="D11" i="1"/>
  <c r="C11" i="1"/>
  <c r="B11" i="1"/>
  <c r="AH11" i="1" s="1"/>
  <c r="AK10" i="1"/>
  <c r="AM10" i="1" s="1"/>
  <c r="AK9" i="1"/>
  <c r="AM9" i="1" s="1"/>
  <c r="AJ9" i="1"/>
  <c r="AK8" i="1"/>
  <c r="AM8" i="1" s="1"/>
  <c r="AK7" i="1"/>
  <c r="AM7" i="1" s="1"/>
  <c r="AJ7" i="1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B76" i="6"/>
  <c r="AK5" i="1"/>
  <c r="AM5" i="1" s="1"/>
  <c r="AJ5" i="1"/>
  <c r="AF75" i="6"/>
  <c r="AH75" i="6" s="1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C75" i="6"/>
  <c r="B75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B74" i="6"/>
  <c r="AF73" i="6"/>
  <c r="AE73" i="6"/>
  <c r="AE72" i="6" s="1"/>
  <c r="AD73" i="6"/>
  <c r="AD72" i="6" s="1"/>
  <c r="AC73" i="6"/>
  <c r="AC72" i="6" s="1"/>
  <c r="AB73" i="6"/>
  <c r="AB72" i="6" s="1"/>
  <c r="AA73" i="6"/>
  <c r="AA72" i="6" s="1"/>
  <c r="Z73" i="6"/>
  <c r="Y73" i="6"/>
  <c r="X73" i="6"/>
  <c r="X72" i="6" s="1"/>
  <c r="W73" i="6"/>
  <c r="W72" i="6" s="1"/>
  <c r="V73" i="6"/>
  <c r="V72" i="6" s="1"/>
  <c r="U73" i="6"/>
  <c r="U72" i="6" s="1"/>
  <c r="T73" i="6"/>
  <c r="T72" i="6" s="1"/>
  <c r="S73" i="6"/>
  <c r="S72" i="6" s="1"/>
  <c r="R73" i="6"/>
  <c r="Q73" i="6"/>
  <c r="P73" i="6"/>
  <c r="P72" i="6" s="1"/>
  <c r="O73" i="6"/>
  <c r="O72" i="6" s="1"/>
  <c r="N73" i="6"/>
  <c r="N72" i="6" s="1"/>
  <c r="M73" i="6"/>
  <c r="M72" i="6" s="1"/>
  <c r="L73" i="6"/>
  <c r="L72" i="6" s="1"/>
  <c r="K73" i="6"/>
  <c r="K72" i="6" s="1"/>
  <c r="J73" i="6"/>
  <c r="I73" i="6"/>
  <c r="H73" i="6"/>
  <c r="H72" i="6" s="1"/>
  <c r="G73" i="6"/>
  <c r="G72" i="6" s="1"/>
  <c r="F73" i="6"/>
  <c r="F72" i="6" s="1"/>
  <c r="E73" i="6"/>
  <c r="E72" i="6" s="1"/>
  <c r="D73" i="6"/>
  <c r="D72" i="6" s="1"/>
  <c r="C73" i="6"/>
  <c r="C72" i="6" s="1"/>
  <c r="B73" i="6"/>
  <c r="AF2" i="1"/>
  <c r="AB2" i="1"/>
  <c r="AA2" i="1"/>
  <c r="Z2" i="1"/>
  <c r="Y2" i="1"/>
  <c r="X2" i="1"/>
  <c r="T2" i="1"/>
  <c r="S2" i="1"/>
  <c r="R2" i="1"/>
  <c r="Q2" i="1"/>
  <c r="P2" i="1"/>
  <c r="L2" i="1"/>
  <c r="K2" i="1"/>
  <c r="J2" i="1"/>
  <c r="I2" i="1"/>
  <c r="H2" i="1"/>
  <c r="D2" i="1"/>
  <c r="C2" i="1"/>
  <c r="B2" i="1"/>
  <c r="M78" i="6" l="1"/>
  <c r="E80" i="6"/>
  <c r="B93" i="6"/>
  <c r="AH2" i="1"/>
  <c r="AH5" i="1"/>
  <c r="B77" i="6"/>
  <c r="AH7" i="1"/>
  <c r="AD78" i="6"/>
  <c r="AD80" i="6"/>
  <c r="B17" i="1"/>
  <c r="V87" i="6"/>
  <c r="S93" i="6"/>
  <c r="M103" i="6"/>
  <c r="M102" i="6" s="1"/>
  <c r="M32" i="1"/>
  <c r="G2" i="1"/>
  <c r="O2" i="1"/>
  <c r="W2" i="1"/>
  <c r="AE2" i="1"/>
  <c r="AJ3" i="1"/>
  <c r="AJ4" i="1"/>
  <c r="AJ6" i="1"/>
  <c r="G77" i="6"/>
  <c r="O77" i="6"/>
  <c r="W77" i="6"/>
  <c r="AE77" i="6"/>
  <c r="C78" i="6"/>
  <c r="K78" i="6"/>
  <c r="S78" i="6"/>
  <c r="AA78" i="6"/>
  <c r="AJ8" i="1"/>
  <c r="G79" i="6"/>
  <c r="O79" i="6"/>
  <c r="W79" i="6"/>
  <c r="AE79" i="6"/>
  <c r="C80" i="6"/>
  <c r="K80" i="6"/>
  <c r="S80" i="6"/>
  <c r="AA80" i="6"/>
  <c r="AJ10" i="1"/>
  <c r="G11" i="1"/>
  <c r="O11" i="1"/>
  <c r="W11" i="1"/>
  <c r="AE11" i="1"/>
  <c r="C81" i="6"/>
  <c r="K81" i="6"/>
  <c r="S81" i="6"/>
  <c r="AA81" i="6"/>
  <c r="AJ12" i="1"/>
  <c r="AJ14" i="1"/>
  <c r="AJ16" i="1"/>
  <c r="G17" i="1"/>
  <c r="O17" i="1"/>
  <c r="W17" i="1"/>
  <c r="AE17" i="1"/>
  <c r="C87" i="6"/>
  <c r="K87" i="6"/>
  <c r="S87" i="6"/>
  <c r="AA87" i="6"/>
  <c r="AJ18" i="1"/>
  <c r="AK22" i="1"/>
  <c r="AM22" i="1" s="1"/>
  <c r="H93" i="6"/>
  <c r="P93" i="6"/>
  <c r="X93" i="6"/>
  <c r="AF93" i="6"/>
  <c r="D24" i="1"/>
  <c r="L24" i="1"/>
  <c r="T24" i="1"/>
  <c r="AB24" i="1"/>
  <c r="H94" i="6"/>
  <c r="P94" i="6"/>
  <c r="X94" i="6"/>
  <c r="AH95" i="6"/>
  <c r="AK26" i="1"/>
  <c r="AM26" i="1" s="1"/>
  <c r="AH97" i="6"/>
  <c r="AK28" i="1"/>
  <c r="AM28" i="1" s="1"/>
  <c r="AK30" i="1"/>
  <c r="AM30" i="1" s="1"/>
  <c r="AF101" i="6"/>
  <c r="AH101" i="6" s="1"/>
  <c r="B102" i="6"/>
  <c r="J103" i="6"/>
  <c r="J102" i="6" s="1"/>
  <c r="J32" i="1"/>
  <c r="R103" i="6"/>
  <c r="R102" i="6" s="1"/>
  <c r="R32" i="1"/>
  <c r="Z103" i="6"/>
  <c r="Z102" i="6" s="1"/>
  <c r="Z32" i="1"/>
  <c r="AJ33" i="1"/>
  <c r="I77" i="6"/>
  <c r="E78" i="6"/>
  <c r="Q79" i="6"/>
  <c r="AH25" i="1"/>
  <c r="AH29" i="1"/>
  <c r="R77" i="6"/>
  <c r="J79" i="6"/>
  <c r="V80" i="6"/>
  <c r="AD87" i="6"/>
  <c r="E103" i="6"/>
  <c r="E102" i="6" s="1"/>
  <c r="E32" i="1"/>
  <c r="AK3" i="1"/>
  <c r="AM3" i="1" s="1"/>
  <c r="AK4" i="1"/>
  <c r="AM4" i="1" s="1"/>
  <c r="AK6" i="1"/>
  <c r="AM6" i="1" s="1"/>
  <c r="H77" i="6"/>
  <c r="P77" i="6"/>
  <c r="X77" i="6"/>
  <c r="AF77" i="6"/>
  <c r="AH77" i="6" s="1"/>
  <c r="D78" i="6"/>
  <c r="L78" i="6"/>
  <c r="T78" i="6"/>
  <c r="AB78" i="6"/>
  <c r="H79" i="6"/>
  <c r="P79" i="6"/>
  <c r="X79" i="6"/>
  <c r="AF79" i="6"/>
  <c r="AH79" i="6" s="1"/>
  <c r="D80" i="6"/>
  <c r="L80" i="6"/>
  <c r="T80" i="6"/>
  <c r="AB80" i="6"/>
  <c r="AK14" i="1"/>
  <c r="AM14" i="1" s="1"/>
  <c r="AK16" i="1"/>
  <c r="AM16" i="1" s="1"/>
  <c r="H17" i="1"/>
  <c r="H38" i="1" s="1"/>
  <c r="P17" i="1"/>
  <c r="P38" i="1" s="1"/>
  <c r="X17" i="1"/>
  <c r="AF17" i="1"/>
  <c r="D87" i="6"/>
  <c r="L87" i="6"/>
  <c r="AK18" i="1"/>
  <c r="AM18" i="1" s="1"/>
  <c r="I93" i="6"/>
  <c r="Q93" i="6"/>
  <c r="Y93" i="6"/>
  <c r="E24" i="1"/>
  <c r="M24" i="1"/>
  <c r="U24" i="1"/>
  <c r="AC24" i="1"/>
  <c r="I94" i="6"/>
  <c r="Q94" i="6"/>
  <c r="Y94" i="6"/>
  <c r="AH31" i="1"/>
  <c r="G32" i="1"/>
  <c r="Q32" i="1"/>
  <c r="AB32" i="1"/>
  <c r="C102" i="6"/>
  <c r="K102" i="6"/>
  <c r="S102" i="6"/>
  <c r="AK33" i="1"/>
  <c r="AM33" i="1" s="1"/>
  <c r="Y77" i="6"/>
  <c r="Y79" i="6"/>
  <c r="Z93" i="6"/>
  <c r="Z38" i="1"/>
  <c r="F78" i="6"/>
  <c r="R79" i="6"/>
  <c r="N80" i="6"/>
  <c r="K93" i="6"/>
  <c r="C77" i="6"/>
  <c r="K77" i="6"/>
  <c r="S77" i="6"/>
  <c r="AA77" i="6"/>
  <c r="G78" i="6"/>
  <c r="O78" i="6"/>
  <c r="W78" i="6"/>
  <c r="AE78" i="6"/>
  <c r="C79" i="6"/>
  <c r="K79" i="6"/>
  <c r="S79" i="6"/>
  <c r="AA79" i="6"/>
  <c r="G80" i="6"/>
  <c r="O80" i="6"/>
  <c r="W80" i="6"/>
  <c r="AE80" i="6"/>
  <c r="C17" i="1"/>
  <c r="K17" i="1"/>
  <c r="G87" i="6"/>
  <c r="O87" i="6"/>
  <c r="W87" i="6"/>
  <c r="AE87" i="6"/>
  <c r="AH92" i="6"/>
  <c r="D93" i="6"/>
  <c r="L93" i="6"/>
  <c r="T93" i="6"/>
  <c r="AB93" i="6"/>
  <c r="AH96" i="6"/>
  <c r="AH98" i="6"/>
  <c r="AH100" i="6"/>
  <c r="AH32" i="1"/>
  <c r="AH36" i="1"/>
  <c r="Q77" i="6"/>
  <c r="I79" i="6"/>
  <c r="AC80" i="6"/>
  <c r="AH23" i="1"/>
  <c r="Z77" i="6"/>
  <c r="V78" i="6"/>
  <c r="F80" i="6"/>
  <c r="N87" i="6"/>
  <c r="AA93" i="6"/>
  <c r="D38" i="1"/>
  <c r="AH73" i="6"/>
  <c r="AF72" i="6"/>
  <c r="AH72" i="6" s="1"/>
  <c r="AH74" i="6"/>
  <c r="AH76" i="6"/>
  <c r="D77" i="6"/>
  <c r="L77" i="6"/>
  <c r="T77" i="6"/>
  <c r="AB77" i="6"/>
  <c r="H78" i="6"/>
  <c r="P78" i="6"/>
  <c r="X78" i="6"/>
  <c r="AF78" i="6"/>
  <c r="AH78" i="6" s="1"/>
  <c r="D79" i="6"/>
  <c r="L79" i="6"/>
  <c r="T79" i="6"/>
  <c r="AB79" i="6"/>
  <c r="H80" i="6"/>
  <c r="P80" i="6"/>
  <c r="X80" i="6"/>
  <c r="AF80" i="6"/>
  <c r="AH80" i="6" s="1"/>
  <c r="AH84" i="6"/>
  <c r="AH86" i="6"/>
  <c r="AH88" i="6"/>
  <c r="AF87" i="6"/>
  <c r="AH87" i="6" s="1"/>
  <c r="E93" i="6"/>
  <c r="M93" i="6"/>
  <c r="U93" i="6"/>
  <c r="AC93" i="6"/>
  <c r="L32" i="1"/>
  <c r="AC78" i="6"/>
  <c r="U80" i="6"/>
  <c r="R93" i="6"/>
  <c r="AH27" i="1"/>
  <c r="J77" i="6"/>
  <c r="B79" i="6"/>
  <c r="AH9" i="1"/>
  <c r="J17" i="1"/>
  <c r="C93" i="6"/>
  <c r="I32" i="1"/>
  <c r="U103" i="6"/>
  <c r="U102" i="6" s="1"/>
  <c r="U32" i="1"/>
  <c r="E2" i="1"/>
  <c r="M2" i="1"/>
  <c r="U2" i="1"/>
  <c r="AC2" i="1"/>
  <c r="I72" i="6"/>
  <c r="Q72" i="6"/>
  <c r="Y72" i="6"/>
  <c r="E77" i="6"/>
  <c r="M77" i="6"/>
  <c r="U77" i="6"/>
  <c r="AC77" i="6"/>
  <c r="I78" i="6"/>
  <c r="Q78" i="6"/>
  <c r="Y78" i="6"/>
  <c r="E79" i="6"/>
  <c r="M79" i="6"/>
  <c r="U79" i="6"/>
  <c r="AC79" i="6"/>
  <c r="I80" i="6"/>
  <c r="Q80" i="6"/>
  <c r="Y80" i="6"/>
  <c r="E11" i="1"/>
  <c r="M11" i="1"/>
  <c r="U11" i="1"/>
  <c r="AC11" i="1"/>
  <c r="I81" i="6"/>
  <c r="Q81" i="6"/>
  <c r="E17" i="1"/>
  <c r="M17" i="1"/>
  <c r="U17" i="1"/>
  <c r="AC17" i="1"/>
  <c r="I87" i="6"/>
  <c r="AH22" i="1"/>
  <c r="F93" i="6"/>
  <c r="N93" i="6"/>
  <c r="V93" i="6"/>
  <c r="AD93" i="6"/>
  <c r="B24" i="1"/>
  <c r="AH24" i="1" s="1"/>
  <c r="J24" i="1"/>
  <c r="R24" i="1"/>
  <c r="Z24" i="1"/>
  <c r="F94" i="6"/>
  <c r="N94" i="6"/>
  <c r="V94" i="6"/>
  <c r="AD94" i="6"/>
  <c r="AH26" i="1"/>
  <c r="AH28" i="1"/>
  <c r="AH30" i="1"/>
  <c r="C32" i="1"/>
  <c r="N32" i="1"/>
  <c r="AJ32" i="1"/>
  <c r="H102" i="6"/>
  <c r="P102" i="6"/>
  <c r="X102" i="6"/>
  <c r="AF103" i="6"/>
  <c r="U78" i="6"/>
  <c r="M80" i="6"/>
  <c r="AH21" i="1"/>
  <c r="J93" i="6"/>
  <c r="J38" i="1"/>
  <c r="N78" i="6"/>
  <c r="Z79" i="6"/>
  <c r="AH13" i="1"/>
  <c r="AH15" i="1"/>
  <c r="F87" i="6"/>
  <c r="T32" i="1"/>
  <c r="AC103" i="6"/>
  <c r="AC102" i="6" s="1"/>
  <c r="AC32" i="1"/>
  <c r="L38" i="1"/>
  <c r="AB38" i="1"/>
  <c r="F2" i="1"/>
  <c r="N2" i="1"/>
  <c r="V2" i="1"/>
  <c r="AD2" i="1"/>
  <c r="B72" i="6"/>
  <c r="J72" i="6"/>
  <c r="R72" i="6"/>
  <c r="Z72" i="6"/>
  <c r="AH3" i="1"/>
  <c r="AH4" i="1"/>
  <c r="AH6" i="1"/>
  <c r="F77" i="6"/>
  <c r="N77" i="6"/>
  <c r="V77" i="6"/>
  <c r="AD77" i="6"/>
  <c r="B78" i="6"/>
  <c r="J78" i="6"/>
  <c r="R78" i="6"/>
  <c r="Z78" i="6"/>
  <c r="AH8" i="1"/>
  <c r="F79" i="6"/>
  <c r="N79" i="6"/>
  <c r="V79" i="6"/>
  <c r="AD79" i="6"/>
  <c r="B80" i="6"/>
  <c r="J80" i="6"/>
  <c r="R80" i="6"/>
  <c r="Z80" i="6"/>
  <c r="AH10" i="1"/>
  <c r="F11" i="1"/>
  <c r="N11" i="1"/>
  <c r="V11" i="1"/>
  <c r="AD11" i="1"/>
  <c r="B81" i="6"/>
  <c r="J81" i="6"/>
  <c r="R81" i="6"/>
  <c r="Z81" i="6"/>
  <c r="AH12" i="1"/>
  <c r="AH14" i="1"/>
  <c r="AH16" i="1"/>
  <c r="F17" i="1"/>
  <c r="N17" i="1"/>
  <c r="V17" i="1"/>
  <c r="AD17" i="1"/>
  <c r="B87" i="6"/>
  <c r="J87" i="6"/>
  <c r="R87" i="6"/>
  <c r="Z87" i="6"/>
  <c r="AH18" i="1"/>
  <c r="AJ22" i="1"/>
  <c r="G93" i="6"/>
  <c r="O93" i="6"/>
  <c r="W93" i="6"/>
  <c r="AE93" i="6"/>
  <c r="C24" i="1"/>
  <c r="K24" i="1"/>
  <c r="S24" i="1"/>
  <c r="AA24" i="1"/>
  <c r="AA38" i="1" s="1"/>
  <c r="AJ24" i="1"/>
  <c r="G94" i="6"/>
  <c r="O94" i="6"/>
  <c r="W94" i="6"/>
  <c r="AE94" i="6"/>
  <c r="AJ26" i="1"/>
  <c r="AJ28" i="1"/>
  <c r="AJ30" i="1"/>
  <c r="D32" i="1"/>
  <c r="O32" i="1"/>
  <c r="Y32" i="1"/>
  <c r="AK32" i="1"/>
  <c r="AM32" i="1" s="1"/>
  <c r="AH106" i="6"/>
  <c r="F102" i="6"/>
  <c r="N102" i="6"/>
  <c r="V102" i="6"/>
  <c r="AD102" i="6"/>
  <c r="AJ34" i="1"/>
  <c r="AJ36" i="1"/>
  <c r="AK34" i="1"/>
  <c r="AM34" i="1" s="1"/>
  <c r="AK36" i="1"/>
  <c r="AM36" i="1" s="1"/>
  <c r="I102" i="6"/>
  <c r="Q102" i="6"/>
  <c r="Y102" i="6"/>
  <c r="AH35" i="1"/>
  <c r="N38" i="3"/>
  <c r="AK29" i="3"/>
  <c r="AJ29" i="3"/>
  <c r="AH29" i="3"/>
  <c r="AF24" i="3"/>
  <c r="AD38" i="3"/>
  <c r="AE38" i="3"/>
  <c r="X38" i="3"/>
  <c r="AK4" i="3"/>
  <c r="AJ4" i="3"/>
  <c r="AH4" i="3"/>
  <c r="AF2" i="3"/>
  <c r="F38" i="3"/>
  <c r="AH35" i="3"/>
  <c r="E38" i="4"/>
  <c r="M38" i="4"/>
  <c r="U38" i="4"/>
  <c r="AC38" i="4"/>
  <c r="AK32" i="3"/>
  <c r="AJ32" i="3"/>
  <c r="AH32" i="3"/>
  <c r="J38" i="4"/>
  <c r="Y38" i="6"/>
  <c r="AJ21" i="3"/>
  <c r="AK33" i="4"/>
  <c r="AJ33" i="4"/>
  <c r="AH33" i="4"/>
  <c r="AF32" i="4"/>
  <c r="AH36" i="4"/>
  <c r="P38" i="5"/>
  <c r="Q38" i="3"/>
  <c r="B38" i="3"/>
  <c r="J38" i="3"/>
  <c r="R38" i="3"/>
  <c r="Z38" i="3"/>
  <c r="AK7" i="3"/>
  <c r="AJ7" i="3"/>
  <c r="AH7" i="3"/>
  <c r="AJ10" i="3"/>
  <c r="G17" i="3"/>
  <c r="G38" i="3" s="1"/>
  <c r="O17" i="3"/>
  <c r="O38" i="3" s="1"/>
  <c r="W17" i="3"/>
  <c r="W38" i="3" s="1"/>
  <c r="AE17" i="3"/>
  <c r="AJ17" i="3" s="1"/>
  <c r="F32" i="5"/>
  <c r="N32" i="5"/>
  <c r="N38" i="5" s="1"/>
  <c r="V32" i="5"/>
  <c r="V38" i="5" s="1"/>
  <c r="AD32" i="5"/>
  <c r="AA38" i="3"/>
  <c r="AF12" i="6"/>
  <c r="AF82" i="6" s="1"/>
  <c r="AF11" i="3"/>
  <c r="AK12" i="3"/>
  <c r="AJ12" i="3"/>
  <c r="AH12" i="3"/>
  <c r="AK15" i="3"/>
  <c r="AJ15" i="3"/>
  <c r="AH15" i="3"/>
  <c r="G38" i="4"/>
  <c r="O38" i="4"/>
  <c r="W38" i="4"/>
  <c r="D38" i="3"/>
  <c r="L38" i="3"/>
  <c r="T38" i="3"/>
  <c r="AB38" i="3"/>
  <c r="Y12" i="6"/>
  <c r="Y11" i="6" s="1"/>
  <c r="Y11" i="3"/>
  <c r="Y38" i="3" s="1"/>
  <c r="AK3" i="4"/>
  <c r="AJ3" i="4"/>
  <c r="AH3" i="4"/>
  <c r="AF2" i="4"/>
  <c r="F38" i="5"/>
  <c r="AD38" i="5"/>
  <c r="E24" i="3"/>
  <c r="E38" i="3" s="1"/>
  <c r="M24" i="3"/>
  <c r="M38" i="3" s="1"/>
  <c r="U24" i="3"/>
  <c r="U38" i="3" s="1"/>
  <c r="AC24" i="3"/>
  <c r="AC38" i="3" s="1"/>
  <c r="C38" i="4"/>
  <c r="I2" i="4"/>
  <c r="I38" i="4" s="1"/>
  <c r="Q2" i="4"/>
  <c r="Q38" i="4" s="1"/>
  <c r="Y2" i="4"/>
  <c r="Y38" i="4" s="1"/>
  <c r="AJ6" i="4"/>
  <c r="AJ5" i="3"/>
  <c r="AK10" i="3"/>
  <c r="AJ13" i="3"/>
  <c r="AK18" i="3"/>
  <c r="AK21" i="3"/>
  <c r="AK6" i="4"/>
  <c r="E38" i="5"/>
  <c r="M38" i="5"/>
  <c r="U38" i="5"/>
  <c r="AC38" i="5"/>
  <c r="AE38" i="6"/>
  <c r="AK5" i="3"/>
  <c r="AK13" i="3"/>
  <c r="AJ16" i="3"/>
  <c r="AK30" i="3"/>
  <c r="AJ4" i="4"/>
  <c r="D17" i="5"/>
  <c r="L17" i="5"/>
  <c r="T17" i="5"/>
  <c r="T38" i="5" s="1"/>
  <c r="AB17" i="5"/>
  <c r="AB38" i="5" s="1"/>
  <c r="AH5" i="6"/>
  <c r="AH8" i="6"/>
  <c r="AH9" i="6"/>
  <c r="W38" i="6"/>
  <c r="AJ9" i="3"/>
  <c r="AK3" i="5"/>
  <c r="AJ3" i="5"/>
  <c r="AH3" i="5"/>
  <c r="AF2" i="5"/>
  <c r="G32" i="5"/>
  <c r="G38" i="5" s="1"/>
  <c r="O32" i="5"/>
  <c r="O38" i="5" s="1"/>
  <c r="W32" i="5"/>
  <c r="W38" i="5" s="1"/>
  <c r="AE32" i="5"/>
  <c r="AE38" i="5" s="1"/>
  <c r="AJ35" i="5"/>
  <c r="AA38" i="6"/>
  <c r="AJ10" i="4"/>
  <c r="C38" i="5"/>
  <c r="AK6" i="5"/>
  <c r="AK24" i="5"/>
  <c r="AJ24" i="5"/>
  <c r="AH24" i="5"/>
  <c r="AK30" i="5"/>
  <c r="AJ30" i="5"/>
  <c r="AH30" i="5"/>
  <c r="S38" i="6"/>
  <c r="AB38" i="6"/>
  <c r="AH10" i="3"/>
  <c r="AH18" i="3"/>
  <c r="AH21" i="3"/>
  <c r="AH6" i="4"/>
  <c r="AF11" i="4"/>
  <c r="AK12" i="4"/>
  <c r="AJ12" i="4"/>
  <c r="AH12" i="4"/>
  <c r="AH14" i="4"/>
  <c r="AK15" i="4"/>
  <c r="AJ15" i="4"/>
  <c r="AH15" i="4"/>
  <c r="AJ25" i="4"/>
  <c r="AK30" i="4"/>
  <c r="AJ30" i="4"/>
  <c r="AH30" i="4"/>
  <c r="AF24" i="4"/>
  <c r="D32" i="4"/>
  <c r="D38" i="4" s="1"/>
  <c r="L32" i="4"/>
  <c r="L38" i="4" s="1"/>
  <c r="T32" i="4"/>
  <c r="T38" i="4" s="1"/>
  <c r="AB32" i="4"/>
  <c r="AB38" i="4" s="1"/>
  <c r="AJ9" i="5"/>
  <c r="AK11" i="5"/>
  <c r="AJ11" i="5"/>
  <c r="AH11" i="5"/>
  <c r="AH13" i="5"/>
  <c r="AK14" i="5"/>
  <c r="AJ14" i="5"/>
  <c r="AH14" i="5"/>
  <c r="AJ17" i="5"/>
  <c r="T38" i="6"/>
  <c r="AC38" i="6"/>
  <c r="K38" i="5"/>
  <c r="D38" i="5"/>
  <c r="L38" i="5"/>
  <c r="U38" i="6"/>
  <c r="AD38" i="6"/>
  <c r="AH8" i="4"/>
  <c r="AK10" i="4"/>
  <c r="AJ13" i="4"/>
  <c r="AH16" i="4"/>
  <c r="AK25" i="4"/>
  <c r="AJ31" i="4"/>
  <c r="AH35" i="4"/>
  <c r="AH4" i="5"/>
  <c r="AH7" i="5"/>
  <c r="AK9" i="5"/>
  <c r="AJ12" i="5"/>
  <c r="AH15" i="5"/>
  <c r="AK17" i="5"/>
  <c r="AJ26" i="5"/>
  <c r="AH31" i="5"/>
  <c r="AK35" i="5"/>
  <c r="AJ8" i="4"/>
  <c r="AK13" i="4"/>
  <c r="AJ16" i="4"/>
  <c r="AK31" i="4"/>
  <c r="AJ35" i="4"/>
  <c r="AJ4" i="5"/>
  <c r="AJ7" i="5"/>
  <c r="AK12" i="5"/>
  <c r="AJ15" i="5"/>
  <c r="AK26" i="5"/>
  <c r="AJ31" i="5"/>
  <c r="AJ36" i="4"/>
  <c r="AJ16" i="5"/>
  <c r="AH10" i="4"/>
  <c r="AH25" i="4"/>
  <c r="AJ6" i="5"/>
  <c r="AH9" i="5"/>
  <c r="AH17" i="5"/>
  <c r="AH35" i="5"/>
  <c r="P108" i="6" l="1"/>
  <c r="H108" i="6"/>
  <c r="H40" i="1"/>
  <c r="AH82" i="6"/>
  <c r="AF81" i="6"/>
  <c r="AH81" i="6" s="1"/>
  <c r="AA108" i="6"/>
  <c r="AA41" i="1"/>
  <c r="AA40" i="1"/>
  <c r="J108" i="6"/>
  <c r="J39" i="1"/>
  <c r="B38" i="1"/>
  <c r="P39" i="1" s="1"/>
  <c r="AK32" i="4"/>
  <c r="AJ32" i="4"/>
  <c r="AH32" i="4"/>
  <c r="AB108" i="6"/>
  <c r="AB39" i="1"/>
  <c r="AB40" i="1"/>
  <c r="AB41" i="1"/>
  <c r="AH103" i="6"/>
  <c r="AF102" i="6"/>
  <c r="AH102" i="6" s="1"/>
  <c r="AF94" i="6"/>
  <c r="AH94" i="6" s="1"/>
  <c r="D108" i="6"/>
  <c r="D39" i="1"/>
  <c r="AE38" i="1"/>
  <c r="AJ2" i="1"/>
  <c r="Z108" i="6"/>
  <c r="Z39" i="1"/>
  <c r="X38" i="1"/>
  <c r="AJ32" i="5"/>
  <c r="AK17" i="3"/>
  <c r="AH17" i="1"/>
  <c r="AK17" i="1"/>
  <c r="AM17" i="1" s="1"/>
  <c r="AJ17" i="1"/>
  <c r="U38" i="1"/>
  <c r="W38" i="1"/>
  <c r="AK32" i="5"/>
  <c r="AD38" i="1"/>
  <c r="L108" i="6"/>
  <c r="L39" i="1"/>
  <c r="L41" i="1"/>
  <c r="M38" i="1"/>
  <c r="Q38" i="1"/>
  <c r="AH93" i="6"/>
  <c r="AK11" i="1"/>
  <c r="AM11" i="1" s="1"/>
  <c r="AJ11" i="1"/>
  <c r="O38" i="1"/>
  <c r="V38" i="1"/>
  <c r="E38" i="1"/>
  <c r="Y38" i="1"/>
  <c r="Z40" i="1" s="1"/>
  <c r="AF38" i="1"/>
  <c r="G38" i="1"/>
  <c r="AC38" i="1"/>
  <c r="AH11" i="4"/>
  <c r="AK11" i="4"/>
  <c r="AJ11" i="4"/>
  <c r="AK24" i="4"/>
  <c r="AJ24" i="4"/>
  <c r="AH24" i="4"/>
  <c r="AH11" i="3"/>
  <c r="AK11" i="3"/>
  <c r="AJ11" i="3"/>
  <c r="AJ2" i="3"/>
  <c r="AH2" i="3"/>
  <c r="AG2" i="3"/>
  <c r="AF38" i="3"/>
  <c r="AG11" i="3" s="1"/>
  <c r="AK2" i="3"/>
  <c r="AK24" i="3"/>
  <c r="AJ24" i="3"/>
  <c r="AG24" i="3"/>
  <c r="AH24" i="3"/>
  <c r="N38" i="1"/>
  <c r="Y82" i="6"/>
  <c r="Y81" i="6" s="1"/>
  <c r="AK2" i="1"/>
  <c r="AM2" i="1" s="1"/>
  <c r="S38" i="1"/>
  <c r="AK2" i="5"/>
  <c r="AJ2" i="5"/>
  <c r="AF38" i="5"/>
  <c r="AH2" i="5"/>
  <c r="AF38" i="4"/>
  <c r="AG2" i="4" s="1"/>
  <c r="AK2" i="4"/>
  <c r="AJ2" i="4"/>
  <c r="AH2" i="4"/>
  <c r="AH12" i="6"/>
  <c r="AF11" i="6"/>
  <c r="F38" i="1"/>
  <c r="I38" i="1"/>
  <c r="C38" i="1"/>
  <c r="T38" i="1"/>
  <c r="K38" i="1"/>
  <c r="R38" i="1"/>
  <c r="K108" i="6" l="1"/>
  <c r="K41" i="1"/>
  <c r="K40" i="1"/>
  <c r="K39" i="1"/>
  <c r="I108" i="6"/>
  <c r="I40" i="1"/>
  <c r="I41" i="1"/>
  <c r="I39" i="1"/>
  <c r="C108" i="6"/>
  <c r="C41" i="1"/>
  <c r="C40" i="1"/>
  <c r="C39" i="1"/>
  <c r="O108" i="6"/>
  <c r="O39" i="1"/>
  <c r="O40" i="1"/>
  <c r="O41" i="1"/>
  <c r="AD108" i="6"/>
  <c r="AD39" i="1"/>
  <c r="AD40" i="1"/>
  <c r="AD41" i="1"/>
  <c r="B108" i="6"/>
  <c r="H41" i="1"/>
  <c r="F108" i="6"/>
  <c r="F39" i="1"/>
  <c r="F40" i="1"/>
  <c r="F41" i="1"/>
  <c r="AJ38" i="4"/>
  <c r="AH38" i="4"/>
  <c r="AG38" i="4"/>
  <c r="AK40" i="4"/>
  <c r="AK38" i="4"/>
  <c r="AG30" i="4"/>
  <c r="AG12" i="4"/>
  <c r="AG17" i="4"/>
  <c r="AG7" i="4"/>
  <c r="AG5" i="4"/>
  <c r="AG36" i="4"/>
  <c r="AG9" i="4"/>
  <c r="AG14" i="4"/>
  <c r="AG25" i="4"/>
  <c r="AG31" i="4"/>
  <c r="AG35" i="4"/>
  <c r="AG6" i="4"/>
  <c r="AG34" i="4"/>
  <c r="AG33" i="4"/>
  <c r="AG8" i="4"/>
  <c r="AG13" i="4"/>
  <c r="AG16" i="4"/>
  <c r="AG26" i="4"/>
  <c r="AG10" i="4"/>
  <c r="AG4" i="4"/>
  <c r="AG15" i="4"/>
  <c r="AG3" i="4"/>
  <c r="L40" i="1"/>
  <c r="U108" i="6"/>
  <c r="U39" i="1"/>
  <c r="U41" i="1"/>
  <c r="U40" i="1"/>
  <c r="Z41" i="1"/>
  <c r="D41" i="1"/>
  <c r="H39" i="1"/>
  <c r="R108" i="6"/>
  <c r="R40" i="1"/>
  <c r="R41" i="1"/>
  <c r="R39" i="1"/>
  <c r="S108" i="6"/>
  <c r="S41" i="1"/>
  <c r="S40" i="1"/>
  <c r="S39" i="1"/>
  <c r="V108" i="6"/>
  <c r="V39" i="1"/>
  <c r="V40" i="1"/>
  <c r="V41" i="1"/>
  <c r="AE108" i="6"/>
  <c r="AE39" i="1"/>
  <c r="AE40" i="1"/>
  <c r="AE41" i="1"/>
  <c r="D40" i="1"/>
  <c r="AA39" i="1"/>
  <c r="AF39" i="1"/>
  <c r="AJ38" i="1"/>
  <c r="AK40" i="1"/>
  <c r="AH38" i="1"/>
  <c r="AF40" i="1"/>
  <c r="AG38" i="1"/>
  <c r="AG35" i="1"/>
  <c r="AF41" i="1"/>
  <c r="AG36" i="1"/>
  <c r="AK38" i="1"/>
  <c r="AM38" i="1" s="1"/>
  <c r="AG2" i="1"/>
  <c r="AG13" i="1"/>
  <c r="AG32" i="1"/>
  <c r="AG30" i="1"/>
  <c r="AG28" i="1"/>
  <c r="AG26" i="1"/>
  <c r="AG15" i="1"/>
  <c r="AG11" i="1"/>
  <c r="AG5" i="1"/>
  <c r="AG29" i="1"/>
  <c r="AG34" i="1"/>
  <c r="AG9" i="1"/>
  <c r="AG7" i="1"/>
  <c r="AG33" i="1"/>
  <c r="AG23" i="1"/>
  <c r="AG25" i="1"/>
  <c r="AG3" i="1"/>
  <c r="AG31" i="1"/>
  <c r="AG21" i="1"/>
  <c r="AG27" i="1"/>
  <c r="AG10" i="1"/>
  <c r="AG12" i="1"/>
  <c r="AG18" i="1"/>
  <c r="AG16" i="1"/>
  <c r="AG4" i="1"/>
  <c r="AG14" i="1"/>
  <c r="AG6" i="1"/>
  <c r="AG22" i="1"/>
  <c r="AG24" i="1"/>
  <c r="AG8" i="1"/>
  <c r="M108" i="6"/>
  <c r="M39" i="1"/>
  <c r="M41" i="1"/>
  <c r="M40" i="1"/>
  <c r="T108" i="6"/>
  <c r="T39" i="1"/>
  <c r="T40" i="1"/>
  <c r="T41" i="1"/>
  <c r="AH11" i="6"/>
  <c r="AF38" i="6"/>
  <c r="AH38" i="6" s="1"/>
  <c r="AC108" i="6"/>
  <c r="AC39" i="1"/>
  <c r="AC41" i="1"/>
  <c r="AC40" i="1"/>
  <c r="Q108" i="6"/>
  <c r="Q40" i="1"/>
  <c r="Q41" i="1"/>
  <c r="Q39" i="1"/>
  <c r="W108" i="6"/>
  <c r="W39" i="1"/>
  <c r="W40" i="1"/>
  <c r="W41" i="1"/>
  <c r="X108" i="6"/>
  <c r="X39" i="1"/>
  <c r="X40" i="1"/>
  <c r="X41" i="1"/>
  <c r="AG32" i="4"/>
  <c r="J41" i="1"/>
  <c r="P41" i="1"/>
  <c r="AK40" i="5"/>
  <c r="AK38" i="5"/>
  <c r="AJ38" i="5"/>
  <c r="AH38" i="5"/>
  <c r="AG11" i="5"/>
  <c r="AG16" i="5"/>
  <c r="AG38" i="5"/>
  <c r="AG32" i="5"/>
  <c r="AG8" i="5"/>
  <c r="AG5" i="5"/>
  <c r="AG24" i="5"/>
  <c r="AG27" i="5"/>
  <c r="AG7" i="5"/>
  <c r="AG30" i="5"/>
  <c r="AG22" i="5"/>
  <c r="AG6" i="5"/>
  <c r="AG36" i="5"/>
  <c r="AG26" i="5"/>
  <c r="AG31" i="5"/>
  <c r="AG15" i="5"/>
  <c r="AG34" i="5"/>
  <c r="AG9" i="5"/>
  <c r="AG4" i="5"/>
  <c r="AG17" i="5"/>
  <c r="AG12" i="5"/>
  <c r="AG14" i="5"/>
  <c r="AG35" i="5"/>
  <c r="AG3" i="5"/>
  <c r="AG13" i="5"/>
  <c r="AG10" i="5"/>
  <c r="AJ38" i="3"/>
  <c r="AH38" i="3"/>
  <c r="AG38" i="3"/>
  <c r="AK40" i="3"/>
  <c r="AK38" i="3"/>
  <c r="AG28" i="3"/>
  <c r="AG17" i="3"/>
  <c r="AG9" i="3"/>
  <c r="AG15" i="3"/>
  <c r="AG21" i="3"/>
  <c r="AG29" i="3"/>
  <c r="AG8" i="3"/>
  <c r="AG4" i="3"/>
  <c r="AG10" i="3"/>
  <c r="AG30" i="3"/>
  <c r="AG16" i="3"/>
  <c r="AG7" i="3"/>
  <c r="AG12" i="3"/>
  <c r="AG18" i="3"/>
  <c r="AG6" i="3"/>
  <c r="AG31" i="3"/>
  <c r="AG35" i="3"/>
  <c r="AG14" i="3"/>
  <c r="AG3" i="3"/>
  <c r="AG13" i="3"/>
  <c r="AG32" i="3"/>
  <c r="AG5" i="3"/>
  <c r="AG24" i="4"/>
  <c r="Y108" i="6"/>
  <c r="Y40" i="1"/>
  <c r="Y41" i="1"/>
  <c r="Y39" i="1"/>
  <c r="J40" i="1"/>
  <c r="P40" i="1"/>
  <c r="AG2" i="5"/>
  <c r="N108" i="6"/>
  <c r="N39" i="1"/>
  <c r="N40" i="1"/>
  <c r="N41" i="1"/>
  <c r="AG11" i="4"/>
  <c r="G108" i="6"/>
  <c r="G39" i="1"/>
  <c r="G40" i="1"/>
  <c r="G41" i="1"/>
  <c r="E108" i="6"/>
  <c r="E39" i="1"/>
  <c r="E41" i="1"/>
  <c r="E40" i="1"/>
  <c r="AG17" i="1"/>
  <c r="AF108" i="6" l="1"/>
  <c r="AK190" i="1"/>
  <c r="AI108" i="6" l="1"/>
  <c r="AH108" i="6"/>
</calcChain>
</file>

<file path=xl/sharedStrings.xml><?xml version="1.0" encoding="utf-8"?>
<sst xmlns="http://schemas.openxmlformats.org/spreadsheetml/2006/main" count="348" uniqueCount="48">
  <si>
    <t>1990-2020_Submission 2022 FINAL</t>
  </si>
  <si>
    <t>% Share 2020</t>
  </si>
  <si>
    <t>% Change 1990-2020</t>
  </si>
  <si>
    <t>Annual change</t>
  </si>
  <si>
    <t>kt CO2</t>
  </si>
  <si>
    <t>Energy Industries</t>
  </si>
  <si>
    <t>Public electricity and heat production</t>
  </si>
  <si>
    <t>Petroleum refining</t>
  </si>
  <si>
    <t>Solid fuels and other energy industries</t>
  </si>
  <si>
    <t>Fugitive emissions</t>
  </si>
  <si>
    <t>Residential</t>
  </si>
  <si>
    <t>Manufacturing Combustion</t>
  </si>
  <si>
    <t>Commercial Services</t>
  </si>
  <si>
    <t>Public Services</t>
  </si>
  <si>
    <t>Transport</t>
  </si>
  <si>
    <t>Domestic aviation</t>
  </si>
  <si>
    <t>Road transportation</t>
  </si>
  <si>
    <t>Railways</t>
  </si>
  <si>
    <t>Domestic navigation</t>
  </si>
  <si>
    <t>Other transportation</t>
  </si>
  <si>
    <t>Industrial Processes</t>
  </si>
  <si>
    <t>Mineral industry</t>
  </si>
  <si>
    <t>Chemical industry</t>
  </si>
  <si>
    <t>NO</t>
  </si>
  <si>
    <t>Metal industry</t>
  </si>
  <si>
    <t>Non-energy products from fuels and solvent use</t>
  </si>
  <si>
    <t>Other product manufacture and use</t>
  </si>
  <si>
    <t>F-Gases</t>
  </si>
  <si>
    <t>Agriculture</t>
  </si>
  <si>
    <t>Enteric fermentation</t>
  </si>
  <si>
    <t>Manure management</t>
  </si>
  <si>
    <t>Agricultural soils</t>
  </si>
  <si>
    <t>Liming</t>
  </si>
  <si>
    <t>Urea application</t>
  </si>
  <si>
    <t>Agriculture/Forestry fuel combustion</t>
  </si>
  <si>
    <t>Fishing</t>
  </si>
  <si>
    <t>Waste</t>
  </si>
  <si>
    <t>Landfills</t>
  </si>
  <si>
    <t>Biological treatment of solid waste</t>
  </si>
  <si>
    <t>Incineration and open burning of waste</t>
  </si>
  <si>
    <t>Wastewater treatment and discharge</t>
  </si>
  <si>
    <t>National Total</t>
  </si>
  <si>
    <t>Inter annual change</t>
  </si>
  <si>
    <t>Inter annual change %</t>
  </si>
  <si>
    <t>National Total ETS</t>
  </si>
  <si>
    <t>NON-ETS</t>
  </si>
  <si>
    <t>1990-2020_Submission 2022 FINAL 15/03/2022</t>
  </si>
  <si>
    <t>National Total -Non 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</si>
</sst>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00"/>
    <numFmt numFmtId="166" formatCode="0.0000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/>
    <xf numFmtId="0" fontId="4" fillId="3" borderId="0" xfId="0" applyFont="1" applyFill="1"/>
    <xf numFmtId="2" fontId="4" fillId="3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right"/>
    </xf>
    <xf numFmtId="2" fontId="3" fillId="3" borderId="0" xfId="0" applyNumberFormat="1" applyFont="1" applyFill="1"/>
    <xf numFmtId="0" fontId="4" fillId="4" borderId="0" xfId="0" applyFont="1" applyFill="1" applyAlignment="1">
      <alignment horizontal="left" indent="1"/>
    </xf>
    <xf numFmtId="2" fontId="4" fillId="4" borderId="0" xfId="0" applyNumberFormat="1" applyFont="1" applyFill="1" applyAlignment="1">
      <alignment horizontal="right"/>
    </xf>
    <xf numFmtId="164" fontId="4" fillId="4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right"/>
    </xf>
    <xf numFmtId="164" fontId="4" fillId="4" borderId="0" xfId="0" applyNumberFormat="1" applyFont="1" applyFill="1" applyAlignment="1">
      <alignment horizontal="right"/>
    </xf>
    <xf numFmtId="2" fontId="4" fillId="4" borderId="0" xfId="0" applyNumberFormat="1" applyFont="1" applyFill="1"/>
    <xf numFmtId="2" fontId="4" fillId="0" borderId="0" xfId="0" applyNumberFormat="1" applyFont="1"/>
    <xf numFmtId="2" fontId="4" fillId="0" borderId="0" xfId="1" applyNumberFormat="1" applyFont="1"/>
    <xf numFmtId="0" fontId="4" fillId="3" borderId="0" xfId="0" applyFont="1" applyFill="1" applyAlignment="1">
      <alignment horizontal="left"/>
    </xf>
    <xf numFmtId="164" fontId="4" fillId="0" borderId="0" xfId="1" applyNumberFormat="1" applyFont="1"/>
    <xf numFmtId="2" fontId="4" fillId="0" borderId="0" xfId="0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2" fontId="4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2" fontId="3" fillId="0" borderId="0" xfId="0" applyNumberFormat="1" applyFont="1"/>
    <xf numFmtId="166" fontId="4" fillId="0" borderId="0" xfId="0" applyNumberFormat="1" applyFont="1"/>
    <xf numFmtId="10" fontId="4" fillId="0" borderId="0" xfId="1" applyNumberFormat="1" applyFont="1"/>
    <xf numFmtId="0" fontId="3" fillId="0" borderId="0" xfId="0" applyFont="1"/>
    <xf numFmtId="0" fontId="2" fillId="0" borderId="0" xfId="0" applyFont="1"/>
    <xf numFmtId="164" fontId="4" fillId="0" borderId="0" xfId="1" applyNumberFormat="1" applyFont="1" applyFill="1" applyAlignment="1">
      <alignment horizontal="right"/>
    </xf>
    <xf numFmtId="164" fontId="3" fillId="0" borderId="0" xfId="0" applyNumberFormat="1" applyFont="1" applyAlignment="1">
      <alignment horizontal="center"/>
    </xf>
    <xf numFmtId="164" fontId="4" fillId="4" borderId="0" xfId="1" applyNumberFormat="1" applyFont="1" applyFill="1" applyAlignment="1">
      <alignment horizontal="right"/>
    </xf>
    <xf numFmtId="0" fontId="3" fillId="2" borderId="0" xfId="2" applyFont="1" applyFill="1" applyAlignment="1">
      <alignment horizontal="center" wrapText="1"/>
    </xf>
    <xf numFmtId="0" fontId="3" fillId="2" borderId="0" xfId="2" applyFont="1" applyFill="1" applyAlignment="1">
      <alignment horizontal="center"/>
    </xf>
    <xf numFmtId="0" fontId="3" fillId="3" borderId="0" xfId="2" applyFont="1" applyFill="1" applyAlignment="1">
      <alignment horizontal="center" wrapText="1"/>
    </xf>
    <xf numFmtId="0" fontId="3" fillId="0" borderId="0" xfId="2" applyFont="1" applyAlignment="1">
      <alignment horizontal="center" wrapText="1"/>
    </xf>
    <xf numFmtId="0" fontId="3" fillId="3" borderId="0" xfId="2" applyFont="1" applyFill="1" applyAlignment="1">
      <alignment horizontal="center"/>
    </xf>
    <xf numFmtId="0" fontId="4" fillId="0" borderId="0" xfId="2" applyFont="1"/>
    <xf numFmtId="0" fontId="4" fillId="3" borderId="0" xfId="2" applyFont="1" applyFill="1"/>
    <xf numFmtId="2" fontId="4" fillId="3" borderId="0" xfId="2" applyNumberFormat="1" applyFont="1" applyFill="1" applyAlignment="1">
      <alignment horizontal="right"/>
    </xf>
    <xf numFmtId="0" fontId="4" fillId="4" borderId="0" xfId="2" applyFont="1" applyFill="1" applyAlignment="1">
      <alignment horizontal="left" indent="1"/>
    </xf>
    <xf numFmtId="2" fontId="4" fillId="4" borderId="0" xfId="2" applyNumberFormat="1" applyFont="1" applyFill="1" applyAlignment="1">
      <alignment horizontal="right"/>
    </xf>
    <xf numFmtId="0" fontId="4" fillId="3" borderId="0" xfId="2" applyFont="1" applyFill="1" applyAlignment="1">
      <alignment horizontal="left"/>
    </xf>
    <xf numFmtId="2" fontId="4" fillId="0" borderId="0" xfId="2" applyNumberFormat="1" applyFont="1"/>
    <xf numFmtId="2" fontId="4" fillId="0" borderId="0" xfId="2" applyNumberFormat="1" applyFont="1" applyAlignment="1">
      <alignment horizontal="right"/>
    </xf>
    <xf numFmtId="0" fontId="3" fillId="3" borderId="0" xfId="2" applyFont="1" applyFill="1" applyAlignment="1">
      <alignment horizontal="left"/>
    </xf>
    <xf numFmtId="2" fontId="3" fillId="3" borderId="0" xfId="2" applyNumberFormat="1" applyFont="1" applyFill="1"/>
    <xf numFmtId="0" fontId="4" fillId="0" borderId="0" xfId="2" applyFont="1" applyAlignment="1">
      <alignment horizontal="right"/>
    </xf>
    <xf numFmtId="165" fontId="4" fillId="0" borderId="0" xfId="2" applyNumberFormat="1" applyFont="1" applyAlignment="1">
      <alignment horizontal="right"/>
    </xf>
    <xf numFmtId="2" fontId="6" fillId="0" borderId="0" xfId="2" applyNumberFormat="1" applyFont="1" applyAlignment="1">
      <alignment horizontal="right"/>
    </xf>
    <xf numFmtId="166" fontId="4" fillId="0" borderId="0" xfId="2" applyNumberFormat="1" applyFont="1"/>
    <xf numFmtId="43" fontId="2" fillId="0" borderId="0" xfId="2" applyNumberFormat="1" applyFont="1"/>
    <xf numFmtId="165" fontId="4" fillId="0" borderId="0" xfId="2" applyNumberFormat="1" applyFont="1"/>
    <xf numFmtId="164" fontId="4" fillId="0" borderId="0" xfId="1" applyNumberFormat="1" applyFont="1" applyFill="1"/>
    <xf numFmtId="9" fontId="4" fillId="0" borderId="0" xfId="1" applyFont="1" applyFill="1"/>
    <xf numFmtId="43" fontId="4" fillId="4" borderId="0" xfId="2" applyNumberFormat="1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3" fillId="2" borderId="0" xfId="3" applyFont="1" applyFill="1" applyAlignment="1">
      <alignment horizontal="left" wrapText="1"/>
    </xf>
    <xf numFmtId="0" fontId="3" fillId="2" borderId="0" xfId="3" applyFont="1" applyFill="1" applyAlignment="1">
      <alignment horizontal="center" wrapText="1"/>
    </xf>
    <xf numFmtId="0" fontId="3" fillId="0" borderId="0" xfId="3" applyFont="1" applyAlignment="1">
      <alignment horizontal="center" wrapText="1"/>
    </xf>
    <xf numFmtId="0" fontId="1" fillId="0" borderId="0" xfId="3"/>
    <xf numFmtId="0" fontId="4" fillId="2" borderId="0" xfId="3" applyFont="1" applyFill="1" applyAlignment="1">
      <alignment horizontal="left" wrapText="1"/>
    </xf>
    <xf numFmtId="2" fontId="3" fillId="2" borderId="0" xfId="3" applyNumberFormat="1" applyFont="1" applyFill="1" applyAlignment="1">
      <alignment horizontal="right" wrapText="1"/>
    </xf>
    <xf numFmtId="2" fontId="4" fillId="2" borderId="0" xfId="3" applyNumberFormat="1" applyFont="1" applyFill="1" applyAlignment="1">
      <alignment horizontal="right" wrapText="1"/>
    </xf>
    <xf numFmtId="2" fontId="4" fillId="0" borderId="0" xfId="3" applyNumberFormat="1" applyFont="1" applyAlignment="1">
      <alignment horizontal="right" wrapText="1"/>
    </xf>
    <xf numFmtId="164" fontId="4" fillId="2" borderId="0" xfId="1" applyNumberFormat="1" applyFont="1" applyFill="1" applyAlignment="1">
      <alignment horizontal="right" wrapText="1"/>
    </xf>
    <xf numFmtId="0" fontId="4" fillId="4" borderId="0" xfId="3" applyFont="1" applyFill="1" applyAlignment="1">
      <alignment horizontal="left" indent="1"/>
    </xf>
    <xf numFmtId="2" fontId="4" fillId="4" borderId="0" xfId="3" applyNumberFormat="1" applyFont="1" applyFill="1" applyAlignment="1">
      <alignment horizontal="right"/>
    </xf>
    <xf numFmtId="2" fontId="4" fillId="0" borderId="0" xfId="3" applyNumberFormat="1" applyFont="1" applyAlignment="1">
      <alignment horizontal="right"/>
    </xf>
    <xf numFmtId="0" fontId="4" fillId="3" borderId="0" xfId="3" applyFont="1" applyFill="1" applyAlignment="1">
      <alignment horizontal="left"/>
    </xf>
    <xf numFmtId="2" fontId="4" fillId="3" borderId="0" xfId="3" applyNumberFormat="1" applyFont="1" applyFill="1" applyAlignment="1">
      <alignment horizontal="right"/>
    </xf>
    <xf numFmtId="164" fontId="4" fillId="3" borderId="0" xfId="1" applyNumberFormat="1" applyFont="1" applyFill="1" applyAlignment="1">
      <alignment horizontal="right"/>
    </xf>
    <xf numFmtId="2" fontId="4" fillId="3" borderId="0" xfId="4" applyNumberFormat="1" applyFont="1" applyFill="1" applyAlignment="1">
      <alignment horizontal="right"/>
    </xf>
    <xf numFmtId="2" fontId="1" fillId="0" borderId="0" xfId="3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3" borderId="0" xfId="3" applyFont="1" applyFill="1" applyAlignment="1">
      <alignment horizontal="left"/>
    </xf>
    <xf numFmtId="2" fontId="3" fillId="3" borderId="0" xfId="3" applyNumberFormat="1" applyFont="1" applyFill="1" applyAlignment="1">
      <alignment horizontal="right"/>
    </xf>
    <xf numFmtId="2" fontId="3" fillId="0" borderId="0" xfId="3" applyNumberFormat="1" applyFont="1" applyAlignment="1">
      <alignment horizontal="right"/>
    </xf>
    <xf numFmtId="43" fontId="1" fillId="0" borderId="0" xfId="3" applyNumberFormat="1"/>
    <xf numFmtId="2" fontId="4" fillId="4" borderId="0" xfId="3" applyNumberFormat="1" applyFont="1" applyFill="1" applyAlignment="1">
      <alignment horizontal="right" wrapText="1"/>
    </xf>
    <xf numFmtId="164" fontId="4" fillId="4" borderId="0" xfId="1" applyNumberFormat="1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2" fontId="1" fillId="0" borderId="0" xfId="3" applyNumberFormat="1"/>
  </cellXfs>
  <cellStyles count="5">
    <cellStyle name="Normal" xfId="0" builtinId="0"/>
    <cellStyle name="Normal 2" xfId="2" xr:uid="{EDF1003A-B8F4-401A-98CB-6CDF1BB88064}"/>
    <cellStyle name="Normal 5" xfId="3" xr:uid="{818EE2C8-E49D-46BA-B769-9601F7AEEE9F}"/>
    <cellStyle name="Normal 5 2 2" xfId="4" xr:uid="{5188D4F5-C048-4D93-AD73-12662F2F519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1990-2020 GHG'!$A$2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GHG'!$B$2:$AF$2</c:f>
              <c:numCache>
                <c:formatCode>0.00</c:formatCode>
                <c:ptCount val="31"/>
                <c:pt idx="0">
                  <c:v>11328.966253805587</c:v>
                </c:pt>
                <c:pt idx="1">
                  <c:v>11780.678109280734</c:v>
                </c:pt>
                <c:pt idx="2">
                  <c:v>12437.361683442905</c:v>
                </c:pt>
                <c:pt idx="3">
                  <c:v>12457.004150255783</c:v>
                </c:pt>
                <c:pt idx="4">
                  <c:v>12793.133197098214</c:v>
                </c:pt>
                <c:pt idx="5">
                  <c:v>13478.261798968648</c:v>
                </c:pt>
                <c:pt idx="6">
                  <c:v>14198.573117410271</c:v>
                </c:pt>
                <c:pt idx="7">
                  <c:v>14853.796861419714</c:v>
                </c:pt>
                <c:pt idx="8">
                  <c:v>15220.940928008784</c:v>
                </c:pt>
                <c:pt idx="9">
                  <c:v>15918.811688158401</c:v>
                </c:pt>
                <c:pt idx="10">
                  <c:v>16199.473446964294</c:v>
                </c:pt>
                <c:pt idx="11">
                  <c:v>17486.787730743265</c:v>
                </c:pt>
                <c:pt idx="12">
                  <c:v>16493.960164509976</c:v>
                </c:pt>
                <c:pt idx="13">
                  <c:v>16467.348083585119</c:v>
                </c:pt>
                <c:pt idx="14">
                  <c:v>15417.671367282175</c:v>
                </c:pt>
                <c:pt idx="15">
                  <c:v>15902.197266618594</c:v>
                </c:pt>
                <c:pt idx="16">
                  <c:v>15162.131444118559</c:v>
                </c:pt>
                <c:pt idx="17">
                  <c:v>14677.006009303001</c:v>
                </c:pt>
                <c:pt idx="18">
                  <c:v>14795.175911690914</c:v>
                </c:pt>
                <c:pt idx="19">
                  <c:v>13201.437975928084</c:v>
                </c:pt>
                <c:pt idx="20">
                  <c:v>13465.849856840132</c:v>
                </c:pt>
                <c:pt idx="21">
                  <c:v>12061.413901663311</c:v>
                </c:pt>
                <c:pt idx="22">
                  <c:v>12902.62808479094</c:v>
                </c:pt>
                <c:pt idx="23">
                  <c:v>11538.324437686621</c:v>
                </c:pt>
                <c:pt idx="24">
                  <c:v>11344.963330321772</c:v>
                </c:pt>
                <c:pt idx="25">
                  <c:v>11954.872088101389</c:v>
                </c:pt>
                <c:pt idx="26">
                  <c:v>12679.346869990868</c:v>
                </c:pt>
                <c:pt idx="27">
                  <c:v>11911.188035649086</c:v>
                </c:pt>
                <c:pt idx="28">
                  <c:v>10650.20666261979</c:v>
                </c:pt>
                <c:pt idx="29">
                  <c:v>9440.6068863039345</c:v>
                </c:pt>
                <c:pt idx="30">
                  <c:v>8739.0759330690253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6-4401-83BB-AC9947D4ABE5}"/>
            </c:ext>
          </c:extLst>
        </c:ser>
        <c:ser>
          <c:idx val="1"/>
          <c:order val="1"/>
          <c:tx>
            <c:strRef>
              <c:f>'NEW Summary 1990-2020 GHG'!$A$7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GHG'!$B$7:$AF$7</c:f>
              <c:numCache>
                <c:formatCode>0.00</c:formatCode>
                <c:ptCount val="31"/>
                <c:pt idx="0">
                  <c:v>7521.2675903875033</c:v>
                </c:pt>
                <c:pt idx="1">
                  <c:v>7620.5642383710665</c:v>
                </c:pt>
                <c:pt idx="2">
                  <c:v>6825.5960354935023</c:v>
                </c:pt>
                <c:pt idx="3">
                  <c:v>6815.8843556285547</c:v>
                </c:pt>
                <c:pt idx="4">
                  <c:v>6739.7320848209347</c:v>
                </c:pt>
                <c:pt idx="5">
                  <c:v>6563.8366872190009</c:v>
                </c:pt>
                <c:pt idx="6">
                  <c:v>6893.8361927072547</c:v>
                </c:pt>
                <c:pt idx="7">
                  <c:v>6643.1971937760609</c:v>
                </c:pt>
                <c:pt idx="8">
                  <c:v>7206.090626909373</c:v>
                </c:pt>
                <c:pt idx="9">
                  <c:v>6952.448948369165</c:v>
                </c:pt>
                <c:pt idx="10">
                  <c:v>7044.1292152662163</c:v>
                </c:pt>
                <c:pt idx="11">
                  <c:v>7388.1849538362139</c:v>
                </c:pt>
                <c:pt idx="12">
                  <c:v>7393.2500776558727</c:v>
                </c:pt>
                <c:pt idx="13">
                  <c:v>7618.2544786912986</c:v>
                </c:pt>
                <c:pt idx="14">
                  <c:v>7765.1007681659485</c:v>
                </c:pt>
                <c:pt idx="15">
                  <c:v>8198.5645695384046</c:v>
                </c:pt>
                <c:pt idx="16">
                  <c:v>8059.5397924843974</c:v>
                </c:pt>
                <c:pt idx="17">
                  <c:v>7884.6126192493803</c:v>
                </c:pt>
                <c:pt idx="18">
                  <c:v>8657.5854552853853</c:v>
                </c:pt>
                <c:pt idx="19">
                  <c:v>8508.9066024297354</c:v>
                </c:pt>
                <c:pt idx="20">
                  <c:v>8771.2778661933662</c:v>
                </c:pt>
                <c:pt idx="21">
                  <c:v>7535.0922351897962</c:v>
                </c:pt>
                <c:pt idx="22">
                  <c:v>7066.7526636499852</c:v>
                </c:pt>
                <c:pt idx="23">
                  <c:v>6889.2400171930021</c:v>
                </c:pt>
                <c:pt idx="24">
                  <c:v>6080.261018853942</c:v>
                </c:pt>
                <c:pt idx="25">
                  <c:v>6506.3533900787434</c:v>
                </c:pt>
                <c:pt idx="26">
                  <c:v>6716.2960538486395</c:v>
                </c:pt>
                <c:pt idx="27">
                  <c:v>6329.6419953258574</c:v>
                </c:pt>
                <c:pt idx="28">
                  <c:v>6829.0154378831039</c:v>
                </c:pt>
                <c:pt idx="29">
                  <c:v>6529.1610253291883</c:v>
                </c:pt>
                <c:pt idx="30">
                  <c:v>7114.5181961730186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6-4401-83BB-AC9947D4ABE5}"/>
            </c:ext>
          </c:extLst>
        </c:ser>
        <c:ser>
          <c:idx val="2"/>
          <c:order val="2"/>
          <c:tx>
            <c:strRef>
              <c:f>'NEW Summary 1990-2020 GHG'!$A$8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GHG'!$B$8:$AF$8</c:f>
              <c:numCache>
                <c:formatCode>0.00</c:formatCode>
                <c:ptCount val="31"/>
                <c:pt idx="0">
                  <c:v>4099.2242246648111</c:v>
                </c:pt>
                <c:pt idx="1">
                  <c:v>4187.4331128728854</c:v>
                </c:pt>
                <c:pt idx="2">
                  <c:v>3864.1645398766041</c:v>
                </c:pt>
                <c:pt idx="3">
                  <c:v>4073.0819441241429</c:v>
                </c:pt>
                <c:pt idx="4">
                  <c:v>4313.8844568323266</c:v>
                </c:pt>
                <c:pt idx="5">
                  <c:v>4333.0651264631761</c:v>
                </c:pt>
                <c:pt idx="6">
                  <c:v>4199.9820161775133</c:v>
                </c:pt>
                <c:pt idx="7">
                  <c:v>4543.1389355884994</c:v>
                </c:pt>
                <c:pt idx="8">
                  <c:v>4526.0102691714292</c:v>
                </c:pt>
                <c:pt idx="9">
                  <c:v>4696.3624673808263</c:v>
                </c:pt>
                <c:pt idx="10">
                  <c:v>5481.5456542244319</c:v>
                </c:pt>
                <c:pt idx="11">
                  <c:v>5446.4557106370385</c:v>
                </c:pt>
                <c:pt idx="12">
                  <c:v>5109.4063627381965</c:v>
                </c:pt>
                <c:pt idx="13">
                  <c:v>5223.4648700705702</c:v>
                </c:pt>
                <c:pt idx="14">
                  <c:v>5294.0836994761576</c:v>
                </c:pt>
                <c:pt idx="15">
                  <c:v>5473.4902042956737</c:v>
                </c:pt>
                <c:pt idx="16">
                  <c:v>5262.3791910317486</c:v>
                </c:pt>
                <c:pt idx="17">
                  <c:v>5350.0782031539411</c:v>
                </c:pt>
                <c:pt idx="18">
                  <c:v>5159.7806615405525</c:v>
                </c:pt>
                <c:pt idx="19">
                  <c:v>4136.6451732898349</c:v>
                </c:pt>
                <c:pt idx="20">
                  <c:v>4150.371156612945</c:v>
                </c:pt>
                <c:pt idx="21">
                  <c:v>3681.6731209914888</c:v>
                </c:pt>
                <c:pt idx="22">
                  <c:v>3759.9667451636747</c:v>
                </c:pt>
                <c:pt idx="23">
                  <c:v>3954.6657859498841</c:v>
                </c:pt>
                <c:pt idx="24">
                  <c:v>4179.991787156303</c:v>
                </c:pt>
                <c:pt idx="25">
                  <c:v>4271.9091069652559</c:v>
                </c:pt>
                <c:pt idx="26">
                  <c:v>4343.732845082307</c:v>
                </c:pt>
                <c:pt idx="27">
                  <c:v>4465.7264073137349</c:v>
                </c:pt>
                <c:pt idx="28">
                  <c:v>4671.5111401359673</c:v>
                </c:pt>
                <c:pt idx="29">
                  <c:v>4589.1169317636595</c:v>
                </c:pt>
                <c:pt idx="30">
                  <c:v>4521.0705500805825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76-4401-83BB-AC9947D4ABE5}"/>
            </c:ext>
          </c:extLst>
        </c:ser>
        <c:ser>
          <c:idx val="3"/>
          <c:order val="3"/>
          <c:tx>
            <c:strRef>
              <c:f>'NEW Summary 1990-2020 GHG'!$A$9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GHG'!$B$9:$AF$9</c:f>
              <c:numCache>
                <c:formatCode>0.00</c:formatCode>
                <c:ptCount val="31"/>
                <c:pt idx="0">
                  <c:v>993.94275759734512</c:v>
                </c:pt>
                <c:pt idx="1">
                  <c:v>1011.7006851575709</c:v>
                </c:pt>
                <c:pt idx="2">
                  <c:v>1005.7192635621096</c:v>
                </c:pt>
                <c:pt idx="3">
                  <c:v>993.53744911649312</c:v>
                </c:pt>
                <c:pt idx="4">
                  <c:v>1083.1519707768462</c:v>
                </c:pt>
                <c:pt idx="5">
                  <c:v>1062.3548702566848</c:v>
                </c:pt>
                <c:pt idx="6">
                  <c:v>961.26760000171055</c:v>
                </c:pt>
                <c:pt idx="7">
                  <c:v>969.48510188602654</c:v>
                </c:pt>
                <c:pt idx="8">
                  <c:v>958.03934668662009</c:v>
                </c:pt>
                <c:pt idx="9">
                  <c:v>993.0261178543285</c:v>
                </c:pt>
                <c:pt idx="10">
                  <c:v>1019.2015387332355</c:v>
                </c:pt>
                <c:pt idx="11">
                  <c:v>996.83033696533539</c:v>
                </c:pt>
                <c:pt idx="12">
                  <c:v>950.88999379117593</c:v>
                </c:pt>
                <c:pt idx="13">
                  <c:v>1036.5825843692244</c:v>
                </c:pt>
                <c:pt idx="14">
                  <c:v>992.95951747692243</c:v>
                </c:pt>
                <c:pt idx="15">
                  <c:v>1010.6867318253788</c:v>
                </c:pt>
                <c:pt idx="16">
                  <c:v>983.7828249732255</c:v>
                </c:pt>
                <c:pt idx="17">
                  <c:v>964.0587928365095</c:v>
                </c:pt>
                <c:pt idx="18">
                  <c:v>992.39343607640478</c:v>
                </c:pt>
                <c:pt idx="19">
                  <c:v>754.83981981329055</c:v>
                </c:pt>
                <c:pt idx="20">
                  <c:v>809.07001535141717</c:v>
                </c:pt>
                <c:pt idx="21">
                  <c:v>844.04037681271643</c:v>
                </c:pt>
                <c:pt idx="22">
                  <c:v>860.24169130224061</c:v>
                </c:pt>
                <c:pt idx="23">
                  <c:v>876.38493502219228</c:v>
                </c:pt>
                <c:pt idx="24">
                  <c:v>783.62997433970952</c:v>
                </c:pt>
                <c:pt idx="25">
                  <c:v>854.39508478570508</c:v>
                </c:pt>
                <c:pt idx="26">
                  <c:v>823.48459632153356</c:v>
                </c:pt>
                <c:pt idx="27">
                  <c:v>835.7563493743836</c:v>
                </c:pt>
                <c:pt idx="28">
                  <c:v>927.36363193877048</c:v>
                </c:pt>
                <c:pt idx="29">
                  <c:v>939.33230072810522</c:v>
                </c:pt>
                <c:pt idx="30">
                  <c:v>937.62925769699189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76-4401-83BB-AC9947D4ABE5}"/>
            </c:ext>
          </c:extLst>
        </c:ser>
        <c:ser>
          <c:idx val="4"/>
          <c:order val="4"/>
          <c:tx>
            <c:strRef>
              <c:f>'NEW Summary 1990-2020 GHG'!$A$10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GHG'!$B$10:$AF$10</c:f>
              <c:numCache>
                <c:formatCode>0.00</c:formatCode>
                <c:ptCount val="31"/>
                <c:pt idx="0">
                  <c:v>1114.7967479613083</c:v>
                </c:pt>
                <c:pt idx="1">
                  <c:v>1094.6317210231216</c:v>
                </c:pt>
                <c:pt idx="2">
                  <c:v>1006.9028554921072</c:v>
                </c:pt>
                <c:pt idx="3">
                  <c:v>986.58891062603891</c:v>
                </c:pt>
                <c:pt idx="4">
                  <c:v>1002.7693549281822</c:v>
                </c:pt>
                <c:pt idx="5">
                  <c:v>942.32756778658802</c:v>
                </c:pt>
                <c:pt idx="6">
                  <c:v>908.45546544707736</c:v>
                </c:pt>
                <c:pt idx="7">
                  <c:v>871.29912001938817</c:v>
                </c:pt>
                <c:pt idx="8">
                  <c:v>829.61673118741487</c:v>
                </c:pt>
                <c:pt idx="9">
                  <c:v>869.6879872463644</c:v>
                </c:pt>
                <c:pt idx="10">
                  <c:v>924.55129138335917</c:v>
                </c:pt>
                <c:pt idx="11">
                  <c:v>922.54077476715293</c:v>
                </c:pt>
                <c:pt idx="12">
                  <c:v>892.78555553855927</c:v>
                </c:pt>
                <c:pt idx="13">
                  <c:v>880.81145375761196</c:v>
                </c:pt>
                <c:pt idx="14">
                  <c:v>855.98117014129059</c:v>
                </c:pt>
                <c:pt idx="15">
                  <c:v>888.18991732569111</c:v>
                </c:pt>
                <c:pt idx="16">
                  <c:v>897.65886080275993</c:v>
                </c:pt>
                <c:pt idx="17">
                  <c:v>891.91478329144559</c:v>
                </c:pt>
                <c:pt idx="18">
                  <c:v>943.00102855688647</c:v>
                </c:pt>
                <c:pt idx="19">
                  <c:v>844.37739304902721</c:v>
                </c:pt>
                <c:pt idx="20">
                  <c:v>900.48600477275272</c:v>
                </c:pt>
                <c:pt idx="21">
                  <c:v>783.43523456471166</c:v>
                </c:pt>
                <c:pt idx="22">
                  <c:v>818.54478129305846</c:v>
                </c:pt>
                <c:pt idx="23">
                  <c:v>857.36318970324203</c:v>
                </c:pt>
                <c:pt idx="24">
                  <c:v>850.5590085408495</c:v>
                </c:pt>
                <c:pt idx="25">
                  <c:v>867.23235758716851</c:v>
                </c:pt>
                <c:pt idx="26">
                  <c:v>901.89487538935043</c:v>
                </c:pt>
                <c:pt idx="27">
                  <c:v>863.86922373839991</c:v>
                </c:pt>
                <c:pt idx="28">
                  <c:v>880.33574186822932</c:v>
                </c:pt>
                <c:pt idx="29">
                  <c:v>886.97788599254579</c:v>
                </c:pt>
                <c:pt idx="30">
                  <c:v>895.89657141698308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76-4401-83BB-AC9947D4ABE5}"/>
            </c:ext>
          </c:extLst>
        </c:ser>
        <c:ser>
          <c:idx val="5"/>
          <c:order val="5"/>
          <c:tx>
            <c:strRef>
              <c:f>'NEW Summary 1990-2020 GHG'!$A$11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GHG'!$B$11:$AF$11</c:f>
              <c:numCache>
                <c:formatCode>0.00</c:formatCode>
                <c:ptCount val="31"/>
                <c:pt idx="0">
                  <c:v>5145.0128531315768</c:v>
                </c:pt>
                <c:pt idx="1">
                  <c:v>5324.6940736946271</c:v>
                </c:pt>
                <c:pt idx="2">
                  <c:v>5753.9141084137091</c:v>
                </c:pt>
                <c:pt idx="3">
                  <c:v>5731.3891846945062</c:v>
                </c:pt>
                <c:pt idx="4">
                  <c:v>5985.656391092768</c:v>
                </c:pt>
                <c:pt idx="5">
                  <c:v>6283.5232193308575</c:v>
                </c:pt>
                <c:pt idx="6">
                  <c:v>7340.1852618539087</c:v>
                </c:pt>
                <c:pt idx="7">
                  <c:v>7724.428640323832</c:v>
                </c:pt>
                <c:pt idx="8">
                  <c:v>9075.3106057161567</c:v>
                </c:pt>
                <c:pt idx="9">
                  <c:v>9749.5295643368372</c:v>
                </c:pt>
                <c:pt idx="10">
                  <c:v>10789.18024255751</c:v>
                </c:pt>
                <c:pt idx="11">
                  <c:v>11312.000404875713</c:v>
                </c:pt>
                <c:pt idx="12">
                  <c:v>11504.534065473094</c:v>
                </c:pt>
                <c:pt idx="13">
                  <c:v>11706.104455586794</c:v>
                </c:pt>
                <c:pt idx="14">
                  <c:v>12423.804561483277</c:v>
                </c:pt>
                <c:pt idx="15">
                  <c:v>13131.990816255731</c:v>
                </c:pt>
                <c:pt idx="16">
                  <c:v>13809.255744523216</c:v>
                </c:pt>
                <c:pt idx="17">
                  <c:v>14394.37131579535</c:v>
                </c:pt>
                <c:pt idx="18">
                  <c:v>13666.423042681134</c:v>
                </c:pt>
                <c:pt idx="19">
                  <c:v>12446.380926375788</c:v>
                </c:pt>
                <c:pt idx="20">
                  <c:v>11531.379408106171</c:v>
                </c:pt>
                <c:pt idx="21">
                  <c:v>11222.52964882489</c:v>
                </c:pt>
                <c:pt idx="22">
                  <c:v>10834.887034553996</c:v>
                </c:pt>
                <c:pt idx="23">
                  <c:v>11059.810013846813</c:v>
                </c:pt>
                <c:pt idx="24">
                  <c:v>11342.454218268014</c:v>
                </c:pt>
                <c:pt idx="25">
                  <c:v>11821.896286484829</c:v>
                </c:pt>
                <c:pt idx="26">
                  <c:v>12305.036659689564</c:v>
                </c:pt>
                <c:pt idx="27">
                  <c:v>12026.460230965604</c:v>
                </c:pt>
                <c:pt idx="28">
                  <c:v>12202.055704200357</c:v>
                </c:pt>
                <c:pt idx="29">
                  <c:v>12210.071349586349</c:v>
                </c:pt>
                <c:pt idx="30">
                  <c:v>10295.6406214737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76-4401-83BB-AC9947D4ABE5}"/>
            </c:ext>
          </c:extLst>
        </c:ser>
        <c:ser>
          <c:idx val="6"/>
          <c:order val="6"/>
          <c:tx>
            <c:strRef>
              <c:f>'NEW Summary 1990-2020 GHG'!$A$17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GHG'!$B$17:$AF$17</c:f>
              <c:numCache>
                <c:formatCode>0.00</c:formatCode>
                <c:ptCount val="31"/>
                <c:pt idx="0">
                  <c:v>3275.5688780136029</c:v>
                </c:pt>
                <c:pt idx="1">
                  <c:v>2962.9133103547001</c:v>
                </c:pt>
                <c:pt idx="2">
                  <c:v>2874.5353993642884</c:v>
                </c:pt>
                <c:pt idx="3">
                  <c:v>2839.8588451092205</c:v>
                </c:pt>
                <c:pt idx="4">
                  <c:v>3078.3155196736634</c:v>
                </c:pt>
                <c:pt idx="5">
                  <c:v>2992.0987061905053</c:v>
                </c:pt>
                <c:pt idx="6">
                  <c:v>3074.2723224371125</c:v>
                </c:pt>
                <c:pt idx="7">
                  <c:v>3403.6580244467773</c:v>
                </c:pt>
                <c:pt idx="8">
                  <c:v>3293.720556291963</c:v>
                </c:pt>
                <c:pt idx="9">
                  <c:v>3243.2826611682549</c:v>
                </c:pt>
                <c:pt idx="10">
                  <c:v>3790.6019096460254</c:v>
                </c:pt>
                <c:pt idx="11">
                  <c:v>3823.0505657163949</c:v>
                </c:pt>
                <c:pt idx="12">
                  <c:v>3304.9278777295694</c:v>
                </c:pt>
                <c:pt idx="13">
                  <c:v>2498.1550711418513</c:v>
                </c:pt>
                <c:pt idx="14">
                  <c:v>2669.772675838376</c:v>
                </c:pt>
                <c:pt idx="15">
                  <c:v>2766.7409334835747</c:v>
                </c:pt>
                <c:pt idx="16">
                  <c:v>2713.0670666684791</c:v>
                </c:pt>
                <c:pt idx="17">
                  <c:v>2769.6107590244292</c:v>
                </c:pt>
                <c:pt idx="18">
                  <c:v>2475.3742469204431</c:v>
                </c:pt>
                <c:pt idx="19">
                  <c:v>1661.0696376699889</c:v>
                </c:pt>
                <c:pt idx="20">
                  <c:v>1467.9315831719384</c:v>
                </c:pt>
                <c:pt idx="21">
                  <c:v>1337.3235342409444</c:v>
                </c:pt>
                <c:pt idx="22">
                  <c:v>1565.1758017417744</c:v>
                </c:pt>
                <c:pt idx="23">
                  <c:v>1481.1848242229605</c:v>
                </c:pt>
                <c:pt idx="24">
                  <c:v>1825.4957978414329</c:v>
                </c:pt>
                <c:pt idx="25">
                  <c:v>2012.0660327956705</c:v>
                </c:pt>
                <c:pt idx="26">
                  <c:v>2155.337480464822</c:v>
                </c:pt>
                <c:pt idx="27">
                  <c:v>2243.3268132048925</c:v>
                </c:pt>
                <c:pt idx="28">
                  <c:v>2299.6724968201993</c:v>
                </c:pt>
                <c:pt idx="29">
                  <c:v>2271.8582715384105</c:v>
                </c:pt>
                <c:pt idx="30">
                  <c:v>2111.411087104987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76-4401-83BB-AC9947D4ABE5}"/>
            </c:ext>
          </c:extLst>
        </c:ser>
        <c:ser>
          <c:idx val="7"/>
          <c:order val="7"/>
          <c:tx>
            <c:strRef>
              <c:f>'NEW Summary 1990-2020 GHG'!$A$23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GHG'!$B$23:$AF$23</c:f>
              <c:numCache>
                <c:formatCode>0.00</c:formatCode>
                <c:ptCount val="31"/>
                <c:pt idx="0">
                  <c:v>34.591111871073778</c:v>
                </c:pt>
                <c:pt idx="1">
                  <c:v>49.500497452363035</c:v>
                </c:pt>
                <c:pt idx="2">
                  <c:v>64.409697447839392</c:v>
                </c:pt>
                <c:pt idx="3">
                  <c:v>106.4251771817589</c:v>
                </c:pt>
                <c:pt idx="4">
                  <c:v>149.55114964682372</c:v>
                </c:pt>
                <c:pt idx="5">
                  <c:v>226.32569284457796</c:v>
                </c:pt>
                <c:pt idx="6">
                  <c:v>326.19440166358964</c:v>
                </c:pt>
                <c:pt idx="7">
                  <c:v>459.71553127864462</c:v>
                </c:pt>
                <c:pt idx="8">
                  <c:v>373.29692450324723</c:v>
                </c:pt>
                <c:pt idx="9">
                  <c:v>532.06751613494816</c:v>
                </c:pt>
                <c:pt idx="10">
                  <c:v>768.65767343127561</c:v>
                </c:pt>
                <c:pt idx="11">
                  <c:v>781.00136214903159</c:v>
                </c:pt>
                <c:pt idx="12">
                  <c:v>771.76401108492939</c:v>
                </c:pt>
                <c:pt idx="13">
                  <c:v>986.01183038363877</c:v>
                </c:pt>
                <c:pt idx="14">
                  <c:v>999.80718796255712</c:v>
                </c:pt>
                <c:pt idx="15">
                  <c:v>1198.6189797854142</c:v>
                </c:pt>
                <c:pt idx="16">
                  <c:v>1179.9367130079656</c:v>
                </c:pt>
                <c:pt idx="17">
                  <c:v>1175.7771264908081</c:v>
                </c:pt>
                <c:pt idx="18">
                  <c:v>1187.3197613184243</c:v>
                </c:pt>
                <c:pt idx="19">
                  <c:v>1151.4174475688799</c:v>
                </c:pt>
                <c:pt idx="20">
                  <c:v>1127.9723261023771</c:v>
                </c:pt>
                <c:pt idx="21">
                  <c:v>1145.794165682079</c:v>
                </c:pt>
                <c:pt idx="22">
                  <c:v>1122.8015580761621</c:v>
                </c:pt>
                <c:pt idx="23">
                  <c:v>1159.2023621788007</c:v>
                </c:pt>
                <c:pt idx="24">
                  <c:v>1225.6322472758648</c:v>
                </c:pt>
                <c:pt idx="25">
                  <c:v>1230.1172479939607</c:v>
                </c:pt>
                <c:pt idx="26">
                  <c:v>1313.5818166704403</c:v>
                </c:pt>
                <c:pt idx="27">
                  <c:v>1237.8261851196085</c:v>
                </c:pt>
                <c:pt idx="28">
                  <c:v>929.93499104624186</c:v>
                </c:pt>
                <c:pt idx="29">
                  <c:v>917.12032820382956</c:v>
                </c:pt>
                <c:pt idx="30">
                  <c:v>784.33586035812243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76-4401-83BB-AC9947D4ABE5}"/>
            </c:ext>
          </c:extLst>
        </c:ser>
        <c:ser>
          <c:idx val="8"/>
          <c:order val="8"/>
          <c:tx>
            <c:strRef>
              <c:f>'NEW Summary 1990-2020 GHG'!$A$24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GHG'!$B$24:$AF$24</c:f>
              <c:numCache>
                <c:formatCode>0.00</c:formatCode>
                <c:ptCount val="31"/>
                <c:pt idx="0">
                  <c:v>19329.907931331545</c:v>
                </c:pt>
                <c:pt idx="1">
                  <c:v>19540.222049641761</c:v>
                </c:pt>
                <c:pt idx="2">
                  <c:v>19662.735146008668</c:v>
                </c:pt>
                <c:pt idx="3">
                  <c:v>19991.568186463086</c:v>
                </c:pt>
                <c:pt idx="4">
                  <c:v>20274.42025403255</c:v>
                </c:pt>
                <c:pt idx="5">
                  <c:v>21035.049683500383</c:v>
                </c:pt>
                <c:pt idx="6">
                  <c:v>21301.096352057117</c:v>
                </c:pt>
                <c:pt idx="7">
                  <c:v>21472.668505301906</c:v>
                </c:pt>
                <c:pt idx="8">
                  <c:v>22005.349859748218</c:v>
                </c:pt>
                <c:pt idx="9">
                  <c:v>21766.008289708014</c:v>
                </c:pt>
                <c:pt idx="10">
                  <c:v>20950.225348983018</c:v>
                </c:pt>
                <c:pt idx="11">
                  <c:v>20726.346478613825</c:v>
                </c:pt>
                <c:pt idx="12">
                  <c:v>20492.678674615549</c:v>
                </c:pt>
                <c:pt idx="13">
                  <c:v>20852.032947989344</c:v>
                </c:pt>
                <c:pt idx="14">
                  <c:v>20481.848578909456</c:v>
                </c:pt>
                <c:pt idx="15">
                  <c:v>20402.245883524331</c:v>
                </c:pt>
                <c:pt idx="16">
                  <c:v>20223.799988805509</c:v>
                </c:pt>
                <c:pt idx="17">
                  <c:v>19634.079160833957</c:v>
                </c:pt>
                <c:pt idx="18">
                  <c:v>19556.819972735506</c:v>
                </c:pt>
                <c:pt idx="19">
                  <c:v>19128.332927987052</c:v>
                </c:pt>
                <c:pt idx="20">
                  <c:v>19189.721487485196</c:v>
                </c:pt>
                <c:pt idx="21">
                  <c:v>18513.287165523117</c:v>
                </c:pt>
                <c:pt idx="22">
                  <c:v>19295.072291528089</c:v>
                </c:pt>
                <c:pt idx="23">
                  <c:v>20040.355204506523</c:v>
                </c:pt>
                <c:pt idx="24">
                  <c:v>19494.257922861561</c:v>
                </c:pt>
                <c:pt idx="25">
                  <c:v>20000.230153136854</c:v>
                </c:pt>
                <c:pt idx="26">
                  <c:v>20509.467300978391</c:v>
                </c:pt>
                <c:pt idx="27">
                  <c:v>21208.170344288272</c:v>
                </c:pt>
                <c:pt idx="28">
                  <c:v>22047.105787735545</c:v>
                </c:pt>
                <c:pt idx="29">
                  <c:v>21156.918444447016</c:v>
                </c:pt>
                <c:pt idx="30">
                  <c:v>21410.780143730739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76-4401-83BB-AC9947D4ABE5}"/>
            </c:ext>
          </c:extLst>
        </c:ser>
        <c:ser>
          <c:idx val="9"/>
          <c:order val="9"/>
          <c:tx>
            <c:strRef>
              <c:f>'NEW Summary 1990-2020 GHG'!$A$32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GHG'!$B$32:$AF$32</c:f>
              <c:numCache>
                <c:formatCode>0.00</c:formatCode>
                <c:ptCount val="31"/>
                <c:pt idx="0">
                  <c:v>1552.053617690967</c:v>
                </c:pt>
                <c:pt idx="1">
                  <c:v>1632.811365232481</c:v>
                </c:pt>
                <c:pt idx="2">
                  <c:v>1698.2299225574204</c:v>
                </c:pt>
                <c:pt idx="3">
                  <c:v>1748.2816571592587</c:v>
                </c:pt>
                <c:pt idx="4">
                  <c:v>1792.8493340275654</c:v>
                </c:pt>
                <c:pt idx="5">
                  <c:v>1829.1780952628817</c:v>
                </c:pt>
                <c:pt idx="6">
                  <c:v>1708.4830322402095</c:v>
                </c:pt>
                <c:pt idx="7">
                  <c:v>1432.6262505012096</c:v>
                </c:pt>
                <c:pt idx="8">
                  <c:v>1475.5765436871579</c:v>
                </c:pt>
                <c:pt idx="9">
                  <c:v>1480.7046945341845</c:v>
                </c:pt>
                <c:pt idx="10">
                  <c:v>1492.7703645905121</c:v>
                </c:pt>
                <c:pt idx="11">
                  <c:v>1605.3489199626401</c:v>
                </c:pt>
                <c:pt idx="12">
                  <c:v>1710.2325565770898</c:v>
                </c:pt>
                <c:pt idx="13">
                  <c:v>1765.4681984593717</c:v>
                </c:pt>
                <c:pt idx="14">
                  <c:v>1510.7480575984707</c:v>
                </c:pt>
                <c:pt idx="15">
                  <c:v>1324.7426011584278</c:v>
                </c:pt>
                <c:pt idx="16">
                  <c:v>1351.7784477711425</c:v>
                </c:pt>
                <c:pt idx="17">
                  <c:v>873.2253268513881</c:v>
                </c:pt>
                <c:pt idx="18">
                  <c:v>726.007280495332</c:v>
                </c:pt>
                <c:pt idx="19">
                  <c:v>548.55719027401574</c:v>
                </c:pt>
                <c:pt idx="20">
                  <c:v>534.05640016942596</c:v>
                </c:pt>
                <c:pt idx="21">
                  <c:v>618.20228335799129</c:v>
                </c:pt>
                <c:pt idx="22">
                  <c:v>538.86537608647791</c:v>
                </c:pt>
                <c:pt idx="23">
                  <c:v>693.68219645613192</c:v>
                </c:pt>
                <c:pt idx="24">
                  <c:v>878.91090359765394</c:v>
                </c:pt>
                <c:pt idx="25">
                  <c:v>958.18854166102369</c:v>
                </c:pt>
                <c:pt idx="26">
                  <c:v>966.43289518014421</c:v>
                </c:pt>
                <c:pt idx="27">
                  <c:v>944.87506111343566</c:v>
                </c:pt>
                <c:pt idx="28">
                  <c:v>914.75352621093566</c:v>
                </c:pt>
                <c:pt idx="29">
                  <c:v>914.31271860050992</c:v>
                </c:pt>
                <c:pt idx="30">
                  <c:v>905.73296134134125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76-4401-83BB-AC9947D4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330624"/>
        <c:axId val="216332160"/>
      </c:barChart>
      <c:catAx>
        <c:axId val="2163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6332160"/>
        <c:crosses val="autoZero"/>
        <c:auto val="1"/>
        <c:lblAlgn val="ctr"/>
        <c:lblOffset val="100"/>
        <c:noMultiLvlLbl val="0"/>
      </c:catAx>
      <c:valAx>
        <c:axId val="216332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IE" sz="1800"/>
                  <a:t>kt</a:t>
                </a:r>
                <a:r>
                  <a:rPr lang="en-IE" sz="1800" baseline="0"/>
                  <a:t> CO</a:t>
                </a:r>
                <a:r>
                  <a:rPr lang="en-IE" sz="1800" baseline="-25000"/>
                  <a:t>2</a:t>
                </a:r>
                <a:r>
                  <a:rPr lang="en-IE" sz="1800" baseline="0"/>
                  <a:t> equivalent</a:t>
                </a:r>
                <a:endParaRPr lang="en-IE" sz="1800"/>
              </a:p>
            </c:rich>
          </c:tx>
          <c:layout>
            <c:manualLayout>
              <c:xMode val="edge"/>
              <c:yMode val="edge"/>
              <c:x val="8.6046676098754764E-3"/>
              <c:y val="0.262587333364494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16330624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2456633014844605"/>
                  <c:y val="-2.772909787572476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48-4FC8-9E2A-95B2A0A40E08}"/>
                </c:ext>
              </c:extLst>
            </c:dLbl>
            <c:dLbl>
              <c:idx val="1"/>
              <c:layout>
                <c:manualLayout>
                  <c:x val="0.23890404542766777"/>
                  <c:y val="-3.51955299369230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48-4FC8-9E2A-95B2A0A40E08}"/>
                </c:ext>
              </c:extLst>
            </c:dLbl>
            <c:dLbl>
              <c:idx val="2"/>
              <c:layout>
                <c:manualLayout>
                  <c:x val="0.27402836909577344"/>
                  <c:y val="4.984424262889995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48-4FC8-9E2A-95B2A0A40E08}"/>
                </c:ext>
              </c:extLst>
            </c:dLbl>
            <c:dLbl>
              <c:idx val="3"/>
              <c:layout>
                <c:manualLayout>
                  <c:x val="0.21487105783565738"/>
                  <c:y val="0.1055955382259813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0C-451E-95B1-EFC75F0C3BD5}"/>
                </c:ext>
              </c:extLst>
            </c:dLbl>
            <c:dLbl>
              <c:idx val="4"/>
              <c:layout>
                <c:manualLayout>
                  <c:x val="-8.644616507158398E-2"/>
                  <c:y val="-1.228868592208630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48-4FC8-9E2A-95B2A0A40E08}"/>
                </c:ext>
              </c:extLst>
            </c:dLbl>
            <c:dLbl>
              <c:idx val="5"/>
              <c:layout>
                <c:manualLayout>
                  <c:x val="2.531033169414915E-2"/>
                  <c:y val="-1.773795680678472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48-4FC8-9E2A-95B2A0A40E08}"/>
                </c:ext>
              </c:extLst>
            </c:dLbl>
            <c:dLbl>
              <c:idx val="6"/>
              <c:layout>
                <c:manualLayout>
                  <c:x val="0.17346321794871247"/>
                  <c:y val="0.1470982879797821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48-4FC8-9E2A-95B2A0A40E08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48-4FC8-9E2A-95B2A0A40E08}"/>
                </c:ext>
              </c:extLst>
            </c:dLbl>
            <c:dLbl>
              <c:idx val="8"/>
              <c:layout>
                <c:manualLayout>
                  <c:x val="0.12284561040754861"/>
                  <c:y val="-5.459569411679377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48-4FC8-9E2A-95B2A0A40E08}"/>
                </c:ext>
              </c:extLst>
            </c:dLbl>
            <c:dLbl>
              <c:idx val="9"/>
              <c:layout>
                <c:manualLayout>
                  <c:x val="-9.0658511444078063E-2"/>
                  <c:y val="4.8808110341181047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48-4FC8-9E2A-95B2A0A40E0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1990-2020 CH4'!$A$2,'NEW Summary 1990-2020 CH4'!$A$7,'NEW Summary 1990-2020 CH4'!$A$8,'NEW Summary 1990-2020 CH4'!$A$9,'NEW Summary 1990-2020 CH4'!$A$10,'NEW Summary 1990-2020 CH4'!$A$11,'NEW Summary 1990-2020 CH4'!$A$17,'NEW Summary 1990-2020 CH4'!$A$23,'NEW Summary 1990-2020 CH4'!$A$24,'NEW Summary 1990-2020 CH4'!$A$32)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1990-2020 CH4'!$B$2,'NEW Summary 1990-2020 CH4'!$B$7,'NEW Summary 1990-2020 CH4'!$B$8,'NEW Summary 1990-2020 CH4'!$B$9,'NEW Summary 1990-2020 CH4'!$B$10,'NEW Summary 1990-2020 CH4'!$B$11,'NEW Summary 1990-2020 CH4'!$B$17,'NEW Summary 1990-2020 CH4'!$B$23,'NEW Summary 1990-2020 CH4'!$B$24,'NEW Summary 1990-2020 CH4'!$B$32)</c:f>
              <c:numCache>
                <c:formatCode>0.00</c:formatCode>
                <c:ptCount val="10"/>
                <c:pt idx="0">
                  <c:v>112.45861144812037</c:v>
                </c:pt>
                <c:pt idx="1">
                  <c:v>442.55485089564263</c:v>
                </c:pt>
                <c:pt idx="2">
                  <c:v>6.8069994333635639</c:v>
                </c:pt>
                <c:pt idx="3">
                  <c:v>3.2206432325042562</c:v>
                </c:pt>
                <c:pt idx="4">
                  <c:v>3.4542297763709198</c:v>
                </c:pt>
                <c:pt idx="5">
                  <c:v>48.676092975473743</c:v>
                </c:pt>
                <c:pt idx="6">
                  <c:v>0</c:v>
                </c:pt>
                <c:pt idx="8">
                  <c:v>11755.492494478323</c:v>
                </c:pt>
                <c:pt idx="9">
                  <c:v>1380.2262078972735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48-4FC8-9E2A-95B2A0A40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1990-2020 N2O'!$A$2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1990-2020 N2O'!$B$1:$AF$1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N2O'!$B$2:$AF$2</c:f>
              <c:numCache>
                <c:formatCode>0.00</c:formatCode>
                <c:ptCount val="31"/>
                <c:pt idx="0">
                  <c:v>71.495846513999325</c:v>
                </c:pt>
                <c:pt idx="1">
                  <c:v>73.156847206211893</c:v>
                </c:pt>
                <c:pt idx="2">
                  <c:v>75.259274418477403</c:v>
                </c:pt>
                <c:pt idx="3">
                  <c:v>71.99796817856803</c:v>
                </c:pt>
                <c:pt idx="4">
                  <c:v>73.39756896278648</c:v>
                </c:pt>
                <c:pt idx="5">
                  <c:v>74.376799386855126</c:v>
                </c:pt>
                <c:pt idx="6">
                  <c:v>77.831366539011981</c:v>
                </c:pt>
                <c:pt idx="7">
                  <c:v>77.701119636140888</c:v>
                </c:pt>
                <c:pt idx="8">
                  <c:v>75.177669208058376</c:v>
                </c:pt>
                <c:pt idx="9">
                  <c:v>77.014970377795336</c:v>
                </c:pt>
                <c:pt idx="10">
                  <c:v>76.966808263145694</c:v>
                </c:pt>
                <c:pt idx="11">
                  <c:v>83.778343559172555</c:v>
                </c:pt>
                <c:pt idx="12">
                  <c:v>94.326007352007309</c:v>
                </c:pt>
                <c:pt idx="13">
                  <c:v>104.51715098794709</c:v>
                </c:pt>
                <c:pt idx="14">
                  <c:v>91.532415252779501</c:v>
                </c:pt>
                <c:pt idx="15">
                  <c:v>100.27242855664066</c:v>
                </c:pt>
                <c:pt idx="16">
                  <c:v>108.73003268039686</c:v>
                </c:pt>
                <c:pt idx="17">
                  <c:v>115.10787666867617</c:v>
                </c:pt>
                <c:pt idx="18">
                  <c:v>144.07510410628697</c:v>
                </c:pt>
                <c:pt idx="19">
                  <c:v>138.45582518974018</c:v>
                </c:pt>
                <c:pt idx="20">
                  <c:v>143.99791045604209</c:v>
                </c:pt>
                <c:pt idx="21">
                  <c:v>131.44904739843955</c:v>
                </c:pt>
                <c:pt idx="22">
                  <c:v>134.23847118198128</c:v>
                </c:pt>
                <c:pt idx="23">
                  <c:v>124.30180944944767</c:v>
                </c:pt>
                <c:pt idx="24">
                  <c:v>124.23655447791974</c:v>
                </c:pt>
                <c:pt idx="25">
                  <c:v>122.11664610637871</c:v>
                </c:pt>
                <c:pt idx="26">
                  <c:v>139.50738851894437</c:v>
                </c:pt>
                <c:pt idx="27">
                  <c:v>140.37652598200992</c:v>
                </c:pt>
                <c:pt idx="28">
                  <c:v>141.89970809939118</c:v>
                </c:pt>
                <c:pt idx="29">
                  <c:v>139.17787773409708</c:v>
                </c:pt>
                <c:pt idx="30">
                  <c:v>123.81758869060704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6-4401-83BB-AC9947D4ABE5}"/>
            </c:ext>
          </c:extLst>
        </c:ser>
        <c:ser>
          <c:idx val="1"/>
          <c:order val="1"/>
          <c:tx>
            <c:strRef>
              <c:f>'NEW Summary 1990-2020 N2O'!$A$7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1990-2020 N2O'!$B$1:$AF$1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N2O'!$B$7:$AF$7</c:f>
              <c:numCache>
                <c:formatCode>0.00</c:formatCode>
                <c:ptCount val="31"/>
                <c:pt idx="0">
                  <c:v>29.232469791365066</c:v>
                </c:pt>
                <c:pt idx="1">
                  <c:v>28.95915106211417</c:v>
                </c:pt>
                <c:pt idx="2">
                  <c:v>24.868866329866318</c:v>
                </c:pt>
                <c:pt idx="3">
                  <c:v>24.576348026156484</c:v>
                </c:pt>
                <c:pt idx="4">
                  <c:v>23.074220864437073</c:v>
                </c:pt>
                <c:pt idx="5">
                  <c:v>21.722945552612657</c:v>
                </c:pt>
                <c:pt idx="6">
                  <c:v>22.459260164065793</c:v>
                </c:pt>
                <c:pt idx="7">
                  <c:v>20.894929458783885</c:v>
                </c:pt>
                <c:pt idx="8">
                  <c:v>22.426162619578836</c:v>
                </c:pt>
                <c:pt idx="9">
                  <c:v>19.932223619375694</c:v>
                </c:pt>
                <c:pt idx="10">
                  <c:v>19.89605174379161</c:v>
                </c:pt>
                <c:pt idx="11">
                  <c:v>20.194752375752383</c:v>
                </c:pt>
                <c:pt idx="12">
                  <c:v>20.219054423975276</c:v>
                </c:pt>
                <c:pt idx="13">
                  <c:v>20.211543917223608</c:v>
                </c:pt>
                <c:pt idx="14">
                  <c:v>20.245904138936503</c:v>
                </c:pt>
                <c:pt idx="15">
                  <c:v>21.432926970972122</c:v>
                </c:pt>
                <c:pt idx="16">
                  <c:v>20.922703564294896</c:v>
                </c:pt>
                <c:pt idx="17">
                  <c:v>20.823746961505858</c:v>
                </c:pt>
                <c:pt idx="18">
                  <c:v>22.529288917432641</c:v>
                </c:pt>
                <c:pt idx="19">
                  <c:v>22.999450108996417</c:v>
                </c:pt>
                <c:pt idx="20">
                  <c:v>22.999935679239709</c:v>
                </c:pt>
                <c:pt idx="21">
                  <c:v>20.039823028052744</c:v>
                </c:pt>
                <c:pt idx="22">
                  <c:v>19.034773805578638</c:v>
                </c:pt>
                <c:pt idx="23">
                  <c:v>18.864874824970869</c:v>
                </c:pt>
                <c:pt idx="24">
                  <c:v>16.708607917007392</c:v>
                </c:pt>
                <c:pt idx="25">
                  <c:v>18.12520458388585</c:v>
                </c:pt>
                <c:pt idx="26">
                  <c:v>18.695787100127333</c:v>
                </c:pt>
                <c:pt idx="27">
                  <c:v>16.939862719866863</c:v>
                </c:pt>
                <c:pt idx="28">
                  <c:v>18.220204859694494</c:v>
                </c:pt>
                <c:pt idx="29">
                  <c:v>17.0136981839943</c:v>
                </c:pt>
                <c:pt idx="30">
                  <c:v>18.617207644009483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6-4401-83BB-AC9947D4ABE5}"/>
            </c:ext>
          </c:extLst>
        </c:ser>
        <c:ser>
          <c:idx val="2"/>
          <c:order val="2"/>
          <c:tx>
            <c:strRef>
              <c:f>'NEW Summary 1990-2020 N2O'!$A$8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1990-2020 N2O'!$B$1:$AF$1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N2O'!$B$8:$AF$8</c:f>
              <c:numCache>
                <c:formatCode>0.00</c:formatCode>
                <c:ptCount val="31"/>
                <c:pt idx="0">
                  <c:v>12.785165626478568</c:v>
                </c:pt>
                <c:pt idx="1">
                  <c:v>12.872007448903425</c:v>
                </c:pt>
                <c:pt idx="2">
                  <c:v>11.063494067716084</c:v>
                </c:pt>
                <c:pt idx="3">
                  <c:v>11.610568819429751</c:v>
                </c:pt>
                <c:pt idx="4">
                  <c:v>11.625150715967257</c:v>
                </c:pt>
                <c:pt idx="5">
                  <c:v>11.816589939728216</c:v>
                </c:pt>
                <c:pt idx="6">
                  <c:v>12.431169734873928</c:v>
                </c:pt>
                <c:pt idx="7">
                  <c:v>12.788949460372464</c:v>
                </c:pt>
                <c:pt idx="8">
                  <c:v>13.450966212190327</c:v>
                </c:pt>
                <c:pt idx="9">
                  <c:v>13.659666840960995</c:v>
                </c:pt>
                <c:pt idx="10">
                  <c:v>15.878306530968725</c:v>
                </c:pt>
                <c:pt idx="11">
                  <c:v>16.483429595658222</c:v>
                </c:pt>
                <c:pt idx="12">
                  <c:v>15.73500814987384</c:v>
                </c:pt>
                <c:pt idx="13">
                  <c:v>16.245582816495549</c:v>
                </c:pt>
                <c:pt idx="14">
                  <c:v>17.530353841363425</c:v>
                </c:pt>
                <c:pt idx="15">
                  <c:v>19.841023168627252</c:v>
                </c:pt>
                <c:pt idx="16">
                  <c:v>18.575867989531464</c:v>
                </c:pt>
                <c:pt idx="17">
                  <c:v>17.977817691635977</c:v>
                </c:pt>
                <c:pt idx="18">
                  <c:v>16.649040773000294</c:v>
                </c:pt>
                <c:pt idx="19">
                  <c:v>13.804727926127971</c:v>
                </c:pt>
                <c:pt idx="20">
                  <c:v>14.391592550076954</c:v>
                </c:pt>
                <c:pt idx="21">
                  <c:v>12.268242829713904</c:v>
                </c:pt>
                <c:pt idx="22">
                  <c:v>11.261852620466186</c:v>
                </c:pt>
                <c:pt idx="23">
                  <c:v>11.602002511569561</c:v>
                </c:pt>
                <c:pt idx="24">
                  <c:v>13.381669925518043</c:v>
                </c:pt>
                <c:pt idx="25">
                  <c:v>13.343154097023577</c:v>
                </c:pt>
                <c:pt idx="26">
                  <c:v>12.967522846519159</c:v>
                </c:pt>
                <c:pt idx="27">
                  <c:v>13.830942746966723</c:v>
                </c:pt>
                <c:pt idx="28">
                  <c:v>14.354355274142232</c:v>
                </c:pt>
                <c:pt idx="29">
                  <c:v>13.440779537236649</c:v>
                </c:pt>
                <c:pt idx="30">
                  <c:v>12.917661762025682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76-4401-83BB-AC9947D4ABE5}"/>
            </c:ext>
          </c:extLst>
        </c:ser>
        <c:ser>
          <c:idx val="3"/>
          <c:order val="3"/>
          <c:tx>
            <c:strRef>
              <c:f>'NEW Summary 1990-2020 N2O'!$A$9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1990-2020 N2O'!$B$1:$AF$1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N2O'!$B$9:$AF$9</c:f>
              <c:numCache>
                <c:formatCode>0.00</c:formatCode>
                <c:ptCount val="31"/>
                <c:pt idx="0">
                  <c:v>2.1821642790366513</c:v>
                </c:pt>
                <c:pt idx="1">
                  <c:v>2.171787776337915</c:v>
                </c:pt>
                <c:pt idx="2">
                  <c:v>2.1131416985461478</c:v>
                </c:pt>
                <c:pt idx="3">
                  <c:v>2.0233829364682596</c:v>
                </c:pt>
                <c:pt idx="4">
                  <c:v>2.1956264742801426</c:v>
                </c:pt>
                <c:pt idx="5">
                  <c:v>2.1303674475238705</c:v>
                </c:pt>
                <c:pt idx="6">
                  <c:v>1.8394876184884632</c:v>
                </c:pt>
                <c:pt idx="7">
                  <c:v>1.820003304982172</c:v>
                </c:pt>
                <c:pt idx="8">
                  <c:v>1.7208090417092501</c:v>
                </c:pt>
                <c:pt idx="9">
                  <c:v>1.7469146598853529</c:v>
                </c:pt>
                <c:pt idx="10">
                  <c:v>1.6823966051188028</c:v>
                </c:pt>
                <c:pt idx="11">
                  <c:v>1.6115325555922519</c:v>
                </c:pt>
                <c:pt idx="12">
                  <c:v>1.5222000002576566</c:v>
                </c:pt>
                <c:pt idx="13">
                  <c:v>1.9390101184236896</c:v>
                </c:pt>
                <c:pt idx="14">
                  <c:v>1.7925489830541901</c:v>
                </c:pt>
                <c:pt idx="15">
                  <c:v>1.8057131859390756</c:v>
                </c:pt>
                <c:pt idx="16">
                  <c:v>1.7369529826206054</c:v>
                </c:pt>
                <c:pt idx="17">
                  <c:v>1.8584808205843903</c:v>
                </c:pt>
                <c:pt idx="18">
                  <c:v>2.1335100995416929</c:v>
                </c:pt>
                <c:pt idx="19">
                  <c:v>1.2184223556943319</c:v>
                </c:pt>
                <c:pt idx="20">
                  <c:v>1.0785893340389996</c:v>
                </c:pt>
                <c:pt idx="21">
                  <c:v>1.1620256316124433</c:v>
                </c:pt>
                <c:pt idx="22">
                  <c:v>1.2738144163859566</c:v>
                </c:pt>
                <c:pt idx="23">
                  <c:v>1.4076722746734958</c:v>
                </c:pt>
                <c:pt idx="24">
                  <c:v>1.3612110252003122</c:v>
                </c:pt>
                <c:pt idx="25">
                  <c:v>1.1973385883988164</c:v>
                </c:pt>
                <c:pt idx="26">
                  <c:v>1.0461822823307732</c:v>
                </c:pt>
                <c:pt idx="27">
                  <c:v>0.97421246295487363</c:v>
                </c:pt>
                <c:pt idx="28">
                  <c:v>1.1113924732741669</c:v>
                </c:pt>
                <c:pt idx="29">
                  <c:v>1.0950954342702193</c:v>
                </c:pt>
                <c:pt idx="30">
                  <c:v>1.118632175695919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76-4401-83BB-AC9947D4ABE5}"/>
            </c:ext>
          </c:extLst>
        </c:ser>
        <c:ser>
          <c:idx val="4"/>
          <c:order val="4"/>
          <c:tx>
            <c:strRef>
              <c:f>'NEW Summary 1990-2020 N2O'!$A$10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1990-2020 N2O'!$B$1:$AF$1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N2O'!$B$10:$AF$10</c:f>
              <c:numCache>
                <c:formatCode>0.00</c:formatCode>
                <c:ptCount val="31"/>
                <c:pt idx="0">
                  <c:v>2.6516530861912266</c:v>
                </c:pt>
                <c:pt idx="1">
                  <c:v>2.5350284596006789</c:v>
                </c:pt>
                <c:pt idx="2">
                  <c:v>2.1715415287753306</c:v>
                </c:pt>
                <c:pt idx="3">
                  <c:v>2.0619645675281224</c:v>
                </c:pt>
                <c:pt idx="4">
                  <c:v>2.0352303955882922</c:v>
                </c:pt>
                <c:pt idx="5">
                  <c:v>1.848041880249514</c:v>
                </c:pt>
                <c:pt idx="6">
                  <c:v>1.7826656486169139</c:v>
                </c:pt>
                <c:pt idx="7">
                  <c:v>1.6308166938802644</c:v>
                </c:pt>
                <c:pt idx="8">
                  <c:v>1.4465699125864406</c:v>
                </c:pt>
                <c:pt idx="9">
                  <c:v>1.4725316306169471</c:v>
                </c:pt>
                <c:pt idx="10">
                  <c:v>1.4709168424089067</c:v>
                </c:pt>
                <c:pt idx="11">
                  <c:v>1.4695278152352504</c:v>
                </c:pt>
                <c:pt idx="12">
                  <c:v>1.4218814831867796</c:v>
                </c:pt>
                <c:pt idx="13">
                  <c:v>1.3636268460119885</c:v>
                </c:pt>
                <c:pt idx="14">
                  <c:v>1.2874756733296608</c:v>
                </c:pt>
                <c:pt idx="15">
                  <c:v>1.3478140307088551</c:v>
                </c:pt>
                <c:pt idx="16">
                  <c:v>1.2968347855612001</c:v>
                </c:pt>
                <c:pt idx="17">
                  <c:v>1.2518003452170872</c:v>
                </c:pt>
                <c:pt idx="18">
                  <c:v>1.3392616381431757</c:v>
                </c:pt>
                <c:pt idx="19">
                  <c:v>1.5570195034359038</c:v>
                </c:pt>
                <c:pt idx="20">
                  <c:v>1.6064756909535138</c:v>
                </c:pt>
                <c:pt idx="21">
                  <c:v>1.5371380820954776</c:v>
                </c:pt>
                <c:pt idx="22">
                  <c:v>1.5818553778959927</c:v>
                </c:pt>
                <c:pt idx="23">
                  <c:v>1.9409360637462787</c:v>
                </c:pt>
                <c:pt idx="24">
                  <c:v>2.0389955533744155</c:v>
                </c:pt>
                <c:pt idx="25">
                  <c:v>1.7273860942991186</c:v>
                </c:pt>
                <c:pt idx="26">
                  <c:v>2.3343918169782993</c:v>
                </c:pt>
                <c:pt idx="27">
                  <c:v>2.1576674754077367</c:v>
                </c:pt>
                <c:pt idx="28">
                  <c:v>1.9537134701934806</c:v>
                </c:pt>
                <c:pt idx="29">
                  <c:v>1.787747435030917</c:v>
                </c:pt>
                <c:pt idx="30">
                  <c:v>1.8627878192951195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76-4401-83BB-AC9947D4ABE5}"/>
            </c:ext>
          </c:extLst>
        </c:ser>
        <c:ser>
          <c:idx val="5"/>
          <c:order val="5"/>
          <c:tx>
            <c:strRef>
              <c:f>'NEW Summary 1990-2020 N2O'!$A$11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1990-2020 N2O'!$B$1:$AF$1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N2O'!$B$11:$AF$11</c:f>
              <c:numCache>
                <c:formatCode>0.00</c:formatCode>
                <c:ptCount val="31"/>
                <c:pt idx="0">
                  <c:v>66.704900404293909</c:v>
                </c:pt>
                <c:pt idx="1">
                  <c:v>67.192611087391398</c:v>
                </c:pt>
                <c:pt idx="2">
                  <c:v>80.844441877724805</c:v>
                </c:pt>
                <c:pt idx="3">
                  <c:v>99.390163557183939</c:v>
                </c:pt>
                <c:pt idx="4">
                  <c:v>132.73132094760805</c:v>
                </c:pt>
                <c:pt idx="5">
                  <c:v>177.95715411167004</c:v>
                </c:pt>
                <c:pt idx="6">
                  <c:v>266.21696931561485</c:v>
                </c:pt>
                <c:pt idx="7">
                  <c:v>332.43496394965888</c:v>
                </c:pt>
                <c:pt idx="8">
                  <c:v>408.72384811393715</c:v>
                </c:pt>
                <c:pt idx="9">
                  <c:v>170.88414103297342</c:v>
                </c:pt>
                <c:pt idx="10">
                  <c:v>185.01340033449134</c:v>
                </c:pt>
                <c:pt idx="11">
                  <c:v>191.5812351369307</c:v>
                </c:pt>
                <c:pt idx="12">
                  <c:v>187.09201070379567</c:v>
                </c:pt>
                <c:pt idx="13">
                  <c:v>180.83252240713733</c:v>
                </c:pt>
                <c:pt idx="14">
                  <c:v>178.72064067754735</c:v>
                </c:pt>
                <c:pt idx="15">
                  <c:v>174.13513488226374</c:v>
                </c:pt>
                <c:pt idx="16">
                  <c:v>169.25161450274061</c:v>
                </c:pt>
                <c:pt idx="17">
                  <c:v>158.67645223664661</c:v>
                </c:pt>
                <c:pt idx="18">
                  <c:v>119.43233074066931</c:v>
                </c:pt>
                <c:pt idx="19">
                  <c:v>108.69734275812746</c:v>
                </c:pt>
                <c:pt idx="20">
                  <c:v>101.7175795299891</c:v>
                </c:pt>
                <c:pt idx="21">
                  <c:v>101.66065777456593</c:v>
                </c:pt>
                <c:pt idx="22">
                  <c:v>100.34258473427128</c:v>
                </c:pt>
                <c:pt idx="23">
                  <c:v>105.14553785165951</c:v>
                </c:pt>
                <c:pt idx="24">
                  <c:v>109.94500613301378</c:v>
                </c:pt>
                <c:pt idx="25">
                  <c:v>118.00633311764642</c:v>
                </c:pt>
                <c:pt idx="26">
                  <c:v>126.80390528674373</c:v>
                </c:pt>
                <c:pt idx="27">
                  <c:v>127.58643528757716</c:v>
                </c:pt>
                <c:pt idx="28">
                  <c:v>132.90665858410014</c:v>
                </c:pt>
                <c:pt idx="29">
                  <c:v>136.40643424677825</c:v>
                </c:pt>
                <c:pt idx="30">
                  <c:v>119.4491332410839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76-4401-83BB-AC9947D4ABE5}"/>
            </c:ext>
          </c:extLst>
        </c:ser>
        <c:ser>
          <c:idx val="6"/>
          <c:order val="6"/>
          <c:tx>
            <c:strRef>
              <c:f>'NEW Summary 1990-2020 N2O'!$A$17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1990-2020 N2O'!$B$1:$AF$1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N2O'!$B$17:$AF$17</c:f>
              <c:numCache>
                <c:formatCode>0.00</c:formatCode>
                <c:ptCount val="31"/>
                <c:pt idx="0">
                  <c:v>1026.661852</c:v>
                </c:pt>
                <c:pt idx="1">
                  <c:v>812.51815800000008</c:v>
                </c:pt>
                <c:pt idx="2">
                  <c:v>812.77563000000009</c:v>
                </c:pt>
                <c:pt idx="3">
                  <c:v>812.95085400000005</c:v>
                </c:pt>
                <c:pt idx="4">
                  <c:v>813.05634600000008</c:v>
                </c:pt>
                <c:pt idx="5">
                  <c:v>813.19402200000002</c:v>
                </c:pt>
                <c:pt idx="6">
                  <c:v>813.41573400000004</c:v>
                </c:pt>
                <c:pt idx="7">
                  <c:v>813.75724200000002</c:v>
                </c:pt>
                <c:pt idx="8">
                  <c:v>814.1041140000001</c:v>
                </c:pt>
                <c:pt idx="9">
                  <c:v>814.44830400000001</c:v>
                </c:pt>
                <c:pt idx="10">
                  <c:v>814.87653000000012</c:v>
                </c:pt>
                <c:pt idx="11">
                  <c:v>596.12396799999999</c:v>
                </c:pt>
                <c:pt idx="12">
                  <c:v>315.88476800000001</c:v>
                </c:pt>
                <c:pt idx="13">
                  <c:v>35.580306</c:v>
                </c:pt>
                <c:pt idx="14">
                  <c:v>36.164088</c:v>
                </c:pt>
                <c:pt idx="15">
                  <c:v>36.956172000000002</c:v>
                </c:pt>
                <c:pt idx="16">
                  <c:v>37.842125999999993</c:v>
                </c:pt>
                <c:pt idx="17">
                  <c:v>39.119652000000002</c:v>
                </c:pt>
                <c:pt idx="18">
                  <c:v>40.096794000000003</c:v>
                </c:pt>
                <c:pt idx="19">
                  <c:v>40.528595999999993</c:v>
                </c:pt>
                <c:pt idx="20">
                  <c:v>40.719912000000008</c:v>
                </c:pt>
                <c:pt idx="21">
                  <c:v>40.899605999999991</c:v>
                </c:pt>
                <c:pt idx="22">
                  <c:v>40.993475999999994</c:v>
                </c:pt>
                <c:pt idx="23">
                  <c:v>41.062314000000001</c:v>
                </c:pt>
                <c:pt idx="24">
                  <c:v>41.209824000000005</c:v>
                </c:pt>
                <c:pt idx="25">
                  <c:v>41.440475999999997</c:v>
                </c:pt>
                <c:pt idx="26">
                  <c:v>42.571073099999992</c:v>
                </c:pt>
                <c:pt idx="27">
                  <c:v>42.774073680000001</c:v>
                </c:pt>
                <c:pt idx="28">
                  <c:v>42.977074260000002</c:v>
                </c:pt>
                <c:pt idx="29">
                  <c:v>43.998209999999993</c:v>
                </c:pt>
                <c:pt idx="30">
                  <c:v>44.497955999999995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76-4401-83BB-AC9947D4ABE5}"/>
            </c:ext>
          </c:extLst>
        </c:ser>
        <c:ser>
          <c:idx val="7"/>
          <c:order val="7"/>
          <c:tx>
            <c:strRef>
              <c:f>'NEW Summary 1990-2020 N2O'!$A$23:$B$23</c:f>
              <c:strCache>
                <c:ptCount val="2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1990-2020 N2O'!$B$1:$AF$1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N2O'!$B$23:$AF$23</c:f>
              <c:numCache>
                <c:formatCode>0.00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7-E076-4401-83BB-AC9947D4ABE5}"/>
            </c:ext>
          </c:extLst>
        </c:ser>
        <c:ser>
          <c:idx val="8"/>
          <c:order val="8"/>
          <c:tx>
            <c:strRef>
              <c:f>'NEW Summary 1990-2020 N2O'!$A$24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1990-2020 N2O'!$B$1:$AF$1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N2O'!$B$24:$AF$24</c:f>
              <c:numCache>
                <c:formatCode>0.00</c:formatCode>
                <c:ptCount val="31"/>
                <c:pt idx="0">
                  <c:v>6375.4754424494213</c:v>
                </c:pt>
                <c:pt idx="1">
                  <c:v>6363.374723826676</c:v>
                </c:pt>
                <c:pt idx="2">
                  <c:v>6289.8860995009709</c:v>
                </c:pt>
                <c:pt idx="3">
                  <c:v>6414.0796867216795</c:v>
                </c:pt>
                <c:pt idx="4">
                  <c:v>6654.3266446260686</c:v>
                </c:pt>
                <c:pt idx="5">
                  <c:v>6931.551639764567</c:v>
                </c:pt>
                <c:pt idx="6">
                  <c:v>6964.1730768007374</c:v>
                </c:pt>
                <c:pt idx="7">
                  <c:v>6812.3726937332322</c:v>
                </c:pt>
                <c:pt idx="8">
                  <c:v>7181.9485092503692</c:v>
                </c:pt>
                <c:pt idx="9">
                  <c:v>7168.1198336218322</c:v>
                </c:pt>
                <c:pt idx="10">
                  <c:v>6855.3531854448847</c:v>
                </c:pt>
                <c:pt idx="11">
                  <c:v>6580.001722555955</c:v>
                </c:pt>
                <c:pt idx="12">
                  <c:v>6521.9691452569004</c:v>
                </c:pt>
                <c:pt idx="13">
                  <c:v>6696.5229461814397</c:v>
                </c:pt>
                <c:pt idx="14">
                  <c:v>6575.1803465343919</c:v>
                </c:pt>
                <c:pt idx="15">
                  <c:v>6437.0962854570807</c:v>
                </c:pt>
                <c:pt idx="16">
                  <c:v>6222.143152171916</c:v>
                </c:pt>
                <c:pt idx="17">
                  <c:v>5976.0595354003071</c:v>
                </c:pt>
                <c:pt idx="18">
                  <c:v>5938.1041311039935</c:v>
                </c:pt>
                <c:pt idx="19">
                  <c:v>5765.7542654653098</c:v>
                </c:pt>
                <c:pt idx="20">
                  <c:v>6008.8266291245236</c:v>
                </c:pt>
                <c:pt idx="21">
                  <c:v>5601.2195386171561</c:v>
                </c:pt>
                <c:pt idx="22">
                  <c:v>5843.3871357419921</c:v>
                </c:pt>
                <c:pt idx="23">
                  <c:v>6262.9855700904263</c:v>
                </c:pt>
                <c:pt idx="24">
                  <c:v>5986.9916811423554</c:v>
                </c:pt>
                <c:pt idx="25">
                  <c:v>6044.4267121963376</c:v>
                </c:pt>
                <c:pt idx="26">
                  <c:v>6117.7328430463367</c:v>
                </c:pt>
                <c:pt idx="27">
                  <c:v>6448.9583713049678</c:v>
                </c:pt>
                <c:pt idx="28">
                  <c:v>6788.3744824748537</c:v>
                </c:pt>
                <c:pt idx="29">
                  <c:v>6389.5699796765211</c:v>
                </c:pt>
                <c:pt idx="30">
                  <c:v>6420.0566507092108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76-4401-83BB-AC9947D4ABE5}"/>
            </c:ext>
          </c:extLst>
        </c:ser>
        <c:ser>
          <c:idx val="9"/>
          <c:order val="9"/>
          <c:tx>
            <c:strRef>
              <c:f>'NEW Summary 1990-2020 N2O'!$A$32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1990-2020 N2O'!$B$1:$AF$1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N2O'!$B$32:$AF$32</c:f>
              <c:numCache>
                <c:formatCode>0.00</c:formatCode>
                <c:ptCount val="31"/>
                <c:pt idx="0">
                  <c:v>76.241016693077626</c:v>
                </c:pt>
                <c:pt idx="1">
                  <c:v>76.010668826771052</c:v>
                </c:pt>
                <c:pt idx="2">
                  <c:v>77.305443961614571</c:v>
                </c:pt>
                <c:pt idx="3">
                  <c:v>77.068014748616747</c:v>
                </c:pt>
                <c:pt idx="4">
                  <c:v>75.308050266975414</c:v>
                </c:pt>
                <c:pt idx="5">
                  <c:v>74.282086935767467</c:v>
                </c:pt>
                <c:pt idx="6">
                  <c:v>74.784274603923905</c:v>
                </c:pt>
                <c:pt idx="7">
                  <c:v>76.089860110084601</c:v>
                </c:pt>
                <c:pt idx="8">
                  <c:v>78.794513118319813</c:v>
                </c:pt>
                <c:pt idx="9">
                  <c:v>81.860690516197053</c:v>
                </c:pt>
                <c:pt idx="10">
                  <c:v>83.681370258819371</c:v>
                </c:pt>
                <c:pt idx="11">
                  <c:v>88.136160632272421</c:v>
                </c:pt>
                <c:pt idx="12">
                  <c:v>91.147140042480828</c:v>
                </c:pt>
                <c:pt idx="13">
                  <c:v>94.162478235597106</c:v>
                </c:pt>
                <c:pt idx="14">
                  <c:v>104.48184269199731</c:v>
                </c:pt>
                <c:pt idx="15">
                  <c:v>110.44929283216928</c:v>
                </c:pt>
                <c:pt idx="16">
                  <c:v>107.92960228109044</c:v>
                </c:pt>
                <c:pt idx="17">
                  <c:v>108.37728461864461</c:v>
                </c:pt>
                <c:pt idx="18">
                  <c:v>114.60092125703591</c:v>
                </c:pt>
                <c:pt idx="19">
                  <c:v>114.49645670736132</c:v>
                </c:pt>
                <c:pt idx="20">
                  <c:v>115.20775922344261</c:v>
                </c:pt>
                <c:pt idx="21">
                  <c:v>113.68956632731411</c:v>
                </c:pt>
                <c:pt idx="22">
                  <c:v>111.74967987246677</c:v>
                </c:pt>
                <c:pt idx="23">
                  <c:v>111.39341387413086</c:v>
                </c:pt>
                <c:pt idx="24">
                  <c:v>112.88381781345265</c:v>
                </c:pt>
                <c:pt idx="25">
                  <c:v>113.09741509995555</c:v>
                </c:pt>
                <c:pt idx="26">
                  <c:v>118.03391078987164</c:v>
                </c:pt>
                <c:pt idx="27">
                  <c:v>121.41505841184573</c:v>
                </c:pt>
                <c:pt idx="28">
                  <c:v>121.12295939442606</c:v>
                </c:pt>
                <c:pt idx="29">
                  <c:v>124.72594646186171</c:v>
                </c:pt>
                <c:pt idx="30">
                  <c:v>125.89666178794168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76-4401-83BB-AC9947D4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330624"/>
        <c:axId val="216332160"/>
      </c:barChart>
      <c:catAx>
        <c:axId val="2163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6332160"/>
        <c:crosses val="autoZero"/>
        <c:auto val="1"/>
        <c:lblAlgn val="ctr"/>
        <c:lblOffset val="100"/>
        <c:noMultiLvlLbl val="0"/>
      </c:catAx>
      <c:valAx>
        <c:axId val="216332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 sz="1800" b="1" i="0" baseline="0">
                    <a:effectLst/>
                  </a:rPr>
                  <a:t>kt CO</a:t>
                </a:r>
                <a:r>
                  <a:rPr lang="en-IE" sz="1800" b="1" i="0" baseline="-25000">
                    <a:effectLst/>
                  </a:rPr>
                  <a:t>2</a:t>
                </a:r>
                <a:r>
                  <a:rPr lang="en-IE" sz="1800" b="1" i="0" baseline="0">
                    <a:effectLst/>
                  </a:rPr>
                  <a:t> equivalent</a:t>
                </a:r>
                <a:endParaRPr lang="en-IE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IE"/>
              </a:p>
            </c:rich>
          </c:tx>
          <c:layout>
            <c:manualLayout>
              <c:xMode val="edge"/>
              <c:yMode val="edge"/>
              <c:x val="8.6046676098754764E-3"/>
              <c:y val="0.262587333364494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16330624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2020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2144048942837025"/>
                  <c:y val="-2.00501574549900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7B-4C2C-999B-EFC1291E8677}"/>
                </c:ext>
              </c:extLst>
            </c:dLbl>
            <c:dLbl>
              <c:idx val="1"/>
              <c:layout>
                <c:manualLayout>
                  <c:x val="0.21296462921510073"/>
                  <c:y val="2.028083044978027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7B-4C2C-999B-EFC1291E8677}"/>
                </c:ext>
              </c:extLst>
            </c:dLbl>
            <c:dLbl>
              <c:idx val="2"/>
              <c:layout>
                <c:manualLayout>
                  <c:x val="-0.51668340795632717"/>
                  <c:y val="0.252192141540228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7B-4C2C-999B-EFC1291E8677}"/>
                </c:ext>
              </c:extLst>
            </c:dLbl>
            <c:dLbl>
              <c:idx val="3"/>
              <c:layout>
                <c:manualLayout>
                  <c:x val="-0.52553993190992643"/>
                  <c:y val="0.4362157982666707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37639810023367"/>
                      <c:h val="9.10795529904973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87B-4C2C-999B-EFC1291E8677}"/>
                </c:ext>
              </c:extLst>
            </c:dLbl>
            <c:dLbl>
              <c:idx val="4"/>
              <c:layout>
                <c:manualLayout>
                  <c:x val="0.28392074304215942"/>
                  <c:y val="0.3938413179038354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7B-4C2C-999B-EFC1291E8677}"/>
                </c:ext>
              </c:extLst>
            </c:dLbl>
            <c:dLbl>
              <c:idx val="5"/>
              <c:layout>
                <c:manualLayout>
                  <c:x val="0.19558375840940143"/>
                  <c:y val="0.1028663186716205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7B-4C2C-999B-EFC1291E8677}"/>
                </c:ext>
              </c:extLst>
            </c:dLbl>
            <c:dLbl>
              <c:idx val="6"/>
              <c:layout>
                <c:manualLayout>
                  <c:x val="0.2295325074712582"/>
                  <c:y val="0.2418883292035877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7B-4C2C-999B-EFC1291E8677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7B-4C2C-999B-EFC1291E8677}"/>
                </c:ext>
              </c:extLst>
            </c:dLbl>
            <c:dLbl>
              <c:idx val="8"/>
              <c:layout>
                <c:manualLayout>
                  <c:x val="-0.12714140882042388"/>
                  <c:y val="-8.29612810231553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7B-4C2C-999B-EFC1291E8677}"/>
                </c:ext>
              </c:extLst>
            </c:dLbl>
            <c:dLbl>
              <c:idx val="9"/>
              <c:layout>
                <c:manualLayout>
                  <c:x val="-0.25079573710207886"/>
                  <c:y val="4.528007953915349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7B-4C2C-999B-EFC1291E86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1990-2020 N2O'!$A$2,'NEW Summary 1990-2020 N2O'!$A$7,'NEW Summary 1990-2020 N2O'!$A$8,'NEW Summary 1990-2020 N2O'!$A$9,'NEW Summary 1990-2020 N2O'!$A$10,'NEW Summary 1990-2020 N2O'!$A$11,'NEW Summary 1990-2020 N2O'!$A$17,'NEW Summary 1990-2020 N2O'!$A$23,'NEW Summary 1990-2020 N2O'!$A$24,'NEW Summary 1990-2020 N2O'!$A$32)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1990-2020 N2O'!$AF$2,'NEW Summary 1990-2020 N2O'!$AF$7,'NEW Summary 1990-2020 N2O'!$AF$8,'NEW Summary 1990-2020 N2O'!$AF$9,'NEW Summary 1990-2020 N2O'!$AF$10,'NEW Summary 1990-2020 N2O'!$AF$11,'NEW Summary 1990-2020 N2O'!$AF$17,'NEW Summary 1990-2020 N2O'!$AF$23,'NEW Summary 1990-2020 N2O'!$AF$24,'NEW Summary 1990-2020 N2O'!$AF$32)</c:f>
              <c:numCache>
                <c:formatCode>0.00</c:formatCode>
                <c:ptCount val="10"/>
                <c:pt idx="0">
                  <c:v>123.81758869060704</c:v>
                </c:pt>
                <c:pt idx="1">
                  <c:v>18.617207644009483</c:v>
                </c:pt>
                <c:pt idx="2">
                  <c:v>12.917661762025682</c:v>
                </c:pt>
                <c:pt idx="3">
                  <c:v>1.118632175695919</c:v>
                </c:pt>
                <c:pt idx="4">
                  <c:v>1.8627878192951195</c:v>
                </c:pt>
                <c:pt idx="5">
                  <c:v>119.4491332410839</c:v>
                </c:pt>
                <c:pt idx="6">
                  <c:v>44.497955999999995</c:v>
                </c:pt>
                <c:pt idx="8">
                  <c:v>6420.0566507092108</c:v>
                </c:pt>
                <c:pt idx="9">
                  <c:v>125.89666178794168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87B-4C2C-999B-EFC1291E8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2144048942837025"/>
                  <c:y val="-2.00501574549900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7B-4C2C-999B-EFC1291E8677}"/>
                </c:ext>
              </c:extLst>
            </c:dLbl>
            <c:dLbl>
              <c:idx val="1"/>
              <c:layout>
                <c:manualLayout>
                  <c:x val="0.21296462921510073"/>
                  <c:y val="2.028083044978027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7B-4C2C-999B-EFC1291E8677}"/>
                </c:ext>
              </c:extLst>
            </c:dLbl>
            <c:dLbl>
              <c:idx val="2"/>
              <c:layout>
                <c:manualLayout>
                  <c:x val="-0.51668340795632717"/>
                  <c:y val="0.252192141540228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7B-4C2C-999B-EFC1291E8677}"/>
                </c:ext>
              </c:extLst>
            </c:dLbl>
            <c:dLbl>
              <c:idx val="3"/>
              <c:layout>
                <c:manualLayout>
                  <c:x val="-0.52553993190992643"/>
                  <c:y val="0.4362157982666707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37639810023367"/>
                      <c:h val="9.10795529904973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87B-4C2C-999B-EFC1291E8677}"/>
                </c:ext>
              </c:extLst>
            </c:dLbl>
            <c:dLbl>
              <c:idx val="4"/>
              <c:layout>
                <c:manualLayout>
                  <c:x val="0.28392074304215942"/>
                  <c:y val="0.3938413179038354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7B-4C2C-999B-EFC1291E8677}"/>
                </c:ext>
              </c:extLst>
            </c:dLbl>
            <c:dLbl>
              <c:idx val="5"/>
              <c:layout>
                <c:manualLayout>
                  <c:x val="0.19558375840940143"/>
                  <c:y val="0.1028663186716205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7B-4C2C-999B-EFC1291E8677}"/>
                </c:ext>
              </c:extLst>
            </c:dLbl>
            <c:dLbl>
              <c:idx val="6"/>
              <c:layout>
                <c:manualLayout>
                  <c:x val="0.2295325074712582"/>
                  <c:y val="0.2418883292035877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7B-4C2C-999B-EFC1291E8677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7B-4C2C-999B-EFC1291E8677}"/>
                </c:ext>
              </c:extLst>
            </c:dLbl>
            <c:dLbl>
              <c:idx val="8"/>
              <c:layout>
                <c:manualLayout>
                  <c:x val="-0.12714140882042388"/>
                  <c:y val="-8.29612810231553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7B-4C2C-999B-EFC1291E8677}"/>
                </c:ext>
              </c:extLst>
            </c:dLbl>
            <c:dLbl>
              <c:idx val="9"/>
              <c:layout>
                <c:manualLayout>
                  <c:x val="-0.25079573710207886"/>
                  <c:y val="4.528007953915349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7B-4C2C-999B-EFC1291E86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1990-2020 N2O'!$A$2,'NEW Summary 1990-2020 N2O'!$A$7,'NEW Summary 1990-2020 N2O'!$A$8,'NEW Summary 1990-2020 N2O'!$A$9,'NEW Summary 1990-2020 N2O'!$A$10,'NEW Summary 1990-2020 N2O'!$A$11,'NEW Summary 1990-2020 N2O'!$A$17,'NEW Summary 1990-2020 N2O'!$A$23,'NEW Summary 1990-2020 N2O'!$A$24,'NEW Summary 1990-2020 N2O'!$A$32)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1990-2020 N2O'!$B$2,'NEW Summary 1990-2020 N2O'!$B$7,'NEW Summary 1990-2020 N2O'!$B$8,'NEW Summary 1990-2020 N2O'!$B$9,'NEW Summary 1990-2020 N2O'!$B$10,'NEW Summary 1990-2020 N2O'!$B$11,'NEW Summary 1990-2020 N2O'!$B$17,'NEW Summary 1990-2020 N2O'!$B$23,'NEW Summary 1990-2020 N2O'!$B$24,'NEW Summary 1990-2020 N2O'!$B$32)</c:f>
              <c:numCache>
                <c:formatCode>0.00</c:formatCode>
                <c:ptCount val="10"/>
                <c:pt idx="0">
                  <c:v>71.495846513999325</c:v>
                </c:pt>
                <c:pt idx="1">
                  <c:v>29.232469791365066</c:v>
                </c:pt>
                <c:pt idx="2">
                  <c:v>12.785165626478568</c:v>
                </c:pt>
                <c:pt idx="3">
                  <c:v>2.1821642790366513</c:v>
                </c:pt>
                <c:pt idx="4">
                  <c:v>2.6516530861912266</c:v>
                </c:pt>
                <c:pt idx="5">
                  <c:v>66.704900404293909</c:v>
                </c:pt>
                <c:pt idx="6">
                  <c:v>1026.661852</c:v>
                </c:pt>
                <c:pt idx="8">
                  <c:v>6375.4754424494213</c:v>
                </c:pt>
                <c:pt idx="9">
                  <c:v>76.241016693077626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87B-4C2C-999B-EFC1291E8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061969248051054E-2"/>
          <c:y val="3.2949149716677478E-2"/>
          <c:w val="0.9120189289655262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'NON-ETS &amp; ETS'!$A$2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'NON-ETS &amp; ETS'!$B$1:$AF$1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ETS'!$B$2:$AF$2</c:f>
              <c:numCache>
                <c:formatCode>0.00</c:formatCode>
                <c:ptCount val="31"/>
                <c:pt idx="15">
                  <c:v>15719.021411847914</c:v>
                </c:pt>
                <c:pt idx="16">
                  <c:v>14959.151681255073</c:v>
                </c:pt>
                <c:pt idx="17">
                  <c:v>14458.892999221416</c:v>
                </c:pt>
                <c:pt idx="18">
                  <c:v>14555.154855455741</c:v>
                </c:pt>
                <c:pt idx="19">
                  <c:v>12972.031248500442</c:v>
                </c:pt>
                <c:pt idx="20">
                  <c:v>13227.937453998806</c:v>
                </c:pt>
                <c:pt idx="21">
                  <c:v>11824.35745980615</c:v>
                </c:pt>
                <c:pt idx="22">
                  <c:v>12593.824698066823</c:v>
                </c:pt>
                <c:pt idx="23">
                  <c:v>11198.169341650571</c:v>
                </c:pt>
                <c:pt idx="24">
                  <c:v>10972.469162066225</c:v>
                </c:pt>
                <c:pt idx="25">
                  <c:v>11578.438382912645</c:v>
                </c:pt>
                <c:pt idx="26">
                  <c:v>12324.082788083524</c:v>
                </c:pt>
                <c:pt idx="27">
                  <c:v>11348.198539847215</c:v>
                </c:pt>
                <c:pt idx="28">
                  <c:v>9834.2578180070468</c:v>
                </c:pt>
                <c:pt idx="29">
                  <c:v>8603.2138408367191</c:v>
                </c:pt>
                <c:pt idx="30">
                  <c:v>7952.345319434231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F-476C-B5C2-1EB4529D73ED}"/>
            </c:ext>
          </c:extLst>
        </c:ser>
        <c:ser>
          <c:idx val="1"/>
          <c:order val="1"/>
          <c:tx>
            <c:strRef>
              <c:f>'NON-ETS &amp; ETS'!$A$7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'NON-ETS &amp; ETS'!$B$1:$AF$1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ETS'!$B$7:$AF$7</c:f>
              <c:numCache>
                <c:formatCode>0.00</c:formatCode>
                <c:ptCount val="31"/>
                <c:pt idx="15">
                  <c:v>12.278</c:v>
                </c:pt>
                <c:pt idx="16">
                  <c:v>13.089</c:v>
                </c:pt>
                <c:pt idx="17">
                  <c:v>10.417243245727319</c:v>
                </c:pt>
                <c:pt idx="18">
                  <c:v>8.3070047782178875</c:v>
                </c:pt>
                <c:pt idx="19">
                  <c:v>6.8478554607194972</c:v>
                </c:pt>
                <c:pt idx="20">
                  <c:v>3.6471999415289922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F-476C-B5C2-1EB4529D73ED}"/>
            </c:ext>
          </c:extLst>
        </c:ser>
        <c:ser>
          <c:idx val="2"/>
          <c:order val="2"/>
          <c:tx>
            <c:strRef>
              <c:f>'NON-ETS &amp; ETS'!$A$8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'NON-ETS &amp; ETS'!$B$1:$AF$1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ETS'!$B$8:$AF$8</c:f>
              <c:numCache>
                <c:formatCode>0.00</c:formatCode>
                <c:ptCount val="31"/>
                <c:pt idx="15">
                  <c:v>4042.0727961973371</c:v>
                </c:pt>
                <c:pt idx="16">
                  <c:v>4123.9908570655425</c:v>
                </c:pt>
                <c:pt idx="17">
                  <c:v>4122.0106194276887</c:v>
                </c:pt>
                <c:pt idx="18">
                  <c:v>3482.4003175765129</c:v>
                </c:pt>
                <c:pt idx="19">
                  <c:v>2716.5159229903684</c:v>
                </c:pt>
                <c:pt idx="20">
                  <c:v>2786.5860440435677</c:v>
                </c:pt>
                <c:pt idx="21">
                  <c:v>2728.9974418322449</c:v>
                </c:pt>
                <c:pt idx="22">
                  <c:v>2826.1718034744608</c:v>
                </c:pt>
                <c:pt idx="23">
                  <c:v>3156.2521151593978</c:v>
                </c:pt>
                <c:pt idx="24">
                  <c:v>3307.1907811662277</c:v>
                </c:pt>
                <c:pt idx="25">
                  <c:v>3381.3059166632515</c:v>
                </c:pt>
                <c:pt idx="26">
                  <c:v>3403.4662263405648</c:v>
                </c:pt>
                <c:pt idx="27">
                  <c:v>3461.9832526558444</c:v>
                </c:pt>
                <c:pt idx="28">
                  <c:v>3524.7969468818064</c:v>
                </c:pt>
                <c:pt idx="29">
                  <c:v>3450.6214636607015</c:v>
                </c:pt>
                <c:pt idx="30">
                  <c:v>3380.0091769614169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F-476C-B5C2-1EB4529D73ED}"/>
            </c:ext>
          </c:extLst>
        </c:ser>
        <c:ser>
          <c:idx val="3"/>
          <c:order val="3"/>
          <c:tx>
            <c:strRef>
              <c:f>'NON-ETS &amp; ETS'!$A$9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'NON-ETS &amp; ETS'!$B$1:$AF$1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ETS'!$B$9:$AF$9</c:f>
              <c:numCache>
                <c:formatCode>0.00</c:formatCode>
                <c:ptCount val="31"/>
                <c:pt idx="15">
                  <c:v>64.926000000000002</c:v>
                </c:pt>
                <c:pt idx="16">
                  <c:v>63.868406999999998</c:v>
                </c:pt>
                <c:pt idx="17">
                  <c:v>70.956616544456324</c:v>
                </c:pt>
                <c:pt idx="18">
                  <c:v>33.416250088031219</c:v>
                </c:pt>
                <c:pt idx="19">
                  <c:v>31.79288140380924</c:v>
                </c:pt>
                <c:pt idx="20">
                  <c:v>31.663645199679603</c:v>
                </c:pt>
                <c:pt idx="21">
                  <c:v>28.211685933016891</c:v>
                </c:pt>
                <c:pt idx="22">
                  <c:v>30.72817312111793</c:v>
                </c:pt>
                <c:pt idx="23">
                  <c:v>29.482885860202845</c:v>
                </c:pt>
                <c:pt idx="24">
                  <c:v>24.48288777967397</c:v>
                </c:pt>
                <c:pt idx="25">
                  <c:v>26.397770096476933</c:v>
                </c:pt>
                <c:pt idx="26">
                  <c:v>28.395191724118078</c:v>
                </c:pt>
                <c:pt idx="27">
                  <c:v>30.662585578663112</c:v>
                </c:pt>
                <c:pt idx="28">
                  <c:v>50.347795046594555</c:v>
                </c:pt>
                <c:pt idx="29">
                  <c:v>47.474662917087571</c:v>
                </c:pt>
                <c:pt idx="30">
                  <c:v>51.651432186563362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FF-476C-B5C2-1EB4529D73ED}"/>
            </c:ext>
          </c:extLst>
        </c:ser>
        <c:ser>
          <c:idx val="4"/>
          <c:order val="4"/>
          <c:tx>
            <c:strRef>
              <c:f>'NON-ETS &amp; ETS'!$A$10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'NON-ETS &amp; ETS'!$B$1:$AF$1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ETS'!$B$10:$AF$10</c:f>
              <c:numCache>
                <c:formatCode>0.00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4-39FF-476C-B5C2-1EB4529D73ED}"/>
            </c:ext>
          </c:extLst>
        </c:ser>
        <c:ser>
          <c:idx val="5"/>
          <c:order val="5"/>
          <c:tx>
            <c:strRef>
              <c:f>'NON-ETS &amp; ETS'!$A$11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'NON-ETS &amp; ETS'!$B$1:$AF$1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ETS'!$B$11:$AF$11</c:f>
              <c:numCache>
                <c:formatCode>0.00</c:formatCode>
                <c:ptCount val="31"/>
                <c:pt idx="15">
                  <c:v>5.1159999999999997</c:v>
                </c:pt>
                <c:pt idx="16">
                  <c:v>4.2716099999999999</c:v>
                </c:pt>
                <c:pt idx="17">
                  <c:v>3.101728291205335</c:v>
                </c:pt>
                <c:pt idx="18">
                  <c:v>2.9315081871496815</c:v>
                </c:pt>
                <c:pt idx="19">
                  <c:v>3.0324879905525566</c:v>
                </c:pt>
                <c:pt idx="20">
                  <c:v>4.9326153469153704</c:v>
                </c:pt>
                <c:pt idx="21">
                  <c:v>8.5287417366405105</c:v>
                </c:pt>
                <c:pt idx="22">
                  <c:v>9.7080553508898877</c:v>
                </c:pt>
                <c:pt idx="23">
                  <c:v>23.355149846903487</c:v>
                </c:pt>
                <c:pt idx="24">
                  <c:v>21.100217646433656</c:v>
                </c:pt>
                <c:pt idx="25">
                  <c:v>24.620993914885332</c:v>
                </c:pt>
                <c:pt idx="26">
                  <c:v>28.173689400289533</c:v>
                </c:pt>
                <c:pt idx="27">
                  <c:v>30.131382697696509</c:v>
                </c:pt>
                <c:pt idx="28">
                  <c:v>31.524178710542337</c:v>
                </c:pt>
                <c:pt idx="29">
                  <c:v>20.769028627096898</c:v>
                </c:pt>
                <c:pt idx="30">
                  <c:v>13.274097477885153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FF-476C-B5C2-1EB4529D73ED}"/>
            </c:ext>
          </c:extLst>
        </c:ser>
        <c:ser>
          <c:idx val="6"/>
          <c:order val="6"/>
          <c:tx>
            <c:strRef>
              <c:f>'NON-ETS &amp; ETS'!$A$17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'NON-ETS &amp; ETS'!$B$1:$AF$1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ETS'!$B$17:$AF$17</c:f>
              <c:numCache>
                <c:formatCode>0.00</c:formatCode>
                <c:ptCount val="31"/>
                <c:pt idx="15">
                  <c:v>2554.6837901100002</c:v>
                </c:pt>
                <c:pt idx="16">
                  <c:v>2538.7627910778574</c:v>
                </c:pt>
                <c:pt idx="17">
                  <c:v>2580.4341213620519</c:v>
                </c:pt>
                <c:pt idx="18">
                  <c:v>2302.2359797601521</c:v>
                </c:pt>
                <c:pt idx="19">
                  <c:v>1485.3521500814029</c:v>
                </c:pt>
                <c:pt idx="20">
                  <c:v>1299.0484147465625</c:v>
                </c:pt>
                <c:pt idx="21">
                  <c:v>1167.2705389694759</c:v>
                </c:pt>
                <c:pt idx="22">
                  <c:v>1391.9677990924167</c:v>
                </c:pt>
                <c:pt idx="23">
                  <c:v>1301.6950015306572</c:v>
                </c:pt>
                <c:pt idx="24">
                  <c:v>1650.4531530457709</c:v>
                </c:pt>
                <c:pt idx="25">
                  <c:v>1830.3635214124333</c:v>
                </c:pt>
                <c:pt idx="26">
                  <c:v>1968.401352033223</c:v>
                </c:pt>
                <c:pt idx="27">
                  <c:v>2039.8562560230889</c:v>
                </c:pt>
                <c:pt idx="28">
                  <c:v>2094.5489797619252</c:v>
                </c:pt>
                <c:pt idx="29">
                  <c:v>2057.6690466445225</c:v>
                </c:pt>
                <c:pt idx="30">
                  <c:v>1907.1635602316842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FF-476C-B5C2-1EB4529D7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5946624"/>
        <c:axId val="225948416"/>
      </c:barChart>
      <c:catAx>
        <c:axId val="2259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948416"/>
        <c:crosses val="autoZero"/>
        <c:auto val="1"/>
        <c:lblAlgn val="ctr"/>
        <c:lblOffset val="100"/>
        <c:noMultiLvlLbl val="0"/>
      </c:catAx>
      <c:valAx>
        <c:axId val="225948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4257578436287062E-2"/>
              <c:y val="0.2391590010155236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5946624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319617728804572E-2"/>
          <c:y val="3.2949149716677478E-2"/>
          <c:w val="0.93676127985086022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'NON-ETS &amp; ETS'!$A$72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'NON-ETS &amp; ETS'!$B$71:$AF$71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ETS'!$B$72:$AF$72</c:f>
              <c:numCache>
                <c:formatCode>0.00</c:formatCode>
                <c:ptCount val="31"/>
                <c:pt idx="0">
                  <c:v>11328.966253805587</c:v>
                </c:pt>
                <c:pt idx="1">
                  <c:v>11780.678109280734</c:v>
                </c:pt>
                <c:pt idx="2">
                  <c:v>12437.361683442905</c:v>
                </c:pt>
                <c:pt idx="3">
                  <c:v>12457.004150255783</c:v>
                </c:pt>
                <c:pt idx="4">
                  <c:v>12793.133197098214</c:v>
                </c:pt>
                <c:pt idx="5">
                  <c:v>13478.261798968648</c:v>
                </c:pt>
                <c:pt idx="6">
                  <c:v>14198.573117410271</c:v>
                </c:pt>
                <c:pt idx="7">
                  <c:v>14853.796861419714</c:v>
                </c:pt>
                <c:pt idx="8">
                  <c:v>15220.940928008784</c:v>
                </c:pt>
                <c:pt idx="9">
                  <c:v>15918.811688158401</c:v>
                </c:pt>
                <c:pt idx="10">
                  <c:v>16199.473446964294</c:v>
                </c:pt>
                <c:pt idx="11">
                  <c:v>17486.787730743265</c:v>
                </c:pt>
                <c:pt idx="12">
                  <c:v>16493.960164509976</c:v>
                </c:pt>
                <c:pt idx="13">
                  <c:v>16467.348083585119</c:v>
                </c:pt>
                <c:pt idx="14">
                  <c:v>15417.671367282175</c:v>
                </c:pt>
                <c:pt idx="15">
                  <c:v>183.17585477067951</c:v>
                </c:pt>
                <c:pt idx="16">
                  <c:v>202.97976286348762</c:v>
                </c:pt>
                <c:pt idx="17">
                  <c:v>218.11301008158426</c:v>
                </c:pt>
                <c:pt idx="18">
                  <c:v>240.02105623517213</c:v>
                </c:pt>
                <c:pt idx="19">
                  <c:v>229.40672742764258</c:v>
                </c:pt>
                <c:pt idx="20">
                  <c:v>237.91240284132789</c:v>
                </c:pt>
                <c:pt idx="21">
                  <c:v>237.0564418571594</c:v>
                </c:pt>
                <c:pt idx="22">
                  <c:v>308.80338672411733</c:v>
                </c:pt>
                <c:pt idx="23">
                  <c:v>340.15509603605085</c:v>
                </c:pt>
                <c:pt idx="24">
                  <c:v>372.49416825554738</c:v>
                </c:pt>
                <c:pt idx="25">
                  <c:v>376.43370518874298</c:v>
                </c:pt>
                <c:pt idx="26">
                  <c:v>355.26408190734469</c:v>
                </c:pt>
                <c:pt idx="27">
                  <c:v>562.98949580187059</c:v>
                </c:pt>
                <c:pt idx="28">
                  <c:v>815.9488446127441</c:v>
                </c:pt>
                <c:pt idx="29">
                  <c:v>837.39304546721473</c:v>
                </c:pt>
                <c:pt idx="30">
                  <c:v>786.73061363479439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5-40BE-9E80-910B9DA84F4A}"/>
            </c:ext>
          </c:extLst>
        </c:ser>
        <c:ser>
          <c:idx val="1"/>
          <c:order val="1"/>
          <c:tx>
            <c:strRef>
              <c:f>'NON-ETS &amp; ETS'!$A$77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'NON-ETS &amp; ETS'!$B$71:$AF$71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ETS'!$B$77:$AF$77</c:f>
              <c:numCache>
                <c:formatCode>0.00</c:formatCode>
                <c:ptCount val="31"/>
                <c:pt idx="0">
                  <c:v>7521.2675903875033</c:v>
                </c:pt>
                <c:pt idx="1">
                  <c:v>7620.5642383710665</c:v>
                </c:pt>
                <c:pt idx="2">
                  <c:v>6825.5960354935023</c:v>
                </c:pt>
                <c:pt idx="3">
                  <c:v>6815.8843556285547</c:v>
                </c:pt>
                <c:pt idx="4">
                  <c:v>6739.7320848209347</c:v>
                </c:pt>
                <c:pt idx="5">
                  <c:v>6563.8366872190009</c:v>
                </c:pt>
                <c:pt idx="6">
                  <c:v>6893.8361927072547</c:v>
                </c:pt>
                <c:pt idx="7">
                  <c:v>6643.1971937760609</c:v>
                </c:pt>
                <c:pt idx="8">
                  <c:v>7206.090626909373</c:v>
                </c:pt>
                <c:pt idx="9">
                  <c:v>6952.448948369165</c:v>
                </c:pt>
                <c:pt idx="10">
                  <c:v>7044.1292152662163</c:v>
                </c:pt>
                <c:pt idx="11">
                  <c:v>7388.1849538362139</c:v>
                </c:pt>
                <c:pt idx="12">
                  <c:v>7393.2500776558727</c:v>
                </c:pt>
                <c:pt idx="13">
                  <c:v>7618.2544786912986</c:v>
                </c:pt>
                <c:pt idx="14">
                  <c:v>7765.1007681659485</c:v>
                </c:pt>
                <c:pt idx="15">
                  <c:v>8186.2865695384044</c:v>
                </c:pt>
                <c:pt idx="16">
                  <c:v>8046.4507924843974</c:v>
                </c:pt>
                <c:pt idx="17">
                  <c:v>7874.1953760036531</c:v>
                </c:pt>
                <c:pt idx="18">
                  <c:v>8649.2784505071668</c:v>
                </c:pt>
                <c:pt idx="19">
                  <c:v>8502.0587469690163</c:v>
                </c:pt>
                <c:pt idx="20">
                  <c:v>8767.6306662518364</c:v>
                </c:pt>
                <c:pt idx="21">
                  <c:v>7535.0922351897962</c:v>
                </c:pt>
                <c:pt idx="22">
                  <c:v>7066.7526636499852</c:v>
                </c:pt>
                <c:pt idx="23">
                  <c:v>6889.2400171930021</c:v>
                </c:pt>
                <c:pt idx="24">
                  <c:v>6080.261018853942</c:v>
                </c:pt>
                <c:pt idx="25">
                  <c:v>6506.3533900787434</c:v>
                </c:pt>
                <c:pt idx="26">
                  <c:v>6716.2960538486395</c:v>
                </c:pt>
                <c:pt idx="27">
                  <c:v>6329.6419953258574</c:v>
                </c:pt>
                <c:pt idx="28">
                  <c:v>6829.0154378831039</c:v>
                </c:pt>
                <c:pt idx="29">
                  <c:v>6529.1610253291883</c:v>
                </c:pt>
                <c:pt idx="30">
                  <c:v>7114.5181961730186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C5-40BE-9E80-910B9DA84F4A}"/>
            </c:ext>
          </c:extLst>
        </c:ser>
        <c:ser>
          <c:idx val="2"/>
          <c:order val="2"/>
          <c:tx>
            <c:strRef>
              <c:f>'NON-ETS &amp; ETS'!$A$78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'NON-ETS &amp; ETS'!$B$71:$AF$71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ETS'!$B$78:$AF$78</c:f>
              <c:numCache>
                <c:formatCode>0.00</c:formatCode>
                <c:ptCount val="31"/>
                <c:pt idx="0">
                  <c:v>4099.2242246648111</c:v>
                </c:pt>
                <c:pt idx="1">
                  <c:v>4187.4331128728854</c:v>
                </c:pt>
                <c:pt idx="2">
                  <c:v>3864.1645398766041</c:v>
                </c:pt>
                <c:pt idx="3">
                  <c:v>4073.0819441241429</c:v>
                </c:pt>
                <c:pt idx="4">
                  <c:v>4313.8844568323266</c:v>
                </c:pt>
                <c:pt idx="5">
                  <c:v>4333.0651264631761</c:v>
                </c:pt>
                <c:pt idx="6">
                  <c:v>4199.9820161775133</c:v>
                </c:pt>
                <c:pt idx="7">
                  <c:v>4543.1389355884994</c:v>
                </c:pt>
                <c:pt idx="8">
                  <c:v>4526.0102691714292</c:v>
                </c:pt>
                <c:pt idx="9">
                  <c:v>4696.3624673808263</c:v>
                </c:pt>
                <c:pt idx="10">
                  <c:v>5481.5456542244319</c:v>
                </c:pt>
                <c:pt idx="11">
                  <c:v>5446.4557106370385</c:v>
                </c:pt>
                <c:pt idx="12">
                  <c:v>5109.4063627381965</c:v>
                </c:pt>
                <c:pt idx="13">
                  <c:v>5223.4648700705702</c:v>
                </c:pt>
                <c:pt idx="14">
                  <c:v>5294.0836994761576</c:v>
                </c:pt>
                <c:pt idx="15">
                  <c:v>1431.4174080983366</c:v>
                </c:pt>
                <c:pt idx="16">
                  <c:v>1138.3883339662061</c:v>
                </c:pt>
                <c:pt idx="17">
                  <c:v>1228.0675837262525</c:v>
                </c:pt>
                <c:pt idx="18">
                  <c:v>1677.3803439640396</c:v>
                </c:pt>
                <c:pt idx="19">
                  <c:v>1420.1292502994665</c:v>
                </c:pt>
                <c:pt idx="20">
                  <c:v>1363.7851125693774</c:v>
                </c:pt>
                <c:pt idx="21">
                  <c:v>952.67567915924383</c:v>
                </c:pt>
                <c:pt idx="22">
                  <c:v>933.79494168921383</c:v>
                </c:pt>
                <c:pt idx="23">
                  <c:v>798.41367079048632</c:v>
                </c:pt>
                <c:pt idx="24">
                  <c:v>872.80100599007528</c:v>
                </c:pt>
                <c:pt idx="25">
                  <c:v>890.60319030200435</c:v>
                </c:pt>
                <c:pt idx="26">
                  <c:v>940.26661874174215</c:v>
                </c:pt>
                <c:pt idx="27">
                  <c:v>1003.7431546578905</c:v>
                </c:pt>
                <c:pt idx="28">
                  <c:v>1146.7141932541608</c:v>
                </c:pt>
                <c:pt idx="29">
                  <c:v>1138.4954681029581</c:v>
                </c:pt>
                <c:pt idx="30">
                  <c:v>1141.0613731191656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C5-40BE-9E80-910B9DA84F4A}"/>
            </c:ext>
          </c:extLst>
        </c:ser>
        <c:ser>
          <c:idx val="3"/>
          <c:order val="3"/>
          <c:tx>
            <c:strRef>
              <c:f>'NON-ETS &amp; ETS'!$A$79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'NON-ETS &amp; ETS'!$B$71:$AF$71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ETS'!$B$79:$AF$79</c:f>
              <c:numCache>
                <c:formatCode>0.00</c:formatCode>
                <c:ptCount val="31"/>
                <c:pt idx="0">
                  <c:v>993.94275759734512</c:v>
                </c:pt>
                <c:pt idx="1">
                  <c:v>1011.7006851575709</c:v>
                </c:pt>
                <c:pt idx="2">
                  <c:v>1005.7192635621096</c:v>
                </c:pt>
                <c:pt idx="3">
                  <c:v>993.53744911649312</c:v>
                </c:pt>
                <c:pt idx="4">
                  <c:v>1083.1519707768462</c:v>
                </c:pt>
                <c:pt idx="5">
                  <c:v>1062.3548702566848</c:v>
                </c:pt>
                <c:pt idx="6">
                  <c:v>961.26760000171055</c:v>
                </c:pt>
                <c:pt idx="7">
                  <c:v>969.48510188602654</c:v>
                </c:pt>
                <c:pt idx="8">
                  <c:v>958.03934668662009</c:v>
                </c:pt>
                <c:pt idx="9">
                  <c:v>993.0261178543285</c:v>
                </c:pt>
                <c:pt idx="10">
                  <c:v>1019.2015387332355</c:v>
                </c:pt>
                <c:pt idx="11">
                  <c:v>996.83033696533539</c:v>
                </c:pt>
                <c:pt idx="12">
                  <c:v>950.88999379117593</c:v>
                </c:pt>
                <c:pt idx="13">
                  <c:v>1036.5825843692244</c:v>
                </c:pt>
                <c:pt idx="14">
                  <c:v>992.95951747692243</c:v>
                </c:pt>
                <c:pt idx="15">
                  <c:v>945.7607318253788</c:v>
                </c:pt>
                <c:pt idx="16">
                  <c:v>919.91441797322545</c:v>
                </c:pt>
                <c:pt idx="17">
                  <c:v>893.10217629205317</c:v>
                </c:pt>
                <c:pt idx="18">
                  <c:v>958.97718598837355</c:v>
                </c:pt>
                <c:pt idx="19">
                  <c:v>723.0469384094813</c:v>
                </c:pt>
                <c:pt idx="20">
                  <c:v>777.40637015173752</c:v>
                </c:pt>
                <c:pt idx="21">
                  <c:v>815.82869087969959</c:v>
                </c:pt>
                <c:pt idx="22">
                  <c:v>829.51351818112266</c:v>
                </c:pt>
                <c:pt idx="23">
                  <c:v>846.90204916198945</c:v>
                </c:pt>
                <c:pt idx="24">
                  <c:v>759.14708656003552</c:v>
                </c:pt>
                <c:pt idx="25">
                  <c:v>827.99731468922812</c:v>
                </c:pt>
                <c:pt idx="26">
                  <c:v>795.08940459741552</c:v>
                </c:pt>
                <c:pt idx="27">
                  <c:v>805.09376379572052</c:v>
                </c:pt>
                <c:pt idx="28">
                  <c:v>877.01583689217591</c:v>
                </c:pt>
                <c:pt idx="29">
                  <c:v>891.85763781101764</c:v>
                </c:pt>
                <c:pt idx="30">
                  <c:v>885.97782551042849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C5-40BE-9E80-910B9DA84F4A}"/>
            </c:ext>
          </c:extLst>
        </c:ser>
        <c:ser>
          <c:idx val="4"/>
          <c:order val="4"/>
          <c:tx>
            <c:strRef>
              <c:f>'NON-ETS &amp; ETS'!$A$80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'NON-ETS &amp; ETS'!$B$71:$AF$71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ETS'!$B$80:$AF$80</c:f>
              <c:numCache>
                <c:formatCode>0.00</c:formatCode>
                <c:ptCount val="31"/>
                <c:pt idx="0">
                  <c:v>1114.7967479613083</c:v>
                </c:pt>
                <c:pt idx="1">
                  <c:v>1094.6317210231216</c:v>
                </c:pt>
                <c:pt idx="2">
                  <c:v>1006.9028554921072</c:v>
                </c:pt>
                <c:pt idx="3">
                  <c:v>986.58891062603891</c:v>
                </c:pt>
                <c:pt idx="4">
                  <c:v>1002.7693549281822</c:v>
                </c:pt>
                <c:pt idx="5">
                  <c:v>942.32756778658802</c:v>
                </c:pt>
                <c:pt idx="6">
                  <c:v>908.45546544707736</c:v>
                </c:pt>
                <c:pt idx="7">
                  <c:v>871.29912001938817</c:v>
                </c:pt>
                <c:pt idx="8">
                  <c:v>829.61673118741487</c:v>
                </c:pt>
                <c:pt idx="9">
                  <c:v>869.6879872463644</c:v>
                </c:pt>
                <c:pt idx="10">
                  <c:v>924.55129138335917</c:v>
                </c:pt>
                <c:pt idx="11">
                  <c:v>922.54077476715293</c:v>
                </c:pt>
                <c:pt idx="12">
                  <c:v>892.78555553855927</c:v>
                </c:pt>
                <c:pt idx="13">
                  <c:v>880.81145375761196</c:v>
                </c:pt>
                <c:pt idx="14">
                  <c:v>855.98117014129059</c:v>
                </c:pt>
                <c:pt idx="15">
                  <c:v>888.18991732569111</c:v>
                </c:pt>
                <c:pt idx="16">
                  <c:v>897.65886080275993</c:v>
                </c:pt>
                <c:pt idx="17">
                  <c:v>891.91478329144559</c:v>
                </c:pt>
                <c:pt idx="18">
                  <c:v>943.00102855688647</c:v>
                </c:pt>
                <c:pt idx="19">
                  <c:v>844.37739304902721</c:v>
                </c:pt>
                <c:pt idx="20">
                  <c:v>900.48600477275272</c:v>
                </c:pt>
                <c:pt idx="21">
                  <c:v>783.43523456471166</c:v>
                </c:pt>
                <c:pt idx="22">
                  <c:v>818.54478129305846</c:v>
                </c:pt>
                <c:pt idx="23">
                  <c:v>857.36318970324203</c:v>
                </c:pt>
                <c:pt idx="24">
                  <c:v>850.5590085408495</c:v>
                </c:pt>
                <c:pt idx="25">
                  <c:v>867.23235758716851</c:v>
                </c:pt>
                <c:pt idx="26">
                  <c:v>901.89487538935043</c:v>
                </c:pt>
                <c:pt idx="27">
                  <c:v>863.86922373839991</c:v>
                </c:pt>
                <c:pt idx="28">
                  <c:v>880.33574186822932</c:v>
                </c:pt>
                <c:pt idx="29">
                  <c:v>886.97788599254579</c:v>
                </c:pt>
                <c:pt idx="30">
                  <c:v>895.89657141698308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C5-40BE-9E80-910B9DA84F4A}"/>
            </c:ext>
          </c:extLst>
        </c:ser>
        <c:ser>
          <c:idx val="5"/>
          <c:order val="5"/>
          <c:tx>
            <c:strRef>
              <c:f>'NON-ETS &amp; ETS'!$A$81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'NON-ETS &amp; ETS'!$B$71:$AF$71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ETS'!$B$81:$AF$81</c:f>
              <c:numCache>
                <c:formatCode>0.00</c:formatCode>
                <c:ptCount val="31"/>
                <c:pt idx="0">
                  <c:v>5145.0128531315768</c:v>
                </c:pt>
                <c:pt idx="1">
                  <c:v>5324.6940736946271</c:v>
                </c:pt>
                <c:pt idx="2">
                  <c:v>5753.9141084137091</c:v>
                </c:pt>
                <c:pt idx="3">
                  <c:v>5731.3891846945062</c:v>
                </c:pt>
                <c:pt idx="4">
                  <c:v>5985.656391092768</c:v>
                </c:pt>
                <c:pt idx="5">
                  <c:v>6283.5232193308575</c:v>
                </c:pt>
                <c:pt idx="6">
                  <c:v>7340.1852618539087</c:v>
                </c:pt>
                <c:pt idx="7">
                  <c:v>7724.428640323832</c:v>
                </c:pt>
                <c:pt idx="8">
                  <c:v>9075.3106057161567</c:v>
                </c:pt>
                <c:pt idx="9">
                  <c:v>9749.5295643368372</c:v>
                </c:pt>
                <c:pt idx="10">
                  <c:v>10789.18024255751</c:v>
                </c:pt>
                <c:pt idx="11">
                  <c:v>11312.000404875713</c:v>
                </c:pt>
                <c:pt idx="12">
                  <c:v>11504.534065473094</c:v>
                </c:pt>
                <c:pt idx="13">
                  <c:v>11706.104455586794</c:v>
                </c:pt>
                <c:pt idx="14">
                  <c:v>12423.804561483277</c:v>
                </c:pt>
                <c:pt idx="15">
                  <c:v>13126.874816255731</c:v>
                </c:pt>
                <c:pt idx="16">
                  <c:v>13804.984134523216</c:v>
                </c:pt>
                <c:pt idx="17">
                  <c:v>14391.269587504145</c:v>
                </c:pt>
                <c:pt idx="18">
                  <c:v>13663.491534493984</c:v>
                </c:pt>
                <c:pt idx="19">
                  <c:v>12443.348438385236</c:v>
                </c:pt>
                <c:pt idx="20">
                  <c:v>11526.446792759256</c:v>
                </c:pt>
                <c:pt idx="21">
                  <c:v>11214.00090708825</c:v>
                </c:pt>
                <c:pt idx="22">
                  <c:v>10825.178979203107</c:v>
                </c:pt>
                <c:pt idx="23">
                  <c:v>11036.454863999908</c:v>
                </c:pt>
                <c:pt idx="24">
                  <c:v>11321.354000621581</c:v>
                </c:pt>
                <c:pt idx="25">
                  <c:v>11797.275292569942</c:v>
                </c:pt>
                <c:pt idx="26">
                  <c:v>12276.862970289274</c:v>
                </c:pt>
                <c:pt idx="27">
                  <c:v>11996.328848267909</c:v>
                </c:pt>
                <c:pt idx="28">
                  <c:v>12170.531525489816</c:v>
                </c:pt>
                <c:pt idx="29">
                  <c:v>12189.302320959252</c:v>
                </c:pt>
                <c:pt idx="30">
                  <c:v>10282.366523995815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C5-40BE-9E80-910B9DA84F4A}"/>
            </c:ext>
          </c:extLst>
        </c:ser>
        <c:ser>
          <c:idx val="6"/>
          <c:order val="6"/>
          <c:tx>
            <c:strRef>
              <c:f>'NON-ETS &amp; ETS'!$A$87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'NON-ETS &amp; ETS'!$B$71:$AF$71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ETS'!$B$87:$AF$87</c:f>
              <c:numCache>
                <c:formatCode>0.00</c:formatCode>
                <c:ptCount val="31"/>
                <c:pt idx="0">
                  <c:v>3275.5688780136029</c:v>
                </c:pt>
                <c:pt idx="1">
                  <c:v>2962.9133103547001</c:v>
                </c:pt>
                <c:pt idx="2">
                  <c:v>2874.5353993642884</c:v>
                </c:pt>
                <c:pt idx="3">
                  <c:v>2839.8588451092205</c:v>
                </c:pt>
                <c:pt idx="4">
                  <c:v>3078.3155196736634</c:v>
                </c:pt>
                <c:pt idx="5">
                  <c:v>2992.0987061905053</c:v>
                </c:pt>
                <c:pt idx="6">
                  <c:v>3074.2723224371125</c:v>
                </c:pt>
                <c:pt idx="7">
                  <c:v>3403.6580244467773</c:v>
                </c:pt>
                <c:pt idx="8">
                  <c:v>3293.720556291963</c:v>
                </c:pt>
                <c:pt idx="9">
                  <c:v>3243.2826611682549</c:v>
                </c:pt>
                <c:pt idx="10">
                  <c:v>3790.6019096460254</c:v>
                </c:pt>
                <c:pt idx="11">
                  <c:v>3823.0505657163949</c:v>
                </c:pt>
                <c:pt idx="12">
                  <c:v>3304.9278777295694</c:v>
                </c:pt>
                <c:pt idx="13">
                  <c:v>2498.1550711418513</c:v>
                </c:pt>
                <c:pt idx="14">
                  <c:v>2669.772675838376</c:v>
                </c:pt>
                <c:pt idx="15">
                  <c:v>212.05714337357412</c:v>
                </c:pt>
                <c:pt idx="16">
                  <c:v>174.3042755906215</c:v>
                </c:pt>
                <c:pt idx="17">
                  <c:v>189.17663766237723</c:v>
                </c:pt>
                <c:pt idx="18">
                  <c:v>173.13826716029075</c:v>
                </c:pt>
                <c:pt idx="19">
                  <c:v>175.71748758858575</c:v>
                </c:pt>
                <c:pt idx="20">
                  <c:v>168.8831684253754</c:v>
                </c:pt>
                <c:pt idx="21">
                  <c:v>170.05299527146911</c:v>
                </c:pt>
                <c:pt idx="22">
                  <c:v>173.20800264935778</c:v>
                </c:pt>
                <c:pt idx="23">
                  <c:v>179.48982269230339</c:v>
                </c:pt>
                <c:pt idx="24">
                  <c:v>175.04264479566197</c:v>
                </c:pt>
                <c:pt idx="25">
                  <c:v>181.70251138323704</c:v>
                </c:pt>
                <c:pt idx="26">
                  <c:v>186.93612843159866</c:v>
                </c:pt>
                <c:pt idx="27">
                  <c:v>203.47055718180303</c:v>
                </c:pt>
                <c:pt idx="28">
                  <c:v>205.1235170582745</c:v>
                </c:pt>
                <c:pt idx="29">
                  <c:v>214.18922489388791</c:v>
                </c:pt>
                <c:pt idx="30">
                  <c:v>204.24752687330246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C5-40BE-9E80-910B9DA84F4A}"/>
            </c:ext>
          </c:extLst>
        </c:ser>
        <c:ser>
          <c:idx val="7"/>
          <c:order val="7"/>
          <c:tx>
            <c:strRef>
              <c:f>'NON-ETS &amp; ETS'!$A$93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'NON-ETS &amp; ETS'!$B$71:$AF$71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ETS'!$B$93:$AF$93</c:f>
              <c:numCache>
                <c:formatCode>0.00</c:formatCode>
                <c:ptCount val="31"/>
                <c:pt idx="0">
                  <c:v>34.591111871073778</c:v>
                </c:pt>
                <c:pt idx="1">
                  <c:v>49.500497452363035</c:v>
                </c:pt>
                <c:pt idx="2">
                  <c:v>64.409697447839392</c:v>
                </c:pt>
                <c:pt idx="3">
                  <c:v>106.4251771817589</c:v>
                </c:pt>
                <c:pt idx="4">
                  <c:v>149.55114964682372</c:v>
                </c:pt>
                <c:pt idx="5">
                  <c:v>226.32569284457796</c:v>
                </c:pt>
                <c:pt idx="6">
                  <c:v>326.19440166358964</c:v>
                </c:pt>
                <c:pt idx="7">
                  <c:v>459.71553127864462</c:v>
                </c:pt>
                <c:pt idx="8">
                  <c:v>373.29692450324723</c:v>
                </c:pt>
                <c:pt idx="9">
                  <c:v>532.06751613494816</c:v>
                </c:pt>
                <c:pt idx="10">
                  <c:v>768.65767343127561</c:v>
                </c:pt>
                <c:pt idx="11">
                  <c:v>781.00136214903159</c:v>
                </c:pt>
                <c:pt idx="12">
                  <c:v>771.76401108492939</c:v>
                </c:pt>
                <c:pt idx="13">
                  <c:v>986.01183038363877</c:v>
                </c:pt>
                <c:pt idx="14">
                  <c:v>999.80718796255712</c:v>
                </c:pt>
                <c:pt idx="15">
                  <c:v>1198.6189797854142</c:v>
                </c:pt>
                <c:pt idx="16">
                  <c:v>1179.9367130079656</c:v>
                </c:pt>
                <c:pt idx="17">
                  <c:v>1175.7771264908081</c:v>
                </c:pt>
                <c:pt idx="18">
                  <c:v>1187.3197613184243</c:v>
                </c:pt>
                <c:pt idx="19">
                  <c:v>1151.4174475688799</c:v>
                </c:pt>
                <c:pt idx="20">
                  <c:v>1127.9723261023771</c:v>
                </c:pt>
                <c:pt idx="21">
                  <c:v>1145.794165682079</c:v>
                </c:pt>
                <c:pt idx="22">
                  <c:v>1122.8015580761621</c:v>
                </c:pt>
                <c:pt idx="23">
                  <c:v>1159.2023621788007</c:v>
                </c:pt>
                <c:pt idx="24">
                  <c:v>1225.6322472758648</c:v>
                </c:pt>
                <c:pt idx="25">
                  <c:v>1230.1172479939607</c:v>
                </c:pt>
                <c:pt idx="26">
                  <c:v>1313.5818166704403</c:v>
                </c:pt>
                <c:pt idx="27">
                  <c:v>1237.8261851196085</c:v>
                </c:pt>
                <c:pt idx="28">
                  <c:v>929.93499104624186</c:v>
                </c:pt>
                <c:pt idx="29">
                  <c:v>917.12032820382956</c:v>
                </c:pt>
                <c:pt idx="30">
                  <c:v>784.33586035812243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8C5-40BE-9E80-910B9DA84F4A}"/>
            </c:ext>
          </c:extLst>
        </c:ser>
        <c:ser>
          <c:idx val="8"/>
          <c:order val="8"/>
          <c:tx>
            <c:strRef>
              <c:f>'NON-ETS &amp; ETS'!$A$94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'NON-ETS &amp; ETS'!$B$71:$AF$71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ETS'!$B$94:$AF$94</c:f>
              <c:numCache>
                <c:formatCode>0.00</c:formatCode>
                <c:ptCount val="31"/>
                <c:pt idx="0">
                  <c:v>19329.907931331545</c:v>
                </c:pt>
                <c:pt idx="1">
                  <c:v>19540.222049641761</c:v>
                </c:pt>
                <c:pt idx="2">
                  <c:v>19662.735146008668</c:v>
                </c:pt>
                <c:pt idx="3">
                  <c:v>19991.568186463086</c:v>
                </c:pt>
                <c:pt idx="4">
                  <c:v>20274.42025403255</c:v>
                </c:pt>
                <c:pt idx="5">
                  <c:v>21035.049683500383</c:v>
                </c:pt>
                <c:pt idx="6">
                  <c:v>21301.096352057117</c:v>
                </c:pt>
                <c:pt idx="7">
                  <c:v>21472.668505301906</c:v>
                </c:pt>
                <c:pt idx="8">
                  <c:v>22005.349859748218</c:v>
                </c:pt>
                <c:pt idx="9">
                  <c:v>21766.008289708014</c:v>
                </c:pt>
                <c:pt idx="10">
                  <c:v>20950.225348983018</c:v>
                </c:pt>
                <c:pt idx="11">
                  <c:v>20726.346478613825</c:v>
                </c:pt>
                <c:pt idx="12">
                  <c:v>20492.678674615549</c:v>
                </c:pt>
                <c:pt idx="13">
                  <c:v>20852.032947989344</c:v>
                </c:pt>
                <c:pt idx="14">
                  <c:v>20481.848578909456</c:v>
                </c:pt>
                <c:pt idx="15">
                  <c:v>20402.245883524331</c:v>
                </c:pt>
                <c:pt idx="16">
                  <c:v>20223.799988805509</c:v>
                </c:pt>
                <c:pt idx="17">
                  <c:v>19634.079160833957</c:v>
                </c:pt>
                <c:pt idx="18">
                  <c:v>19556.819972735506</c:v>
                </c:pt>
                <c:pt idx="19">
                  <c:v>19128.332927987052</c:v>
                </c:pt>
                <c:pt idx="20">
                  <c:v>19189.721487485196</c:v>
                </c:pt>
                <c:pt idx="21">
                  <c:v>18513.287165523117</c:v>
                </c:pt>
                <c:pt idx="22">
                  <c:v>19295.072291528089</c:v>
                </c:pt>
                <c:pt idx="23">
                  <c:v>20040.355204506523</c:v>
                </c:pt>
                <c:pt idx="24">
                  <c:v>19494.257922861561</c:v>
                </c:pt>
                <c:pt idx="25">
                  <c:v>20000.230153136854</c:v>
                </c:pt>
                <c:pt idx="26">
                  <c:v>20509.467300978391</c:v>
                </c:pt>
                <c:pt idx="27">
                  <c:v>21208.170344288272</c:v>
                </c:pt>
                <c:pt idx="28">
                  <c:v>22047.105787735545</c:v>
                </c:pt>
                <c:pt idx="29">
                  <c:v>21156.918444447016</c:v>
                </c:pt>
                <c:pt idx="30">
                  <c:v>21410.780143730739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C5-40BE-9E80-910B9DA84F4A}"/>
            </c:ext>
          </c:extLst>
        </c:ser>
        <c:ser>
          <c:idx val="9"/>
          <c:order val="9"/>
          <c:tx>
            <c:strRef>
              <c:f>'NON-ETS &amp; ETS'!$A$102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'NON-ETS &amp; ETS'!$B$71:$AF$71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ETS'!$B$102:$AF$102</c:f>
              <c:numCache>
                <c:formatCode>0.00</c:formatCode>
                <c:ptCount val="31"/>
                <c:pt idx="0">
                  <c:v>1552.053617690967</c:v>
                </c:pt>
                <c:pt idx="1">
                  <c:v>1632.811365232481</c:v>
                </c:pt>
                <c:pt idx="2">
                  <c:v>1698.2299225574204</c:v>
                </c:pt>
                <c:pt idx="3">
                  <c:v>1748.2816571592587</c:v>
                </c:pt>
                <c:pt idx="4">
                  <c:v>1792.8493340275654</c:v>
                </c:pt>
                <c:pt idx="5">
                  <c:v>1829.1780952628817</c:v>
                </c:pt>
                <c:pt idx="6">
                  <c:v>1708.4830322402095</c:v>
                </c:pt>
                <c:pt idx="7">
                  <c:v>1432.6262505012096</c:v>
                </c:pt>
                <c:pt idx="8">
                  <c:v>1475.5765436871579</c:v>
                </c:pt>
                <c:pt idx="9">
                  <c:v>1480.7046945341845</c:v>
                </c:pt>
                <c:pt idx="10">
                  <c:v>1492.7703645905121</c:v>
                </c:pt>
                <c:pt idx="11">
                  <c:v>1605.3489199626401</c:v>
                </c:pt>
                <c:pt idx="12">
                  <c:v>1710.2325565770898</c:v>
                </c:pt>
                <c:pt idx="13">
                  <c:v>1765.4681984593717</c:v>
                </c:pt>
                <c:pt idx="14">
                  <c:v>1510.7480575984707</c:v>
                </c:pt>
                <c:pt idx="15">
                  <c:v>1324.7426011584278</c:v>
                </c:pt>
                <c:pt idx="16">
                  <c:v>1351.7784477711425</c:v>
                </c:pt>
                <c:pt idx="17">
                  <c:v>873.2253268513881</c:v>
                </c:pt>
                <c:pt idx="18">
                  <c:v>726.007280495332</c:v>
                </c:pt>
                <c:pt idx="19">
                  <c:v>548.55719027401574</c:v>
                </c:pt>
                <c:pt idx="20">
                  <c:v>534.05640016942596</c:v>
                </c:pt>
                <c:pt idx="21">
                  <c:v>618.20228335799129</c:v>
                </c:pt>
                <c:pt idx="22">
                  <c:v>538.86537608647791</c:v>
                </c:pt>
                <c:pt idx="23">
                  <c:v>693.68219645613192</c:v>
                </c:pt>
                <c:pt idx="24">
                  <c:v>878.91090359765394</c:v>
                </c:pt>
                <c:pt idx="25">
                  <c:v>958.18854166102369</c:v>
                </c:pt>
                <c:pt idx="26">
                  <c:v>966.43289518014421</c:v>
                </c:pt>
                <c:pt idx="27">
                  <c:v>944.87506111343566</c:v>
                </c:pt>
                <c:pt idx="28">
                  <c:v>914.75352621093566</c:v>
                </c:pt>
                <c:pt idx="29">
                  <c:v>914.31271860050992</c:v>
                </c:pt>
                <c:pt idx="30">
                  <c:v>905.73296134134125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8C5-40BE-9E80-910B9DA84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161024"/>
        <c:axId val="226162560"/>
      </c:barChart>
      <c:catAx>
        <c:axId val="2261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162560"/>
        <c:crosses val="autoZero"/>
        <c:auto val="1"/>
        <c:lblAlgn val="ctr"/>
        <c:lblOffset val="100"/>
        <c:noMultiLvlLbl val="0"/>
      </c:catAx>
      <c:valAx>
        <c:axId val="226162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6161024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03898518745012"/>
          <c:y val="5.4534905220291349E-2"/>
          <c:w val="0.61769362339541745"/>
          <c:h val="0.6926431327163478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243471807403385E-2"/>
                  <c:y val="3.31149793887479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2B-4269-BC4D-A0CF75B6398B}"/>
                </c:ext>
              </c:extLst>
            </c:dLbl>
            <c:dLbl>
              <c:idx val="1"/>
              <c:layout>
                <c:manualLayout>
                  <c:x val="2.721723232871753E-2"/>
                  <c:y val="-2.871144867254292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2B-4269-BC4D-A0CF75B6398B}"/>
                </c:ext>
              </c:extLst>
            </c:dLbl>
            <c:dLbl>
              <c:idx val="2"/>
              <c:layout>
                <c:manualLayout>
                  <c:x val="6.0832944157842336E-2"/>
                  <c:y val="-3.138896670914995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2B-4269-BC4D-A0CF75B6398B}"/>
                </c:ext>
              </c:extLst>
            </c:dLbl>
            <c:dLbl>
              <c:idx val="4"/>
              <c:layout>
                <c:manualLayout>
                  <c:x val="-5.8221232690741247E-2"/>
                  <c:y val="1.96116452681304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2B-4269-BC4D-A0CF75B6398B}"/>
                </c:ext>
              </c:extLst>
            </c:dLbl>
            <c:dLbl>
              <c:idx val="5"/>
              <c:layout>
                <c:manualLayout>
                  <c:x val="-6.6420635351615534E-2"/>
                  <c:y val="2.199698502074277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2B-4269-BC4D-A0CF75B6398B}"/>
                </c:ext>
              </c:extLst>
            </c:dLbl>
            <c:dLbl>
              <c:idx val="6"/>
              <c:layout>
                <c:manualLayout>
                  <c:x val="-2.2347108572212789E-2"/>
                  <c:y val="-6.422040364224002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2B-4269-BC4D-A0CF75B6398B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2B-4269-BC4D-A0CF75B6398B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2B-4269-BC4D-A0CF75B6398B}"/>
                </c:ext>
              </c:extLst>
            </c:dLbl>
            <c:dLbl>
              <c:idx val="9"/>
              <c:layout>
                <c:manualLayout>
                  <c:x val="3.4589539052716452E-2"/>
                  <c:y val="8.9325690498007302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2B-4269-BC4D-A0CF75B6398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ETS'!$A$72,'NON-ETS &amp; ETS'!$A$77:$A$81,'NON-ETS &amp; ETS'!$A$87,'NON-ETS &amp; ETS'!$A$93:$A$94,'NON-ETS &amp; ETS'!$A$102)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ETS'!$B$72,'NON-ETS &amp; ETS'!$B$77:$B$81,'NON-ETS &amp; ETS'!$B$87,'NON-ETS &amp; ETS'!$B$93:$B$94,'NON-ETS &amp; ETS'!$B$102)</c:f>
              <c:numCache>
                <c:formatCode>0.00</c:formatCode>
                <c:ptCount val="10"/>
                <c:pt idx="0">
                  <c:v>11328.966253805587</c:v>
                </c:pt>
                <c:pt idx="1">
                  <c:v>7521.2675903875033</c:v>
                </c:pt>
                <c:pt idx="2">
                  <c:v>4099.2242246648111</c:v>
                </c:pt>
                <c:pt idx="3">
                  <c:v>993.94275759734512</c:v>
                </c:pt>
                <c:pt idx="4">
                  <c:v>1114.7967479613083</c:v>
                </c:pt>
                <c:pt idx="5">
                  <c:v>5145.0128531315768</c:v>
                </c:pt>
                <c:pt idx="6">
                  <c:v>3275.5688780136029</c:v>
                </c:pt>
                <c:pt idx="7">
                  <c:v>34.591111871073778</c:v>
                </c:pt>
                <c:pt idx="8">
                  <c:v>19329.907931331545</c:v>
                </c:pt>
                <c:pt idx="9">
                  <c:v>1552.053617690967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92B-4269-BC4D-A0CF75B63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2020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747761202701764"/>
          <c:y val="8.7152912838422636E-2"/>
          <c:w val="0.62467266362354901"/>
          <c:h val="0.6820288447762127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0040601827032623"/>
                  <c:y val="1.3634227046704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D9-4C62-9DC5-9EB046EEB093}"/>
                </c:ext>
              </c:extLst>
            </c:dLbl>
            <c:dLbl>
              <c:idx val="1"/>
              <c:layout>
                <c:manualLayout>
                  <c:x val="0.12126867707425935"/>
                  <c:y val="-3.1837011479197621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D9-4C62-9DC5-9EB046EEB093}"/>
                </c:ext>
              </c:extLst>
            </c:dLbl>
            <c:dLbl>
              <c:idx val="2"/>
              <c:layout>
                <c:manualLayout>
                  <c:x val="7.1631310299225592E-2"/>
                  <c:y val="-1.9096901271606914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D9-4C62-9DC5-9EB046EEB093}"/>
                </c:ext>
              </c:extLst>
            </c:dLbl>
            <c:dLbl>
              <c:idx val="3"/>
              <c:layout>
                <c:manualLayout>
                  <c:x val="5.4456825187177781E-2"/>
                  <c:y val="5.865309269124482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D9-4C62-9DC5-9EB046EEB093}"/>
                </c:ext>
              </c:extLst>
            </c:dLbl>
            <c:dLbl>
              <c:idx val="4"/>
              <c:layout>
                <c:manualLayout>
                  <c:x val="2.5169847249155507E-2"/>
                  <c:y val="0.1233196822532514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D9-4C62-9DC5-9EB046EEB093}"/>
                </c:ext>
              </c:extLst>
            </c:dLbl>
            <c:dLbl>
              <c:idx val="5"/>
              <c:layout>
                <c:manualLayout>
                  <c:x val="5.6615390908361769E-2"/>
                  <c:y val="1.701507640527409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D9-4C62-9DC5-9EB046EEB093}"/>
                </c:ext>
              </c:extLst>
            </c:dLbl>
            <c:dLbl>
              <c:idx val="6"/>
              <c:layout>
                <c:manualLayout>
                  <c:x val="0.17861165246585956"/>
                  <c:y val="-2.75868585661666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D9-4C62-9DC5-9EB046EEB093}"/>
                </c:ext>
              </c:extLst>
            </c:dLbl>
            <c:dLbl>
              <c:idx val="7"/>
              <c:layout>
                <c:manualLayout>
                  <c:x val="-0.13287968575141018"/>
                  <c:y val="-1.729298899449641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D9-4C62-9DC5-9EB046EEB093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D9-4C62-9DC5-9EB046EEB093}"/>
                </c:ext>
              </c:extLst>
            </c:dLbl>
            <c:dLbl>
              <c:idx val="9"/>
              <c:layout>
                <c:manualLayout>
                  <c:x val="-0.12404620403331426"/>
                  <c:y val="-6.502096656953130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D9-4C62-9DC5-9EB046EEB09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ETS'!$A$72,'NON-ETS &amp; ETS'!$A$77:$A$81,'NON-ETS &amp; ETS'!$A$87,'NON-ETS &amp; ETS'!$A$93:$A$94,'NON-ETS &amp; ETS'!$A$102)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ETS'!$AF$72,'NON-ETS &amp; ETS'!$AF$77:$AF$81,'NON-ETS &amp; ETS'!$AF$87,'NON-ETS &amp; ETS'!$AF$93:$AF$94,'NON-ETS &amp; ETS'!$AF$102)</c:f>
              <c:numCache>
                <c:formatCode>0.00</c:formatCode>
                <c:ptCount val="10"/>
                <c:pt idx="0">
                  <c:v>786.73061363479439</c:v>
                </c:pt>
                <c:pt idx="1">
                  <c:v>7114.5181961730186</c:v>
                </c:pt>
                <c:pt idx="2">
                  <c:v>1141.0613731191656</c:v>
                </c:pt>
                <c:pt idx="3">
                  <c:v>885.97782551042849</c:v>
                </c:pt>
                <c:pt idx="4">
                  <c:v>895.89657141698308</c:v>
                </c:pt>
                <c:pt idx="5">
                  <c:v>10282.366523995815</c:v>
                </c:pt>
                <c:pt idx="6">
                  <c:v>204.24752687330246</c:v>
                </c:pt>
                <c:pt idx="7">
                  <c:v>784.33586035812243</c:v>
                </c:pt>
                <c:pt idx="8">
                  <c:v>21410.780143730739</c:v>
                </c:pt>
                <c:pt idx="9">
                  <c:v>905.73296134134125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9D9-4C62-9DC5-9EB046EEB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1.3367654204832999E-2"/>
          <c:y val="0.83411973962849451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IE"/>
              <a:t>2005 ESD</a:t>
            </a:r>
          </a:p>
        </c:rich>
      </c:tx>
      <c:layout>
        <c:manualLayout>
          <c:xMode val="edge"/>
          <c:yMode val="edge"/>
          <c:x val="0.4547679457327185"/>
          <c:y val="0.36826452223975759"/>
        </c:manualLayout>
      </c:layout>
      <c:overlay val="1"/>
    </c:title>
    <c:autoTitleDeleted val="0"/>
    <c:plotArea>
      <c:layout/>
      <c:doughnutChart>
        <c:varyColors val="1"/>
        <c:ser>
          <c:idx val="0"/>
          <c:order val="0"/>
          <c:tx>
            <c:strRef>
              <c:f>'NON-ETS &amp; ETS'!$Q$71</c:f>
              <c:strCache>
                <c:ptCount val="1"/>
                <c:pt idx="0">
                  <c:v>2005</c:v>
                </c:pt>
              </c:strCache>
            </c:strRef>
          </c:tx>
          <c:dLbls>
            <c:dLbl>
              <c:idx val="0"/>
              <c:layout>
                <c:manualLayout>
                  <c:x val="9.1923531248936916E-2"/>
                  <c:y val="-0.1098702126381226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61-4EF7-8554-3CBB19B1805D}"/>
                </c:ext>
              </c:extLst>
            </c:dLbl>
            <c:dLbl>
              <c:idx val="1"/>
              <c:layout>
                <c:manualLayout>
                  <c:x val="0.11974107905801203"/>
                  <c:y val="-2.803267348627813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61-4EF7-8554-3CBB19B1805D}"/>
                </c:ext>
              </c:extLst>
            </c:dLbl>
            <c:dLbl>
              <c:idx val="2"/>
              <c:layout>
                <c:manualLayout>
                  <c:x val="0.17759088439959966"/>
                  <c:y val="1.392243837546072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61-4EF7-8554-3CBB19B1805D}"/>
                </c:ext>
              </c:extLst>
            </c:dLbl>
            <c:dLbl>
              <c:idx val="3"/>
              <c:layout>
                <c:manualLayout>
                  <c:x val="0.14264964784195613"/>
                  <c:y val="6.389005366205206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61-4EF7-8554-3CBB19B1805D}"/>
                </c:ext>
              </c:extLst>
            </c:dLbl>
            <c:dLbl>
              <c:idx val="4"/>
              <c:layout>
                <c:manualLayout>
                  <c:x val="0.10443318170901519"/>
                  <c:y val="0.1120028222986759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61-4EF7-8554-3CBB19B1805D}"/>
                </c:ext>
              </c:extLst>
            </c:dLbl>
            <c:dLbl>
              <c:idx val="5"/>
              <c:layout>
                <c:manualLayout>
                  <c:x val="1.3835332486051285E-2"/>
                  <c:y val="0.1178526748766658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61-4EF7-8554-3CBB19B1805D}"/>
                </c:ext>
              </c:extLst>
            </c:dLbl>
            <c:dLbl>
              <c:idx val="6"/>
              <c:layout>
                <c:manualLayout>
                  <c:x val="-8.8361622452355848E-2"/>
                  <c:y val="0.1238601257200054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61-4EF7-8554-3CBB19B1805D}"/>
                </c:ext>
              </c:extLst>
            </c:dLbl>
            <c:dLbl>
              <c:idx val="7"/>
              <c:layout>
                <c:manualLayout>
                  <c:x val="-0.14770441452501182"/>
                  <c:y val="7.384752729579943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01408735251159"/>
                      <c:h val="5.47515562435494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861-4EF7-8554-3CBB19B1805D}"/>
                </c:ext>
              </c:extLst>
            </c:dLbl>
            <c:dLbl>
              <c:idx val="8"/>
              <c:layout>
                <c:manualLayout>
                  <c:x val="-0.12166653266828908"/>
                  <c:y val="-4.795501308757654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61-4EF7-8554-3CBB19B1805D}"/>
                </c:ext>
              </c:extLst>
            </c:dLbl>
            <c:dLbl>
              <c:idx val="9"/>
              <c:layout>
                <c:manualLayout>
                  <c:x val="-1.9057532718796219E-2"/>
                  <c:y val="-0.1198651197919828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61-4EF7-8554-3CBB19B1805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ETS'!$A$72,'NON-ETS &amp; ETS'!$A$77,'NON-ETS &amp; ETS'!$A$78,'NON-ETS &amp; ETS'!$A$79,'NON-ETS &amp; ETS'!$A$80,'NON-ETS &amp; ETS'!$A$81,'NON-ETS &amp; ETS'!$A$87,'NON-ETS &amp; ETS'!$A$93,'NON-ETS &amp; ETS'!$A$94,'NON-ETS &amp; ETS'!$A$102)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ETS'!$Q$72,'NON-ETS &amp; ETS'!$Q$77,'NON-ETS &amp; ETS'!$Q$78,'NON-ETS &amp; ETS'!$Q$79,'NON-ETS &amp; ETS'!$Q$80,'NON-ETS &amp; ETS'!$Q$81,'NON-ETS &amp; ETS'!$Q$87,'NON-ETS &amp; ETS'!$Q$93,'NON-ETS &amp; ETS'!$Q$94,'NON-ETS &amp; ETS'!$Q$102)</c:f>
              <c:numCache>
                <c:formatCode>0.00</c:formatCode>
                <c:ptCount val="10"/>
                <c:pt idx="0">
                  <c:v>183.17585477067951</c:v>
                </c:pt>
                <c:pt idx="1">
                  <c:v>8186.2865695384044</c:v>
                </c:pt>
                <c:pt idx="2">
                  <c:v>1431.4174080983366</c:v>
                </c:pt>
                <c:pt idx="3">
                  <c:v>945.7607318253788</c:v>
                </c:pt>
                <c:pt idx="4">
                  <c:v>888.18991732569111</c:v>
                </c:pt>
                <c:pt idx="5">
                  <c:v>13126.874816255731</c:v>
                </c:pt>
                <c:pt idx="6">
                  <c:v>212.05714337357412</c:v>
                </c:pt>
                <c:pt idx="7">
                  <c:v>1198.6189797854142</c:v>
                </c:pt>
                <c:pt idx="8">
                  <c:v>20402.245883524331</c:v>
                </c:pt>
                <c:pt idx="9">
                  <c:v>1324.7426011584278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861-4EF7-8554-3CBB19B18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4868764050502941"/>
          <c:h val="0.16082729966854031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IE"/>
              <a:t>2020 ESD</a:t>
            </a:r>
          </a:p>
        </c:rich>
      </c:tx>
      <c:layout>
        <c:manualLayout>
          <c:xMode val="edge"/>
          <c:yMode val="edge"/>
          <c:x val="0.4547679457327185"/>
          <c:y val="0.36826452223975759"/>
        </c:manualLayout>
      </c:layout>
      <c:overlay val="1"/>
    </c:title>
    <c:autoTitleDeleted val="0"/>
    <c:plotArea>
      <c:layout/>
      <c:doughnutChart>
        <c:varyColors val="1"/>
        <c:ser>
          <c:idx val="0"/>
          <c:order val="0"/>
          <c:tx>
            <c:strRef>
              <c:f>'NON-ETS &amp; ETS'!$AF$71</c:f>
              <c:strCache>
                <c:ptCount val="1"/>
                <c:pt idx="0">
                  <c:v>2020</c:v>
                </c:pt>
              </c:strCache>
            </c:strRef>
          </c:tx>
          <c:dLbls>
            <c:dLbl>
              <c:idx val="0"/>
              <c:layout>
                <c:manualLayout>
                  <c:x val="9.1923531248936916E-2"/>
                  <c:y val="-0.1098702126381226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61-4EF7-8554-3CBB19B1805D}"/>
                </c:ext>
              </c:extLst>
            </c:dLbl>
            <c:dLbl>
              <c:idx val="1"/>
              <c:layout>
                <c:manualLayout>
                  <c:x val="0.11974107905801203"/>
                  <c:y val="-2.803267348627813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61-4EF7-8554-3CBB19B1805D}"/>
                </c:ext>
              </c:extLst>
            </c:dLbl>
            <c:dLbl>
              <c:idx val="2"/>
              <c:layout>
                <c:manualLayout>
                  <c:x val="0.17759088439959966"/>
                  <c:y val="1.392243837546072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61-4EF7-8554-3CBB19B1805D}"/>
                </c:ext>
              </c:extLst>
            </c:dLbl>
            <c:dLbl>
              <c:idx val="3"/>
              <c:layout>
                <c:manualLayout>
                  <c:x val="0.14264964784195613"/>
                  <c:y val="6.389005366205206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61-4EF7-8554-3CBB19B1805D}"/>
                </c:ext>
              </c:extLst>
            </c:dLbl>
            <c:dLbl>
              <c:idx val="4"/>
              <c:layout>
                <c:manualLayout>
                  <c:x val="0.10443318170901519"/>
                  <c:y val="0.1120028222986759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61-4EF7-8554-3CBB19B1805D}"/>
                </c:ext>
              </c:extLst>
            </c:dLbl>
            <c:dLbl>
              <c:idx val="5"/>
              <c:layout>
                <c:manualLayout>
                  <c:x val="1.3835332486051285E-2"/>
                  <c:y val="0.1178526748766658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61-4EF7-8554-3CBB19B1805D}"/>
                </c:ext>
              </c:extLst>
            </c:dLbl>
            <c:dLbl>
              <c:idx val="6"/>
              <c:layout>
                <c:manualLayout>
                  <c:x val="-8.8361622452355848E-2"/>
                  <c:y val="0.1238601257200054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61-4EF7-8554-3CBB19B1805D}"/>
                </c:ext>
              </c:extLst>
            </c:dLbl>
            <c:dLbl>
              <c:idx val="7"/>
              <c:layout>
                <c:manualLayout>
                  <c:x val="-0.14770441452501182"/>
                  <c:y val="7.384752729579943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01408735251159"/>
                      <c:h val="5.47515562435494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861-4EF7-8554-3CBB19B1805D}"/>
                </c:ext>
              </c:extLst>
            </c:dLbl>
            <c:dLbl>
              <c:idx val="8"/>
              <c:layout>
                <c:manualLayout>
                  <c:x val="-0.12166653266828908"/>
                  <c:y val="-4.795501308757654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61-4EF7-8554-3CBB19B1805D}"/>
                </c:ext>
              </c:extLst>
            </c:dLbl>
            <c:dLbl>
              <c:idx val="9"/>
              <c:layout>
                <c:manualLayout>
                  <c:x val="-1.9057532718796219E-2"/>
                  <c:y val="-0.1198651197919828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61-4EF7-8554-3CBB19B1805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ETS'!$A$72,'NON-ETS &amp; ETS'!$A$77,'NON-ETS &amp; ETS'!$A$78,'NON-ETS &amp; ETS'!$A$79,'NON-ETS &amp; ETS'!$A$80,'NON-ETS &amp; ETS'!$A$81,'NON-ETS &amp; ETS'!$A$87,'NON-ETS &amp; ETS'!$A$93,'NON-ETS &amp; ETS'!$A$94,'NON-ETS &amp; ETS'!$A$102)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ETS'!$AF$72,'NON-ETS &amp; ETS'!$AF$77,'NON-ETS &amp; ETS'!$AF$78,'NON-ETS &amp; ETS'!$AF$79,'NON-ETS &amp; ETS'!$AF$80,'NON-ETS &amp; ETS'!$AF$81,'NON-ETS &amp; ETS'!$AF$87,'NON-ETS &amp; ETS'!$AF$93,'NON-ETS &amp; ETS'!$AF$94,'NON-ETS &amp; ETS'!$AF$102)</c:f>
              <c:numCache>
                <c:formatCode>0.00</c:formatCode>
                <c:ptCount val="10"/>
                <c:pt idx="0">
                  <c:v>786.73061363479439</c:v>
                </c:pt>
                <c:pt idx="1">
                  <c:v>7114.5181961730186</c:v>
                </c:pt>
                <c:pt idx="2">
                  <c:v>1141.0613731191656</c:v>
                </c:pt>
                <c:pt idx="3">
                  <c:v>885.97782551042849</c:v>
                </c:pt>
                <c:pt idx="4">
                  <c:v>895.89657141698308</c:v>
                </c:pt>
                <c:pt idx="5">
                  <c:v>10282.366523995815</c:v>
                </c:pt>
                <c:pt idx="6">
                  <c:v>204.24752687330246</c:v>
                </c:pt>
                <c:pt idx="7">
                  <c:v>784.33586035812243</c:v>
                </c:pt>
                <c:pt idx="8">
                  <c:v>21410.780143730739</c:v>
                </c:pt>
                <c:pt idx="9">
                  <c:v>905.73296134134125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861-4EF7-8554-3CBB19B18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4868764050502941"/>
          <c:h val="0.16082729966854031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2020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'NEW Summary 1990-2020 GHG'!$AF$1</c:f>
              <c:strCache>
                <c:ptCount val="1"/>
                <c:pt idx="0">
                  <c:v>2020</c:v>
                </c:pt>
              </c:strCache>
            </c:strRef>
          </c:tx>
          <c:dLbls>
            <c:dLbl>
              <c:idx val="0"/>
              <c:layout>
                <c:manualLayout>
                  <c:x val="5.1981802821697782E-3"/>
                  <c:y val="-2.005012847869729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A5-4F8F-AD04-A35B79C65659}"/>
                </c:ext>
              </c:extLst>
            </c:dLbl>
            <c:dLbl>
              <c:idx val="1"/>
              <c:layout>
                <c:manualLayout>
                  <c:x val="5.1981802821697782E-3"/>
                  <c:y val="-1.804511563082756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A5-4F8F-AD04-A35B79C65659}"/>
                </c:ext>
              </c:extLst>
            </c:dLbl>
            <c:dLbl>
              <c:idx val="2"/>
              <c:layout>
                <c:manualLayout>
                  <c:x val="1.5594540846509334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A5-4F8F-AD04-A35B79C65659}"/>
                </c:ext>
              </c:extLst>
            </c:dLbl>
            <c:dLbl>
              <c:idx val="3"/>
              <c:layout>
                <c:manualLayout>
                  <c:x val="5.1981802821697782E-3"/>
                  <c:y val="-8.020051391478842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A5-4F8F-AD04-A35B79C65659}"/>
                </c:ext>
              </c:extLst>
            </c:dLbl>
            <c:dLbl>
              <c:idx val="4"/>
              <c:layout>
                <c:manualLayout>
                  <c:x val="-3.4654535214465182E-2"/>
                  <c:y val="3.809524410952485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A5-4F8F-AD04-A35B79C65659}"/>
                </c:ext>
              </c:extLst>
            </c:dLbl>
            <c:dLbl>
              <c:idx val="5"/>
              <c:layout>
                <c:manualLayout>
                  <c:x val="-2.5436522305721763E-2"/>
                  <c:y val="1.198501778406772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A5-4F8F-AD04-A35B79C65659}"/>
                </c:ext>
              </c:extLst>
            </c:dLbl>
            <c:dLbl>
              <c:idx val="6"/>
              <c:layout>
                <c:manualLayout>
                  <c:x val="0"/>
                  <c:y val="1.39974626993846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A5-4F8F-AD04-A35B79C65659}"/>
                </c:ext>
              </c:extLst>
            </c:dLbl>
            <c:dLbl>
              <c:idx val="7"/>
              <c:layout>
                <c:manualLayout>
                  <c:x val="-3.3161570605291318E-2"/>
                  <c:y val="-2.003511201273124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01408735251159"/>
                      <c:h val="5.47515562435494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3A5-4F8F-AD04-A35B79C65659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A5-4F8F-AD04-A35B79C65659}"/>
                </c:ext>
              </c:extLst>
            </c:dLbl>
            <c:dLbl>
              <c:idx val="9"/>
              <c:layout>
                <c:manualLayout>
                  <c:x val="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A5-4F8F-AD04-A35B79C6565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1990-2020 GHG'!$A$2,'NEW Summary 1990-2020 GHG'!$A$7,'NEW Summary 1990-2020 GHG'!$A$8,'NEW Summary 1990-2020 GHG'!$A$9,'NEW Summary 1990-2020 GHG'!$A$10,'NEW Summary 1990-2020 GHG'!$A$11,'NEW Summary 1990-2020 GHG'!$A$17,'NEW Summary 1990-2020 GHG'!$A$23,'NEW Summary 1990-2020 GHG'!$A$24,'NEW Summary 1990-2020 GHG'!$A$32)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1990-2020 GHG'!$AF$2,'NEW Summary 1990-2020 GHG'!$AF$7,'NEW Summary 1990-2020 GHG'!$AF$8,'NEW Summary 1990-2020 GHG'!$AF$9,'NEW Summary 1990-2020 GHG'!$AF$10,'NEW Summary 1990-2020 GHG'!$AF$11,'NEW Summary 1990-2020 GHG'!$AF$17,'NEW Summary 1990-2020 GHG'!$AF$23,'NEW Summary 1990-2020 GHG'!$AF$24,'NEW Summary 1990-2020 GHG'!$AF$32)</c:f>
              <c:numCache>
                <c:formatCode>0.00</c:formatCode>
                <c:ptCount val="10"/>
                <c:pt idx="0">
                  <c:v>8739.0759330690253</c:v>
                </c:pt>
                <c:pt idx="1">
                  <c:v>7114.5181961730186</c:v>
                </c:pt>
                <c:pt idx="2">
                  <c:v>4521.0705500805825</c:v>
                </c:pt>
                <c:pt idx="3">
                  <c:v>937.62925769699189</c:v>
                </c:pt>
                <c:pt idx="4">
                  <c:v>895.89657141698308</c:v>
                </c:pt>
                <c:pt idx="5">
                  <c:v>10295.6406214737</c:v>
                </c:pt>
                <c:pt idx="6">
                  <c:v>2111.411087104987</c:v>
                </c:pt>
                <c:pt idx="7">
                  <c:v>784.33586035812243</c:v>
                </c:pt>
                <c:pt idx="8">
                  <c:v>21410.780143730739</c:v>
                </c:pt>
                <c:pt idx="9">
                  <c:v>905.73296134134125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A5-4F8F-AD04-A35B79C65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'NEW Summary 1990-2020 GHG'!$B$1</c:f>
              <c:strCache>
                <c:ptCount val="1"/>
                <c:pt idx="0">
                  <c:v>1990</c:v>
                </c:pt>
              </c:strCache>
            </c:strRef>
          </c:tx>
          <c:dLbls>
            <c:dLbl>
              <c:idx val="0"/>
              <c:layout>
                <c:manualLayout>
                  <c:x val="3.243471807403385E-2"/>
                  <c:y val="3.31149793887479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48-4FC8-9E2A-95B2A0A40E08}"/>
                </c:ext>
              </c:extLst>
            </c:dLbl>
            <c:dLbl>
              <c:idx val="1"/>
              <c:layout>
                <c:manualLayout>
                  <c:x val="2.721723232871753E-2"/>
                  <c:y val="-2.871144867254292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48-4FC8-9E2A-95B2A0A40E08}"/>
                </c:ext>
              </c:extLst>
            </c:dLbl>
            <c:dLbl>
              <c:idx val="2"/>
              <c:layout>
                <c:manualLayout>
                  <c:x val="2.0004063592653127E-2"/>
                  <c:y val="-3.138899969748069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48-4FC8-9E2A-95B2A0A40E08}"/>
                </c:ext>
              </c:extLst>
            </c:dLbl>
            <c:dLbl>
              <c:idx val="3"/>
              <c:layout>
                <c:manualLayout>
                  <c:x val="7.3746490972008791E-2"/>
                  <c:y val="-6.0555652627545141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0C-451E-95B1-EFC75F0C3BD5}"/>
                </c:ext>
              </c:extLst>
            </c:dLbl>
            <c:dLbl>
              <c:idx val="4"/>
              <c:layout>
                <c:manualLayout>
                  <c:x val="-5.8221232690741247E-2"/>
                  <c:y val="1.96116452681304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48-4FC8-9E2A-95B2A0A40E08}"/>
                </c:ext>
              </c:extLst>
            </c:dLbl>
            <c:dLbl>
              <c:idx val="5"/>
              <c:layout>
                <c:manualLayout>
                  <c:x val="-6.6420635351615534E-2"/>
                  <c:y val="2.199698502074277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48-4FC8-9E2A-95B2A0A40E08}"/>
                </c:ext>
              </c:extLst>
            </c:dLbl>
            <c:dLbl>
              <c:idx val="6"/>
              <c:layout>
                <c:manualLayout>
                  <c:x val="-2.2347108572212789E-2"/>
                  <c:y val="-6.422040364224002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48-4FC8-9E2A-95B2A0A40E08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48-4FC8-9E2A-95B2A0A40E08}"/>
                </c:ext>
              </c:extLst>
            </c:dLbl>
            <c:dLbl>
              <c:idx val="8"/>
              <c:layout>
                <c:manualLayout>
                  <c:x val="-2.8863366519563952E-2"/>
                  <c:y val="-5.858327398437498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48-4FC8-9E2A-95B2A0A40E08}"/>
                </c:ext>
              </c:extLst>
            </c:dLbl>
            <c:dLbl>
              <c:idx val="9"/>
              <c:layout>
                <c:manualLayout>
                  <c:x val="3.4589539052716452E-2"/>
                  <c:y val="8.9325690498007302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48-4FC8-9E2A-95B2A0A40E0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1990-2020 GHG'!$A$2,'NEW Summary 1990-2020 GHG'!$A$7,'NEW Summary 1990-2020 GHG'!$A$8,'NEW Summary 1990-2020 GHG'!$A$9,'NEW Summary 1990-2020 GHG'!$A$10,'NEW Summary 1990-2020 GHG'!$A$11,'NEW Summary 1990-2020 GHG'!$A$17,'NEW Summary 1990-2020 GHG'!$A$23,'NEW Summary 1990-2020 GHG'!$A$24,'NEW Summary 1990-2020 GHG'!$A$32)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1990-2020 GHG'!$B$2,'NEW Summary 1990-2020 GHG'!$B$7,'NEW Summary 1990-2020 GHG'!$B$8,'NEW Summary 1990-2020 GHG'!$B$9,'NEW Summary 1990-2020 GHG'!$B$10,'NEW Summary 1990-2020 GHG'!$B$11,'NEW Summary 1990-2020 GHG'!$B$17,'NEW Summary 1990-2020 GHG'!$B$23,'NEW Summary 1990-2020 GHG'!$B$24,'NEW Summary 1990-2020 GHG'!$B$32)</c:f>
              <c:numCache>
                <c:formatCode>0.00</c:formatCode>
                <c:ptCount val="10"/>
                <c:pt idx="0">
                  <c:v>11328.966253805587</c:v>
                </c:pt>
                <c:pt idx="1">
                  <c:v>7521.2675903875033</c:v>
                </c:pt>
                <c:pt idx="2">
                  <c:v>4099.2242246648111</c:v>
                </c:pt>
                <c:pt idx="3">
                  <c:v>993.94275759734512</c:v>
                </c:pt>
                <c:pt idx="4">
                  <c:v>1114.7967479613083</c:v>
                </c:pt>
                <c:pt idx="5">
                  <c:v>5145.0128531315768</c:v>
                </c:pt>
                <c:pt idx="6">
                  <c:v>3275.5688780136029</c:v>
                </c:pt>
                <c:pt idx="7">
                  <c:v>34.591111871073778</c:v>
                </c:pt>
                <c:pt idx="8">
                  <c:v>19329.907931331545</c:v>
                </c:pt>
                <c:pt idx="9">
                  <c:v>1552.053617690967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48-4FC8-9E2A-95B2A0A40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lineChart>
        <c:grouping val="standard"/>
        <c:varyColors val="0"/>
        <c:ser>
          <c:idx val="8"/>
          <c:order val="0"/>
          <c:tx>
            <c:strRef>
              <c:f>'NEW Summary 1990-2020 GHG'!$A$24</c:f>
              <c:strCache>
                <c:ptCount val="1"/>
                <c:pt idx="0">
                  <c:v>Agriculture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GHG'!$B$24:$AF$24</c:f>
              <c:numCache>
                <c:formatCode>0.00</c:formatCode>
                <c:ptCount val="31"/>
                <c:pt idx="0">
                  <c:v>19329.907931331545</c:v>
                </c:pt>
                <c:pt idx="1">
                  <c:v>19540.222049641761</c:v>
                </c:pt>
                <c:pt idx="2">
                  <c:v>19662.735146008668</c:v>
                </c:pt>
                <c:pt idx="3">
                  <c:v>19991.568186463086</c:v>
                </c:pt>
                <c:pt idx="4">
                  <c:v>20274.42025403255</c:v>
                </c:pt>
                <c:pt idx="5">
                  <c:v>21035.049683500383</c:v>
                </c:pt>
                <c:pt idx="6">
                  <c:v>21301.096352057117</c:v>
                </c:pt>
                <c:pt idx="7">
                  <c:v>21472.668505301906</c:v>
                </c:pt>
                <c:pt idx="8">
                  <c:v>22005.349859748218</c:v>
                </c:pt>
                <c:pt idx="9">
                  <c:v>21766.008289708014</c:v>
                </c:pt>
                <c:pt idx="10">
                  <c:v>20950.225348983018</c:v>
                </c:pt>
                <c:pt idx="11">
                  <c:v>20726.346478613825</c:v>
                </c:pt>
                <c:pt idx="12">
                  <c:v>20492.678674615549</c:v>
                </c:pt>
                <c:pt idx="13">
                  <c:v>20852.032947989344</c:v>
                </c:pt>
                <c:pt idx="14">
                  <c:v>20481.848578909456</c:v>
                </c:pt>
                <c:pt idx="15">
                  <c:v>20402.245883524331</c:v>
                </c:pt>
                <c:pt idx="16">
                  <c:v>20223.799988805509</c:v>
                </c:pt>
                <c:pt idx="17">
                  <c:v>19634.079160833957</c:v>
                </c:pt>
                <c:pt idx="18">
                  <c:v>19556.819972735506</c:v>
                </c:pt>
                <c:pt idx="19">
                  <c:v>19128.332927987052</c:v>
                </c:pt>
                <c:pt idx="20">
                  <c:v>19189.721487485196</c:v>
                </c:pt>
                <c:pt idx="21">
                  <c:v>18513.287165523117</c:v>
                </c:pt>
                <c:pt idx="22">
                  <c:v>19295.072291528089</c:v>
                </c:pt>
                <c:pt idx="23">
                  <c:v>20040.355204506523</c:v>
                </c:pt>
                <c:pt idx="24">
                  <c:v>19494.257922861561</c:v>
                </c:pt>
                <c:pt idx="25">
                  <c:v>20000.230153136854</c:v>
                </c:pt>
                <c:pt idx="26">
                  <c:v>20509.467300978391</c:v>
                </c:pt>
                <c:pt idx="27">
                  <c:v>21208.170344288272</c:v>
                </c:pt>
                <c:pt idx="28">
                  <c:v>22047.105787735545</c:v>
                </c:pt>
                <c:pt idx="29">
                  <c:v>21156.918444447016</c:v>
                </c:pt>
                <c:pt idx="30">
                  <c:v>21410.780143730739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F-45D3-ABE3-4802E181C838}"/>
            </c:ext>
          </c:extLst>
        </c:ser>
        <c:ser>
          <c:idx val="5"/>
          <c:order val="1"/>
          <c:tx>
            <c:strRef>
              <c:f>'NEW Summary 1990-2020 GHG'!$A$11</c:f>
              <c:strCache>
                <c:ptCount val="1"/>
                <c:pt idx="0">
                  <c:v>Transport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GHG'!$B$11:$AF$11</c:f>
              <c:numCache>
                <c:formatCode>0.00</c:formatCode>
                <c:ptCount val="31"/>
                <c:pt idx="0">
                  <c:v>5145.0128531315768</c:v>
                </c:pt>
                <c:pt idx="1">
                  <c:v>5324.6940736946271</c:v>
                </c:pt>
                <c:pt idx="2">
                  <c:v>5753.9141084137091</c:v>
                </c:pt>
                <c:pt idx="3">
                  <c:v>5731.3891846945062</c:v>
                </c:pt>
                <c:pt idx="4">
                  <c:v>5985.656391092768</c:v>
                </c:pt>
                <c:pt idx="5">
                  <c:v>6283.5232193308575</c:v>
                </c:pt>
                <c:pt idx="6">
                  <c:v>7340.1852618539087</c:v>
                </c:pt>
                <c:pt idx="7">
                  <c:v>7724.428640323832</c:v>
                </c:pt>
                <c:pt idx="8">
                  <c:v>9075.3106057161567</c:v>
                </c:pt>
                <c:pt idx="9">
                  <c:v>9749.5295643368372</c:v>
                </c:pt>
                <c:pt idx="10">
                  <c:v>10789.18024255751</c:v>
                </c:pt>
                <c:pt idx="11">
                  <c:v>11312.000404875713</c:v>
                </c:pt>
                <c:pt idx="12">
                  <c:v>11504.534065473094</c:v>
                </c:pt>
                <c:pt idx="13">
                  <c:v>11706.104455586794</c:v>
                </c:pt>
                <c:pt idx="14">
                  <c:v>12423.804561483277</c:v>
                </c:pt>
                <c:pt idx="15">
                  <c:v>13131.990816255731</c:v>
                </c:pt>
                <c:pt idx="16">
                  <c:v>13809.255744523216</c:v>
                </c:pt>
                <c:pt idx="17">
                  <c:v>14394.37131579535</c:v>
                </c:pt>
                <c:pt idx="18">
                  <c:v>13666.423042681134</c:v>
                </c:pt>
                <c:pt idx="19">
                  <c:v>12446.380926375788</c:v>
                </c:pt>
                <c:pt idx="20">
                  <c:v>11531.379408106171</c:v>
                </c:pt>
                <c:pt idx="21">
                  <c:v>11222.52964882489</c:v>
                </c:pt>
                <c:pt idx="22">
                  <c:v>10834.887034553996</c:v>
                </c:pt>
                <c:pt idx="23">
                  <c:v>11059.810013846813</c:v>
                </c:pt>
                <c:pt idx="24">
                  <c:v>11342.454218268014</c:v>
                </c:pt>
                <c:pt idx="25">
                  <c:v>11821.896286484829</c:v>
                </c:pt>
                <c:pt idx="26">
                  <c:v>12305.036659689564</c:v>
                </c:pt>
                <c:pt idx="27">
                  <c:v>12026.460230965604</c:v>
                </c:pt>
                <c:pt idx="28">
                  <c:v>12202.055704200357</c:v>
                </c:pt>
                <c:pt idx="29">
                  <c:v>12210.071349586349</c:v>
                </c:pt>
                <c:pt idx="30">
                  <c:v>10295.6406214737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F-45D3-ABE3-4802E181C838}"/>
            </c:ext>
          </c:extLst>
        </c:ser>
        <c:ser>
          <c:idx val="0"/>
          <c:order val="2"/>
          <c:tx>
            <c:strRef>
              <c:f>'NEW Summary 1990-2020 GHG'!$A$2</c:f>
              <c:strCache>
                <c:ptCount val="1"/>
                <c:pt idx="0">
                  <c:v>Energy Industries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GHG'!$B$2:$AF$2</c:f>
              <c:numCache>
                <c:formatCode>0.00</c:formatCode>
                <c:ptCount val="31"/>
                <c:pt idx="0">
                  <c:v>11328.966253805587</c:v>
                </c:pt>
                <c:pt idx="1">
                  <c:v>11780.678109280734</c:v>
                </c:pt>
                <c:pt idx="2">
                  <c:v>12437.361683442905</c:v>
                </c:pt>
                <c:pt idx="3">
                  <c:v>12457.004150255783</c:v>
                </c:pt>
                <c:pt idx="4">
                  <c:v>12793.133197098214</c:v>
                </c:pt>
                <c:pt idx="5">
                  <c:v>13478.261798968648</c:v>
                </c:pt>
                <c:pt idx="6">
                  <c:v>14198.573117410271</c:v>
                </c:pt>
                <c:pt idx="7">
                  <c:v>14853.796861419714</c:v>
                </c:pt>
                <c:pt idx="8">
                  <c:v>15220.940928008784</c:v>
                </c:pt>
                <c:pt idx="9">
                  <c:v>15918.811688158401</c:v>
                </c:pt>
                <c:pt idx="10">
                  <c:v>16199.473446964294</c:v>
                </c:pt>
                <c:pt idx="11">
                  <c:v>17486.787730743265</c:v>
                </c:pt>
                <c:pt idx="12">
                  <c:v>16493.960164509976</c:v>
                </c:pt>
                <c:pt idx="13">
                  <c:v>16467.348083585119</c:v>
                </c:pt>
                <c:pt idx="14">
                  <c:v>15417.671367282175</c:v>
                </c:pt>
                <c:pt idx="15">
                  <c:v>15902.197266618594</c:v>
                </c:pt>
                <c:pt idx="16">
                  <c:v>15162.131444118559</c:v>
                </c:pt>
                <c:pt idx="17">
                  <c:v>14677.006009303001</c:v>
                </c:pt>
                <c:pt idx="18">
                  <c:v>14795.175911690914</c:v>
                </c:pt>
                <c:pt idx="19">
                  <c:v>13201.437975928084</c:v>
                </c:pt>
                <c:pt idx="20">
                  <c:v>13465.849856840132</c:v>
                </c:pt>
                <c:pt idx="21">
                  <c:v>12061.413901663311</c:v>
                </c:pt>
                <c:pt idx="22">
                  <c:v>12902.62808479094</c:v>
                </c:pt>
                <c:pt idx="23">
                  <c:v>11538.324437686621</c:v>
                </c:pt>
                <c:pt idx="24">
                  <c:v>11344.963330321772</c:v>
                </c:pt>
                <c:pt idx="25">
                  <c:v>11954.872088101389</c:v>
                </c:pt>
                <c:pt idx="26">
                  <c:v>12679.346869990868</c:v>
                </c:pt>
                <c:pt idx="27">
                  <c:v>11911.188035649086</c:v>
                </c:pt>
                <c:pt idx="28">
                  <c:v>10650.20666261979</c:v>
                </c:pt>
                <c:pt idx="29">
                  <c:v>9440.6068863039345</c:v>
                </c:pt>
                <c:pt idx="30">
                  <c:v>8739.0759330690253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AF-45D3-ABE3-4802E181C838}"/>
            </c:ext>
          </c:extLst>
        </c:ser>
        <c:ser>
          <c:idx val="1"/>
          <c:order val="3"/>
          <c:tx>
            <c:strRef>
              <c:f>'NEW Summary 1990-2020 GHG'!$A$7</c:f>
              <c:strCache>
                <c:ptCount val="1"/>
                <c:pt idx="0">
                  <c:v>Residential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GHG'!$B$7:$AF$7</c:f>
              <c:numCache>
                <c:formatCode>0.00</c:formatCode>
                <c:ptCount val="31"/>
                <c:pt idx="0">
                  <c:v>7521.2675903875033</c:v>
                </c:pt>
                <c:pt idx="1">
                  <c:v>7620.5642383710665</c:v>
                </c:pt>
                <c:pt idx="2">
                  <c:v>6825.5960354935023</c:v>
                </c:pt>
                <c:pt idx="3">
                  <c:v>6815.8843556285547</c:v>
                </c:pt>
                <c:pt idx="4">
                  <c:v>6739.7320848209347</c:v>
                </c:pt>
                <c:pt idx="5">
                  <c:v>6563.8366872190009</c:v>
                </c:pt>
                <c:pt idx="6">
                  <c:v>6893.8361927072547</c:v>
                </c:pt>
                <c:pt idx="7">
                  <c:v>6643.1971937760609</c:v>
                </c:pt>
                <c:pt idx="8">
                  <c:v>7206.090626909373</c:v>
                </c:pt>
                <c:pt idx="9">
                  <c:v>6952.448948369165</c:v>
                </c:pt>
                <c:pt idx="10">
                  <c:v>7044.1292152662163</c:v>
                </c:pt>
                <c:pt idx="11">
                  <c:v>7388.1849538362139</c:v>
                </c:pt>
                <c:pt idx="12">
                  <c:v>7393.2500776558727</c:v>
                </c:pt>
                <c:pt idx="13">
                  <c:v>7618.2544786912986</c:v>
                </c:pt>
                <c:pt idx="14">
                  <c:v>7765.1007681659485</c:v>
                </c:pt>
                <c:pt idx="15">
                  <c:v>8198.5645695384046</c:v>
                </c:pt>
                <c:pt idx="16">
                  <c:v>8059.5397924843974</c:v>
                </c:pt>
                <c:pt idx="17">
                  <c:v>7884.6126192493803</c:v>
                </c:pt>
                <c:pt idx="18">
                  <c:v>8657.5854552853853</c:v>
                </c:pt>
                <c:pt idx="19">
                  <c:v>8508.9066024297354</c:v>
                </c:pt>
                <c:pt idx="20">
                  <c:v>8771.2778661933662</c:v>
                </c:pt>
                <c:pt idx="21">
                  <c:v>7535.0922351897962</c:v>
                </c:pt>
                <c:pt idx="22">
                  <c:v>7066.7526636499852</c:v>
                </c:pt>
                <c:pt idx="23">
                  <c:v>6889.2400171930021</c:v>
                </c:pt>
                <c:pt idx="24">
                  <c:v>6080.261018853942</c:v>
                </c:pt>
                <c:pt idx="25">
                  <c:v>6506.3533900787434</c:v>
                </c:pt>
                <c:pt idx="26">
                  <c:v>6716.2960538486395</c:v>
                </c:pt>
                <c:pt idx="27">
                  <c:v>6329.6419953258574</c:v>
                </c:pt>
                <c:pt idx="28">
                  <c:v>6829.0154378831039</c:v>
                </c:pt>
                <c:pt idx="29">
                  <c:v>6529.1610253291883</c:v>
                </c:pt>
                <c:pt idx="30">
                  <c:v>7114.5181961730186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AF-45D3-ABE3-4802E181C838}"/>
            </c:ext>
          </c:extLst>
        </c:ser>
        <c:ser>
          <c:idx val="2"/>
          <c:order val="4"/>
          <c:tx>
            <c:strRef>
              <c:f>'NEW Summary 1990-2020 GHG'!$A$8</c:f>
              <c:strCache>
                <c:ptCount val="1"/>
                <c:pt idx="0">
                  <c:v>Manufacturing Combustion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GHG'!$B$8:$AF$8</c:f>
              <c:numCache>
                <c:formatCode>0.00</c:formatCode>
                <c:ptCount val="31"/>
                <c:pt idx="0">
                  <c:v>4099.2242246648111</c:v>
                </c:pt>
                <c:pt idx="1">
                  <c:v>4187.4331128728854</c:v>
                </c:pt>
                <c:pt idx="2">
                  <c:v>3864.1645398766041</c:v>
                </c:pt>
                <c:pt idx="3">
                  <c:v>4073.0819441241429</c:v>
                </c:pt>
                <c:pt idx="4">
                  <c:v>4313.8844568323266</c:v>
                </c:pt>
                <c:pt idx="5">
                  <c:v>4333.0651264631761</c:v>
                </c:pt>
                <c:pt idx="6">
                  <c:v>4199.9820161775133</c:v>
                </c:pt>
                <c:pt idx="7">
                  <c:v>4543.1389355884994</c:v>
                </c:pt>
                <c:pt idx="8">
                  <c:v>4526.0102691714292</c:v>
                </c:pt>
                <c:pt idx="9">
                  <c:v>4696.3624673808263</c:v>
                </c:pt>
                <c:pt idx="10">
                  <c:v>5481.5456542244319</c:v>
                </c:pt>
                <c:pt idx="11">
                  <c:v>5446.4557106370385</c:v>
                </c:pt>
                <c:pt idx="12">
                  <c:v>5109.4063627381965</c:v>
                </c:pt>
                <c:pt idx="13">
                  <c:v>5223.4648700705702</c:v>
                </c:pt>
                <c:pt idx="14">
                  <c:v>5294.0836994761576</c:v>
                </c:pt>
                <c:pt idx="15">
                  <c:v>5473.4902042956737</c:v>
                </c:pt>
                <c:pt idx="16">
                  <c:v>5262.3791910317486</c:v>
                </c:pt>
                <c:pt idx="17">
                  <c:v>5350.0782031539411</c:v>
                </c:pt>
                <c:pt idx="18">
                  <c:v>5159.7806615405525</c:v>
                </c:pt>
                <c:pt idx="19">
                  <c:v>4136.6451732898349</c:v>
                </c:pt>
                <c:pt idx="20">
                  <c:v>4150.371156612945</c:v>
                </c:pt>
                <c:pt idx="21">
                  <c:v>3681.6731209914888</c:v>
                </c:pt>
                <c:pt idx="22">
                  <c:v>3759.9667451636747</c:v>
                </c:pt>
                <c:pt idx="23">
                  <c:v>3954.6657859498841</c:v>
                </c:pt>
                <c:pt idx="24">
                  <c:v>4179.991787156303</c:v>
                </c:pt>
                <c:pt idx="25">
                  <c:v>4271.9091069652559</c:v>
                </c:pt>
                <c:pt idx="26">
                  <c:v>4343.732845082307</c:v>
                </c:pt>
                <c:pt idx="27">
                  <c:v>4465.7264073137349</c:v>
                </c:pt>
                <c:pt idx="28">
                  <c:v>4671.5111401359673</c:v>
                </c:pt>
                <c:pt idx="29">
                  <c:v>4589.1169317636595</c:v>
                </c:pt>
                <c:pt idx="30">
                  <c:v>4521.0705500805825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AF-45D3-ABE3-4802E181C838}"/>
            </c:ext>
          </c:extLst>
        </c:ser>
        <c:ser>
          <c:idx val="6"/>
          <c:order val="5"/>
          <c:tx>
            <c:strRef>
              <c:f>'NEW Summary 1990-2020 GHG'!$A$17</c:f>
              <c:strCache>
                <c:ptCount val="1"/>
                <c:pt idx="0">
                  <c:v>Industrial Processes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GHG'!$B$17:$AF$17</c:f>
              <c:numCache>
                <c:formatCode>0.00</c:formatCode>
                <c:ptCount val="31"/>
                <c:pt idx="0">
                  <c:v>3275.5688780136029</c:v>
                </c:pt>
                <c:pt idx="1">
                  <c:v>2962.9133103547001</c:v>
                </c:pt>
                <c:pt idx="2">
                  <c:v>2874.5353993642884</c:v>
                </c:pt>
                <c:pt idx="3">
                  <c:v>2839.8588451092205</c:v>
                </c:pt>
                <c:pt idx="4">
                  <c:v>3078.3155196736634</c:v>
                </c:pt>
                <c:pt idx="5">
                  <c:v>2992.0987061905053</c:v>
                </c:pt>
                <c:pt idx="6">
                  <c:v>3074.2723224371125</c:v>
                </c:pt>
                <c:pt idx="7">
                  <c:v>3403.6580244467773</c:v>
                </c:pt>
                <c:pt idx="8">
                  <c:v>3293.720556291963</c:v>
                </c:pt>
                <c:pt idx="9">
                  <c:v>3243.2826611682549</c:v>
                </c:pt>
                <c:pt idx="10">
                  <c:v>3790.6019096460254</c:v>
                </c:pt>
                <c:pt idx="11">
                  <c:v>3823.0505657163949</c:v>
                </c:pt>
                <c:pt idx="12">
                  <c:v>3304.9278777295694</c:v>
                </c:pt>
                <c:pt idx="13">
                  <c:v>2498.1550711418513</c:v>
                </c:pt>
                <c:pt idx="14">
                  <c:v>2669.772675838376</c:v>
                </c:pt>
                <c:pt idx="15">
                  <c:v>2766.7409334835747</c:v>
                </c:pt>
                <c:pt idx="16">
                  <c:v>2713.0670666684791</c:v>
                </c:pt>
                <c:pt idx="17">
                  <c:v>2769.6107590244292</c:v>
                </c:pt>
                <c:pt idx="18">
                  <c:v>2475.3742469204431</c:v>
                </c:pt>
                <c:pt idx="19">
                  <c:v>1661.0696376699889</c:v>
                </c:pt>
                <c:pt idx="20">
                  <c:v>1467.9315831719384</c:v>
                </c:pt>
                <c:pt idx="21">
                  <c:v>1337.3235342409444</c:v>
                </c:pt>
                <c:pt idx="22">
                  <c:v>1565.1758017417744</c:v>
                </c:pt>
                <c:pt idx="23">
                  <c:v>1481.1848242229605</c:v>
                </c:pt>
                <c:pt idx="24">
                  <c:v>1825.4957978414329</c:v>
                </c:pt>
                <c:pt idx="25">
                  <c:v>2012.0660327956705</c:v>
                </c:pt>
                <c:pt idx="26">
                  <c:v>2155.337480464822</c:v>
                </c:pt>
                <c:pt idx="27">
                  <c:v>2243.3268132048925</c:v>
                </c:pt>
                <c:pt idx="28">
                  <c:v>2299.6724968201993</c:v>
                </c:pt>
                <c:pt idx="29">
                  <c:v>2271.8582715384105</c:v>
                </c:pt>
                <c:pt idx="30">
                  <c:v>2111.411087104987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AF-45D3-ABE3-4802E181C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680192"/>
        <c:axId val="224694272"/>
      </c:lineChart>
      <c:catAx>
        <c:axId val="2246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694272"/>
        <c:crossesAt val="0"/>
        <c:auto val="1"/>
        <c:lblAlgn val="ctr"/>
        <c:lblOffset val="100"/>
        <c:noMultiLvlLbl val="0"/>
      </c:catAx>
      <c:valAx>
        <c:axId val="224694272"/>
        <c:scaling>
          <c:orientation val="minMax"/>
          <c:max val="25000"/>
          <c:min val="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 sz="1600"/>
                  <a:t>kilotonnes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4680192"/>
        <c:crosses val="autoZero"/>
        <c:crossBetween val="between"/>
        <c:majorUnit val="5000"/>
        <c:minorUnit val="1000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4.4558744708724167E-2"/>
          <c:y val="0.93561789688821684"/>
          <c:w val="0.94510841905227305"/>
          <c:h val="4.806691249438838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1990-2020 CO2'!$A$2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1990-2020 CO2'!$B$1:$AF$1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CO2'!$B$2:$AF$2</c:f>
              <c:numCache>
                <c:formatCode>0.00</c:formatCode>
                <c:ptCount val="31"/>
                <c:pt idx="0">
                  <c:v>11145.011795843466</c:v>
                </c:pt>
                <c:pt idx="1">
                  <c:v>11604.437024409235</c:v>
                </c:pt>
                <c:pt idx="2">
                  <c:v>12263.693401461973</c:v>
                </c:pt>
                <c:pt idx="3">
                  <c:v>12282.243614010027</c:v>
                </c:pt>
                <c:pt idx="4">
                  <c:v>12618.231519992842</c:v>
                </c:pt>
                <c:pt idx="5">
                  <c:v>13301.427399551094</c:v>
                </c:pt>
                <c:pt idx="6">
                  <c:v>14016.867710982891</c:v>
                </c:pt>
                <c:pt idx="7">
                  <c:v>14674.047254841835</c:v>
                </c:pt>
                <c:pt idx="8">
                  <c:v>15057.168226409251</c:v>
                </c:pt>
                <c:pt idx="9">
                  <c:v>15751.387075376231</c:v>
                </c:pt>
                <c:pt idx="10">
                  <c:v>16028.432049591067</c:v>
                </c:pt>
                <c:pt idx="11">
                  <c:v>17295.089151521879</c:v>
                </c:pt>
                <c:pt idx="12">
                  <c:v>16314.679630806833</c:v>
                </c:pt>
                <c:pt idx="13">
                  <c:v>15611.031017657548</c:v>
                </c:pt>
                <c:pt idx="14">
                  <c:v>15234.593319047768</c:v>
                </c:pt>
                <c:pt idx="15">
                  <c:v>15719.062726730754</c:v>
                </c:pt>
                <c:pt idx="16">
                  <c:v>14959.201330588454</c:v>
                </c:pt>
                <c:pt idx="17">
                  <c:v>14458.954338734735</c:v>
                </c:pt>
                <c:pt idx="18">
                  <c:v>14555.216695623343</c:v>
                </c:pt>
                <c:pt idx="19">
                  <c:v>12972.096594110537</c:v>
                </c:pt>
                <c:pt idx="20">
                  <c:v>13228.010437610892</c:v>
                </c:pt>
                <c:pt idx="21">
                  <c:v>11844.579066347227</c:v>
                </c:pt>
                <c:pt idx="22">
                  <c:v>12683.41634114885</c:v>
                </c:pt>
                <c:pt idx="23">
                  <c:v>11331.215375034613</c:v>
                </c:pt>
                <c:pt idx="24">
                  <c:v>11126.259505645745</c:v>
                </c:pt>
                <c:pt idx="25">
                  <c:v>11737.905331442398</c:v>
                </c:pt>
                <c:pt idx="26">
                  <c:v>12443.943674121667</c:v>
                </c:pt>
                <c:pt idx="27">
                  <c:v>11671.552471297562</c:v>
                </c:pt>
                <c:pt idx="28">
                  <c:v>10402.07024174349</c:v>
                </c:pt>
                <c:pt idx="29">
                  <c:v>9200.128887671046</c:v>
                </c:pt>
                <c:pt idx="30">
                  <c:v>8513.4790381722178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6-4401-83BB-AC9947D4ABE5}"/>
            </c:ext>
          </c:extLst>
        </c:ser>
        <c:ser>
          <c:idx val="1"/>
          <c:order val="1"/>
          <c:tx>
            <c:strRef>
              <c:f>'NEW Summary 1990-2020 CO2'!$A$7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1990-2020 CO2'!$B$1:$AF$1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CO2'!$B$7:$AF$7</c:f>
              <c:numCache>
                <c:formatCode>0.00</c:formatCode>
                <c:ptCount val="31"/>
                <c:pt idx="0">
                  <c:v>7049.4802697004952</c:v>
                </c:pt>
                <c:pt idx="1">
                  <c:v>7159.1936476011806</c:v>
                </c:pt>
                <c:pt idx="2">
                  <c:v>6433.310841391999</c:v>
                </c:pt>
                <c:pt idx="3">
                  <c:v>6433.6200694665476</c:v>
                </c:pt>
                <c:pt idx="4">
                  <c:v>6401.1792777599685</c:v>
                </c:pt>
                <c:pt idx="5">
                  <c:v>6257.044943633513</c:v>
                </c:pt>
                <c:pt idx="6">
                  <c:v>6586.135159334638</c:v>
                </c:pt>
                <c:pt idx="7">
                  <c:v>6372.119497360999</c:v>
                </c:pt>
                <c:pt idx="8">
                  <c:v>6918.2930499904669</c:v>
                </c:pt>
                <c:pt idx="9">
                  <c:v>6729.3173745671547</c:v>
                </c:pt>
                <c:pt idx="10">
                  <c:v>6821.4809987299141</c:v>
                </c:pt>
                <c:pt idx="11">
                  <c:v>7174.5670487641291</c:v>
                </c:pt>
                <c:pt idx="12">
                  <c:v>7182.2551765580065</c:v>
                </c:pt>
                <c:pt idx="13">
                  <c:v>7416.9899435743264</c:v>
                </c:pt>
                <c:pt idx="14">
                  <c:v>7566.9116564121869</c:v>
                </c:pt>
                <c:pt idx="15">
                  <c:v>7990.9789614661695</c:v>
                </c:pt>
                <c:pt idx="16">
                  <c:v>7857.6434976348301</c:v>
                </c:pt>
                <c:pt idx="17">
                  <c:v>7688.1549196288233</c:v>
                </c:pt>
                <c:pt idx="18">
                  <c:v>8448.8056742775389</c:v>
                </c:pt>
                <c:pt idx="19">
                  <c:v>8289.4326481151129</c:v>
                </c:pt>
                <c:pt idx="20">
                  <c:v>8560.3152650364009</c:v>
                </c:pt>
                <c:pt idx="21">
                  <c:v>7346.5659689331806</c:v>
                </c:pt>
                <c:pt idx="22">
                  <c:v>6880.4871038785614</c:v>
                </c:pt>
                <c:pt idx="23">
                  <c:v>6694.4490413275207</c:v>
                </c:pt>
                <c:pt idx="24">
                  <c:v>5905.8399528315203</c:v>
                </c:pt>
                <c:pt idx="25">
                  <c:v>6323.3015413221201</c:v>
                </c:pt>
                <c:pt idx="26">
                  <c:v>6529.8135828603718</c:v>
                </c:pt>
                <c:pt idx="27">
                  <c:v>6168.9838597582102</c:v>
                </c:pt>
                <c:pt idx="28">
                  <c:v>6656.2249329342958</c:v>
                </c:pt>
                <c:pt idx="29">
                  <c:v>6372.8471987235662</c:v>
                </c:pt>
                <c:pt idx="30">
                  <c:v>6949.7770161030203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6-4401-83BB-AC9947D4ABE5}"/>
            </c:ext>
          </c:extLst>
        </c:ser>
        <c:ser>
          <c:idx val="2"/>
          <c:order val="2"/>
          <c:tx>
            <c:strRef>
              <c:f>'NEW Summary 1990-2020 CO2'!$A$8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1990-2020 CO2'!$B$1:$AF$1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CO2'!$B$8:$AF$8</c:f>
              <c:numCache>
                <c:formatCode>0.00</c:formatCode>
                <c:ptCount val="31"/>
                <c:pt idx="0">
                  <c:v>4079.6320596049686</c:v>
                </c:pt>
                <c:pt idx="1">
                  <c:v>4167.7038589363656</c:v>
                </c:pt>
                <c:pt idx="2">
                  <c:v>3847.3450056775423</c:v>
                </c:pt>
                <c:pt idx="3">
                  <c:v>4055.397977038579</c:v>
                </c:pt>
                <c:pt idx="4">
                  <c:v>4296.3824478962906</c:v>
                </c:pt>
                <c:pt idx="5">
                  <c:v>4315.2349827334983</c:v>
                </c:pt>
                <c:pt idx="6">
                  <c:v>4181.0622160786861</c:v>
                </c:pt>
                <c:pt idx="7">
                  <c:v>4523.7812842306666</c:v>
                </c:pt>
                <c:pt idx="8">
                  <c:v>4505.5181629640256</c:v>
                </c:pt>
                <c:pt idx="9">
                  <c:v>4675.610602256319</c:v>
                </c:pt>
                <c:pt idx="10">
                  <c:v>5457.3807682970555</c:v>
                </c:pt>
                <c:pt idx="11">
                  <c:v>5421.2540559148892</c:v>
                </c:pt>
                <c:pt idx="12">
                  <c:v>5085.2940401393389</c:v>
                </c:pt>
                <c:pt idx="13">
                  <c:v>5198.5462067857106</c:v>
                </c:pt>
                <c:pt idx="14">
                  <c:v>5267.0779799000265</c:v>
                </c:pt>
                <c:pt idx="15">
                  <c:v>5442.7797035323993</c:v>
                </c:pt>
                <c:pt idx="16">
                  <c:v>5233.4509702340856</c:v>
                </c:pt>
                <c:pt idx="17">
                  <c:v>5322.0796664531326</c:v>
                </c:pt>
                <c:pt idx="18">
                  <c:v>5133.8527787013154</c:v>
                </c:pt>
                <c:pt idx="19">
                  <c:v>4114.987714021845</c:v>
                </c:pt>
                <c:pt idx="20">
                  <c:v>4127.7156832834789</c:v>
                </c:pt>
                <c:pt idx="21">
                  <c:v>3662.2074502185692</c:v>
                </c:pt>
                <c:pt idx="22">
                  <c:v>3742.0870995437995</c:v>
                </c:pt>
                <c:pt idx="23">
                  <c:v>3936.2770249485479</c:v>
                </c:pt>
                <c:pt idx="24">
                  <c:v>4158.6920432954739</c:v>
                </c:pt>
                <c:pt idx="25">
                  <c:v>4250.6117541263411</c:v>
                </c:pt>
                <c:pt idx="26">
                  <c:v>4323.0500101345051</c:v>
                </c:pt>
                <c:pt idx="27">
                  <c:v>4443.6459240147906</c:v>
                </c:pt>
                <c:pt idx="28">
                  <c:v>4648.600728014665</c:v>
                </c:pt>
                <c:pt idx="29">
                  <c:v>4567.645296949001</c:v>
                </c:pt>
                <c:pt idx="30">
                  <c:v>4500.4311283045872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76-4401-83BB-AC9947D4ABE5}"/>
            </c:ext>
          </c:extLst>
        </c:ser>
        <c:ser>
          <c:idx val="3"/>
          <c:order val="3"/>
          <c:tx>
            <c:strRef>
              <c:f>'NEW Summary 1990-2020 CO2'!$A$9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1990-2020 CO2'!$B$1:$AF$1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CO2'!$B$9:$AF$9</c:f>
              <c:numCache>
                <c:formatCode>0.00</c:formatCode>
                <c:ptCount val="31"/>
                <c:pt idx="0">
                  <c:v>988.53995008580421</c:v>
                </c:pt>
                <c:pt idx="1">
                  <c:v>1006.2754170706671</c:v>
                </c:pt>
                <c:pt idx="2">
                  <c:v>1000.3998371792027</c:v>
                </c:pt>
                <c:pt idx="3">
                  <c:v>988.38613689278395</c:v>
                </c:pt>
                <c:pt idx="4">
                  <c:v>1077.5527343897165</c:v>
                </c:pt>
                <c:pt idx="5">
                  <c:v>1056.9014913249744</c:v>
                </c:pt>
                <c:pt idx="6">
                  <c:v>956.47834650335835</c:v>
                </c:pt>
                <c:pt idx="7">
                  <c:v>964.71481050452985</c:v>
                </c:pt>
                <c:pt idx="8">
                  <c:v>953.45658285133686</c:v>
                </c:pt>
                <c:pt idx="9">
                  <c:v>988.3391676072157</c:v>
                </c:pt>
                <c:pt idx="10">
                  <c:v>1014.5758397994656</c:v>
                </c:pt>
                <c:pt idx="11">
                  <c:v>992.36688685389493</c:v>
                </c:pt>
                <c:pt idx="12">
                  <c:v>946.655853643505</c:v>
                </c:pt>
                <c:pt idx="13">
                  <c:v>1031.7467612447053</c:v>
                </c:pt>
                <c:pt idx="14">
                  <c:v>988.43918369365474</c:v>
                </c:pt>
                <c:pt idx="15">
                  <c:v>1006.0697099890047</c:v>
                </c:pt>
                <c:pt idx="16">
                  <c:v>978.98820962506466</c:v>
                </c:pt>
                <c:pt idx="17">
                  <c:v>957.85678066066748</c:v>
                </c:pt>
                <c:pt idx="18">
                  <c:v>984.15721410681374</c:v>
                </c:pt>
                <c:pt idx="19">
                  <c:v>749.56730600199489</c:v>
                </c:pt>
                <c:pt idx="20">
                  <c:v>804.7238279679201</c:v>
                </c:pt>
                <c:pt idx="21">
                  <c:v>838.86213668973858</c:v>
                </c:pt>
                <c:pt idx="22">
                  <c:v>854.22159369806786</c:v>
                </c:pt>
                <c:pt idx="23">
                  <c:v>869.49159764047806</c:v>
                </c:pt>
                <c:pt idx="24">
                  <c:v>776.78817679087729</c:v>
                </c:pt>
                <c:pt idx="25">
                  <c:v>849.2608424528014</c:v>
                </c:pt>
                <c:pt idx="26">
                  <c:v>819.33855617382096</c:v>
                </c:pt>
                <c:pt idx="27">
                  <c:v>831.90636586509436</c:v>
                </c:pt>
                <c:pt idx="28">
                  <c:v>922.95192152512845</c:v>
                </c:pt>
                <c:pt idx="29">
                  <c:v>935.06520622568473</c:v>
                </c:pt>
                <c:pt idx="30">
                  <c:v>933.21851366641044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76-4401-83BB-AC9947D4ABE5}"/>
            </c:ext>
          </c:extLst>
        </c:ser>
        <c:ser>
          <c:idx val="4"/>
          <c:order val="4"/>
          <c:tx>
            <c:strRef>
              <c:f>'NEW Summary 1990-2020 CO2'!$A$10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1990-2020 CO2'!$B$1:$AF$1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CO2'!$B$10:$AF$10</c:f>
              <c:numCache>
                <c:formatCode>0.00</c:formatCode>
                <c:ptCount val="31"/>
                <c:pt idx="0">
                  <c:v>1108.6908650987461</c:v>
                </c:pt>
                <c:pt idx="1">
                  <c:v>1088.7247667036677</c:v>
                </c:pt>
                <c:pt idx="2">
                  <c:v>1001.6167746517725</c:v>
                </c:pt>
                <c:pt idx="3">
                  <c:v>981.51704238005902</c:v>
                </c:pt>
                <c:pt idx="4">
                  <c:v>997.67677121947668</c:v>
                </c:pt>
                <c:pt idx="5">
                  <c:v>937.60747380696364</c:v>
                </c:pt>
                <c:pt idx="6">
                  <c:v>903.9854653820048</c:v>
                </c:pt>
                <c:pt idx="7">
                  <c:v>867.10525478871625</c:v>
                </c:pt>
                <c:pt idx="8">
                  <c:v>825.76949387691343</c:v>
                </c:pt>
                <c:pt idx="9">
                  <c:v>865.70782924503862</c:v>
                </c:pt>
                <c:pt idx="10">
                  <c:v>920.47134666246961</c:v>
                </c:pt>
                <c:pt idx="11">
                  <c:v>918.47455083814657</c:v>
                </c:pt>
                <c:pt idx="12">
                  <c:v>888.83844025520557</c:v>
                </c:pt>
                <c:pt idx="13">
                  <c:v>876.95062488561575</c:v>
                </c:pt>
                <c:pt idx="14">
                  <c:v>852.28601554828344</c:v>
                </c:pt>
                <c:pt idx="15">
                  <c:v>884.33499935844247</c:v>
                </c:pt>
                <c:pt idx="16">
                  <c:v>893.86215347723976</c:v>
                </c:pt>
                <c:pt idx="17">
                  <c:v>888.20509693022439</c:v>
                </c:pt>
                <c:pt idx="18">
                  <c:v>939.05295795658947</c:v>
                </c:pt>
                <c:pt idx="19">
                  <c:v>838.07509900698824</c:v>
                </c:pt>
                <c:pt idx="20">
                  <c:v>893.91343714617801</c:v>
                </c:pt>
                <c:pt idx="21">
                  <c:v>776.73229549553048</c:v>
                </c:pt>
                <c:pt idx="22">
                  <c:v>811.38457635188604</c:v>
                </c:pt>
                <c:pt idx="23">
                  <c:v>848.46373680564898</c:v>
                </c:pt>
                <c:pt idx="24">
                  <c:v>840.94300615948009</c:v>
                </c:pt>
                <c:pt idx="25">
                  <c:v>859.66620924080883</c:v>
                </c:pt>
                <c:pt idx="26">
                  <c:v>890.27892432798433</c:v>
                </c:pt>
                <c:pt idx="27">
                  <c:v>853.44020435185598</c:v>
                </c:pt>
                <c:pt idx="28">
                  <c:v>871.24041936128538</c:v>
                </c:pt>
                <c:pt idx="29">
                  <c:v>879.11743199180421</c:v>
                </c:pt>
                <c:pt idx="30">
                  <c:v>887.53493206534472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76-4401-83BB-AC9947D4ABE5}"/>
            </c:ext>
          </c:extLst>
        </c:ser>
        <c:ser>
          <c:idx val="5"/>
          <c:order val="5"/>
          <c:tx>
            <c:strRef>
              <c:f>'NEW Summary 1990-2020 CO2'!$A$11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1990-2020 CO2'!$B$1:$AF$1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CO2'!$B$11:$AF$11</c:f>
              <c:numCache>
                <c:formatCode>0.00</c:formatCode>
                <c:ptCount val="31"/>
                <c:pt idx="0">
                  <c:v>5029.6318597518084</c:v>
                </c:pt>
                <c:pt idx="1">
                  <c:v>5207.4682317103816</c:v>
                </c:pt>
                <c:pt idx="2">
                  <c:v>5621.8280201569814</c:v>
                </c:pt>
                <c:pt idx="3">
                  <c:v>5583.6115009729028</c:v>
                </c:pt>
                <c:pt idx="4">
                  <c:v>5805.742271806118</c:v>
                </c:pt>
                <c:pt idx="5">
                  <c:v>6058.8590944915422</c:v>
                </c:pt>
                <c:pt idx="6">
                  <c:v>7027.2845110375965</c:v>
                </c:pt>
                <c:pt idx="7">
                  <c:v>7347.9145903675189</c:v>
                </c:pt>
                <c:pt idx="8">
                  <c:v>8620.6408032494073</c:v>
                </c:pt>
                <c:pt idx="9">
                  <c:v>9533.5028452708575</c:v>
                </c:pt>
                <c:pt idx="10">
                  <c:v>10561.819440000751</c:v>
                </c:pt>
                <c:pt idx="11">
                  <c:v>11079.029866512492</c:v>
                </c:pt>
                <c:pt idx="12">
                  <c:v>11279.119297323445</c:v>
                </c:pt>
                <c:pt idx="13">
                  <c:v>11489.059050952075</c:v>
                </c:pt>
                <c:pt idx="14">
                  <c:v>12209.406068861666</c:v>
                </c:pt>
                <c:pt idx="15">
                  <c:v>12922.268768482498</c:v>
                </c:pt>
                <c:pt idx="16">
                  <c:v>13606.31610680803</c:v>
                </c:pt>
                <c:pt idx="17">
                  <c:v>14203.901713090005</c:v>
                </c:pt>
                <c:pt idx="18">
                  <c:v>13518.339893874434</c:v>
                </c:pt>
                <c:pt idx="19">
                  <c:v>12312.919768666352</c:v>
                </c:pt>
                <c:pt idx="20">
                  <c:v>11408.176935683259</c:v>
                </c:pt>
                <c:pt idx="21">
                  <c:v>11101.360708198137</c:v>
                </c:pt>
                <c:pt idx="22">
                  <c:v>10717.207415559813</c:v>
                </c:pt>
                <c:pt idx="23">
                  <c:v>10938.341228117426</c:v>
                </c:pt>
                <c:pt idx="24">
                  <c:v>11217.09664325475</c:v>
                </c:pt>
                <c:pt idx="25">
                  <c:v>11689.596897237141</c:v>
                </c:pt>
                <c:pt idx="26">
                  <c:v>12165.172066106057</c:v>
                </c:pt>
                <c:pt idx="27">
                  <c:v>11887.708839093237</c:v>
                </c:pt>
                <c:pt idx="28">
                  <c:v>12059.1562558481</c:v>
                </c:pt>
                <c:pt idx="29">
                  <c:v>12064.446509173618</c:v>
                </c:pt>
                <c:pt idx="30">
                  <c:v>10169.196791366085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76-4401-83BB-AC9947D4ABE5}"/>
            </c:ext>
          </c:extLst>
        </c:ser>
        <c:ser>
          <c:idx val="6"/>
          <c:order val="6"/>
          <c:tx>
            <c:strRef>
              <c:f>'NEW Summary 1990-2020 CO2'!$A$17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1990-2020 CO2'!$B$1:$AF$1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CO2'!$B$17:$AF$17</c:f>
              <c:numCache>
                <c:formatCode>0.00</c:formatCode>
                <c:ptCount val="31"/>
                <c:pt idx="0">
                  <c:v>2248.9070260136032</c:v>
                </c:pt>
                <c:pt idx="1">
                  <c:v>2150.3951523546998</c:v>
                </c:pt>
                <c:pt idx="2">
                  <c:v>2061.7597693642883</c:v>
                </c:pt>
                <c:pt idx="3">
                  <c:v>2026.9079911092201</c:v>
                </c:pt>
                <c:pt idx="4">
                  <c:v>2265.2591736736636</c:v>
                </c:pt>
                <c:pt idx="5">
                  <c:v>2178.9046841905047</c:v>
                </c:pt>
                <c:pt idx="6">
                  <c:v>2260.8565884371124</c:v>
                </c:pt>
                <c:pt idx="7">
                  <c:v>2589.9007824467772</c:v>
                </c:pt>
                <c:pt idx="8">
                  <c:v>2479.6164422919633</c:v>
                </c:pt>
                <c:pt idx="9">
                  <c:v>2428.8343571682549</c:v>
                </c:pt>
                <c:pt idx="10">
                  <c:v>2975.7253796460254</c:v>
                </c:pt>
                <c:pt idx="11">
                  <c:v>3226.9265977163955</c:v>
                </c:pt>
                <c:pt idx="12">
                  <c:v>2989.0431097295691</c:v>
                </c:pt>
                <c:pt idx="13">
                  <c:v>2462.5747651418515</c:v>
                </c:pt>
                <c:pt idx="14">
                  <c:v>2633.608587838376</c:v>
                </c:pt>
                <c:pt idx="15">
                  <c:v>2729.7847614835746</c:v>
                </c:pt>
                <c:pt idx="16">
                  <c:v>2675.2249406684791</c:v>
                </c:pt>
                <c:pt idx="17">
                  <c:v>2730.4911070244293</c:v>
                </c:pt>
                <c:pt idx="18">
                  <c:v>2435.277452920443</c:v>
                </c:pt>
                <c:pt idx="19">
                  <c:v>1620.5410416699888</c:v>
                </c:pt>
                <c:pt idx="20">
                  <c:v>1427.2116711719384</c:v>
                </c:pt>
                <c:pt idx="21">
                  <c:v>1296.4239282409444</c:v>
                </c:pt>
                <c:pt idx="22">
                  <c:v>1524.1823257417743</c:v>
                </c:pt>
                <c:pt idx="23">
                  <c:v>1440.1225102229605</c:v>
                </c:pt>
                <c:pt idx="24">
                  <c:v>1784.2859738414329</c:v>
                </c:pt>
                <c:pt idx="25">
                  <c:v>1970.6255567956705</c:v>
                </c:pt>
                <c:pt idx="26">
                  <c:v>2112.766407364822</c:v>
                </c:pt>
                <c:pt idx="27">
                  <c:v>2200.5527395248923</c:v>
                </c:pt>
                <c:pt idx="28">
                  <c:v>2256.6954225601994</c:v>
                </c:pt>
                <c:pt idx="29">
                  <c:v>2227.8600615384103</c:v>
                </c:pt>
                <c:pt idx="30">
                  <c:v>2066.9131311049869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76-4401-83BB-AC9947D4ABE5}"/>
            </c:ext>
          </c:extLst>
        </c:ser>
        <c:ser>
          <c:idx val="7"/>
          <c:order val="7"/>
          <c:tx>
            <c:strRef>
              <c:f>'NEW Summary 1990-2020 CO2'!$A$23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1990-2020 CO2'!$B$1:$AF$1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('NEW Summary 1990-2020 CO2'!$B$23:$AB$23,'NEW Summary 1990-2020 CO2'!$AC$23)</c:f>
              <c:numCache>
                <c:formatCode>0.00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7-E076-4401-83BB-AC9947D4ABE5}"/>
            </c:ext>
          </c:extLst>
        </c:ser>
        <c:ser>
          <c:idx val="8"/>
          <c:order val="8"/>
          <c:tx>
            <c:strRef>
              <c:f>'NEW Summary 1990-2020 CO2'!$A$24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1990-2020 CO2'!$B$1:$AF$1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CO2'!$B$24:$AF$24</c:f>
              <c:numCache>
                <c:formatCode>0.00</c:formatCode>
                <c:ptCount val="31"/>
                <c:pt idx="0">
                  <c:v>1198.9399944037998</c:v>
                </c:pt>
                <c:pt idx="1">
                  <c:v>1194.4077297364577</c:v>
                </c:pt>
                <c:pt idx="2">
                  <c:v>1168.9517068408493</c:v>
                </c:pt>
                <c:pt idx="3">
                  <c:v>1267.5341566380346</c:v>
                </c:pt>
                <c:pt idx="4">
                  <c:v>1278.6789766673246</c:v>
                </c:pt>
                <c:pt idx="5">
                  <c:v>1648.8466040598496</c:v>
                </c:pt>
                <c:pt idx="6">
                  <c:v>1438.4147604229861</c:v>
                </c:pt>
                <c:pt idx="7">
                  <c:v>1382.8723307707157</c:v>
                </c:pt>
                <c:pt idx="8">
                  <c:v>1283.7647843129075</c:v>
                </c:pt>
                <c:pt idx="9">
                  <c:v>1395.4933742302219</c:v>
                </c:pt>
                <c:pt idx="10">
                  <c:v>1392.4830440321787</c:v>
                </c:pt>
                <c:pt idx="11">
                  <c:v>1414.6060902713609</c:v>
                </c:pt>
                <c:pt idx="12">
                  <c:v>1287.4433518726487</c:v>
                </c:pt>
                <c:pt idx="13">
                  <c:v>1444.0342663488727</c:v>
                </c:pt>
                <c:pt idx="14">
                  <c:v>1270.8219547802405</c:v>
                </c:pt>
                <c:pt idx="15">
                  <c:v>1332.8216767638457</c:v>
                </c:pt>
                <c:pt idx="16">
                  <c:v>1273.9354009012516</c:v>
                </c:pt>
                <c:pt idx="17">
                  <c:v>1331.6204599335015</c:v>
                </c:pt>
                <c:pt idx="18">
                  <c:v>1280.5448131267563</c:v>
                </c:pt>
                <c:pt idx="19">
                  <c:v>1212.2065337835534</c:v>
                </c:pt>
                <c:pt idx="20">
                  <c:v>1282.5328181477573</c:v>
                </c:pt>
                <c:pt idx="21">
                  <c:v>1145.8269252156883</c:v>
                </c:pt>
                <c:pt idx="22">
                  <c:v>966.57532231969185</c:v>
                </c:pt>
                <c:pt idx="23">
                  <c:v>1178.8340251763614</c:v>
                </c:pt>
                <c:pt idx="24">
                  <c:v>1001.9833347796048</c:v>
                </c:pt>
                <c:pt idx="25">
                  <c:v>995.22248899946635</c:v>
                </c:pt>
                <c:pt idx="26">
                  <c:v>1060.52957206312</c:v>
                </c:pt>
                <c:pt idx="27">
                  <c:v>993.20516903171142</c:v>
                </c:pt>
                <c:pt idx="28">
                  <c:v>1171.9378529994917</c:v>
                </c:pt>
                <c:pt idx="29">
                  <c:v>1046.5787158445983</c:v>
                </c:pt>
                <c:pt idx="30">
                  <c:v>1103.4024336116197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76-4401-83BB-AC9947D4ABE5}"/>
            </c:ext>
          </c:extLst>
        </c:ser>
        <c:ser>
          <c:idx val="9"/>
          <c:order val="9"/>
          <c:tx>
            <c:strRef>
              <c:f>'NEW Summary 1990-2020 CO2'!$A$32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1990-2020 CO2'!$B$1:$AF$1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CO2'!$B$32:$AF$32</c:f>
              <c:numCache>
                <c:formatCode>0.00</c:formatCode>
                <c:ptCount val="31"/>
                <c:pt idx="0">
                  <c:v>95.586393100615695</c:v>
                </c:pt>
                <c:pt idx="1">
                  <c:v>95.701568661959485</c:v>
                </c:pt>
                <c:pt idx="2">
                  <c:v>96.409777034925</c:v>
                </c:pt>
                <c:pt idx="3">
                  <c:v>97.146005771354794</c:v>
                </c:pt>
                <c:pt idx="4">
                  <c:v>97.743558859034948</c:v>
                </c:pt>
                <c:pt idx="5">
                  <c:v>98.1600335732833</c:v>
                </c:pt>
                <c:pt idx="6">
                  <c:v>98.185391741055099</c:v>
                </c:pt>
                <c:pt idx="7">
                  <c:v>82.529457412034816</c:v>
                </c:pt>
                <c:pt idx="8">
                  <c:v>64.743899658318327</c:v>
                </c:pt>
                <c:pt idx="9">
                  <c:v>71.990219596908574</c:v>
                </c:pt>
                <c:pt idx="10">
                  <c:v>76.747551833598067</c:v>
                </c:pt>
                <c:pt idx="11">
                  <c:v>85.297958777457879</c:v>
                </c:pt>
                <c:pt idx="12">
                  <c:v>108.25982963815787</c:v>
                </c:pt>
                <c:pt idx="13">
                  <c:v>153.17601138730458</c:v>
                </c:pt>
                <c:pt idx="14">
                  <c:v>143.63979548265843</c:v>
                </c:pt>
                <c:pt idx="15">
                  <c:v>128.49588098665768</c:v>
                </c:pt>
                <c:pt idx="16">
                  <c:v>126.03620618235634</c:v>
                </c:pt>
                <c:pt idx="17">
                  <c:v>83.070144766725235</c:v>
                </c:pt>
                <c:pt idx="18">
                  <c:v>68.010329379495545</c:v>
                </c:pt>
                <c:pt idx="19">
                  <c:v>69.481061204742431</c:v>
                </c:pt>
                <c:pt idx="20">
                  <c:v>61.015934692261041</c:v>
                </c:pt>
                <c:pt idx="21">
                  <c:v>43.824279636887987</c:v>
                </c:pt>
                <c:pt idx="22">
                  <c:v>47.595212196436158</c:v>
                </c:pt>
                <c:pt idx="23">
                  <c:v>44.555258364823317</c:v>
                </c:pt>
                <c:pt idx="24">
                  <c:v>41.12491951987716</c:v>
                </c:pt>
                <c:pt idx="25">
                  <c:v>41.849098806649948</c:v>
                </c:pt>
                <c:pt idx="26">
                  <c:v>24.650008230852372</c:v>
                </c:pt>
                <c:pt idx="27">
                  <c:v>27.037659067065395</c:v>
                </c:pt>
                <c:pt idx="28">
                  <c:v>23.49070589395857</c:v>
                </c:pt>
                <c:pt idx="29">
                  <c:v>31.974186260019533</c:v>
                </c:pt>
                <c:pt idx="30">
                  <c:v>29.249133913042495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76-4401-83BB-AC9947D4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330624"/>
        <c:axId val="216332160"/>
      </c:barChart>
      <c:catAx>
        <c:axId val="2163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6332160"/>
        <c:crosses val="autoZero"/>
        <c:auto val="1"/>
        <c:lblAlgn val="ctr"/>
        <c:lblOffset val="100"/>
        <c:noMultiLvlLbl val="0"/>
      </c:catAx>
      <c:valAx>
        <c:axId val="216332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 sz="1800" b="1" i="0" baseline="0">
                    <a:effectLst/>
                  </a:rPr>
                  <a:t>kt CO</a:t>
                </a:r>
                <a:r>
                  <a:rPr lang="en-IE" sz="1800" b="1" i="0" baseline="-25000">
                    <a:effectLst/>
                  </a:rPr>
                  <a:t>2</a:t>
                </a:r>
                <a:r>
                  <a:rPr lang="en-IE" sz="1800" b="1" i="0" baseline="0">
                    <a:effectLst/>
                  </a:rPr>
                  <a:t> equivalent</a:t>
                </a:r>
                <a:endParaRPr lang="en-IE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IE"/>
              </a:p>
            </c:rich>
          </c:tx>
          <c:layout>
            <c:manualLayout>
              <c:xMode val="edge"/>
              <c:yMode val="edge"/>
              <c:x val="8.6046676098754764E-3"/>
              <c:y val="0.262587333364494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16330624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2020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5.1981802821697782E-3"/>
                  <c:y val="-2.005012847869729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6E-4C33-8EC5-AB14337438AF}"/>
                </c:ext>
              </c:extLst>
            </c:dLbl>
            <c:dLbl>
              <c:idx val="1"/>
              <c:layout>
                <c:manualLayout>
                  <c:x val="5.1981802821697782E-3"/>
                  <c:y val="-1.804511563082756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6E-4C33-8EC5-AB14337438AF}"/>
                </c:ext>
              </c:extLst>
            </c:dLbl>
            <c:dLbl>
              <c:idx val="2"/>
              <c:layout>
                <c:manualLayout>
                  <c:x val="0.13070500049404235"/>
                  <c:y val="-2.115937588570382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6E-4C33-8EC5-AB14337438AF}"/>
                </c:ext>
              </c:extLst>
            </c:dLbl>
            <c:dLbl>
              <c:idx val="3"/>
              <c:layout>
                <c:manualLayout>
                  <c:x val="-6.3704116870530153E-2"/>
                  <c:y val="-5.87701467633742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6E-4C33-8EC5-AB14337438AF}"/>
                </c:ext>
              </c:extLst>
            </c:dLbl>
            <c:dLbl>
              <c:idx val="4"/>
              <c:layout>
                <c:manualLayout>
                  <c:x val="-7.5702748289620161E-2"/>
                  <c:y val="-5.1912729673186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6E-4C33-8EC5-AB14337438AF}"/>
                </c:ext>
              </c:extLst>
            </c:dLbl>
            <c:dLbl>
              <c:idx val="5"/>
              <c:layout>
                <c:manualLayout>
                  <c:x val="-8.1438157753993184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6E-4C33-8EC5-AB14337438AF}"/>
                </c:ext>
              </c:extLst>
            </c:dLbl>
            <c:dLbl>
              <c:idx val="6"/>
              <c:layout>
                <c:manualLayout>
                  <c:x val="-1.5883145156515001E-17"/>
                  <c:y val="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6E-4C33-8EC5-AB14337438AF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6E-4C33-8EC5-AB14337438AF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6E-4C33-8EC5-AB14337438AF}"/>
                </c:ext>
              </c:extLst>
            </c:dLbl>
            <c:dLbl>
              <c:idx val="9"/>
              <c:layout>
                <c:manualLayout>
                  <c:x val="0.12967888074396575"/>
                  <c:y val="2.25396976189450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6E-4C33-8EC5-AB14337438A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1990-2020 CO2'!$A$2,'NEW Summary 1990-2020 CO2'!$A$7,'NEW Summary 1990-2020 CO2'!$A$8,'NEW Summary 1990-2020 CO2'!$A$9,'NEW Summary 1990-2020 CO2'!$A$10,'NEW Summary 1990-2020 CO2'!$A$11,'NEW Summary 1990-2020 CO2'!$A$17,'NEW Summary 1990-2020 CO2'!$A$23,'NEW Summary 1990-2020 CO2'!$A$24,'NEW Summary 1990-2020 CO2'!$A$32)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1990-2020 CO2'!$AF$2,'NEW Summary 1990-2020 CO2'!$AF$7,'NEW Summary 1990-2020 CO2'!$AF$8,'NEW Summary 1990-2020 CO2'!$AF$9,'NEW Summary 1990-2020 CO2'!$AF$10,'NEW Summary 1990-2020 CO2'!$AF$11,'NEW Summary 1990-2020 CO2'!$AF$17,'NEW Summary 1990-2020 CO2'!$AF$23,'NEW Summary 1990-2020 CO2'!$AF$24,'NEW Summary 1990-2020 CO2'!$AF$32)</c:f>
              <c:numCache>
                <c:formatCode>0.00</c:formatCode>
                <c:ptCount val="10"/>
                <c:pt idx="0">
                  <c:v>8513.4790381722178</c:v>
                </c:pt>
                <c:pt idx="1">
                  <c:v>6949.7770161030203</c:v>
                </c:pt>
                <c:pt idx="2">
                  <c:v>4500.4311283045872</c:v>
                </c:pt>
                <c:pt idx="3">
                  <c:v>933.21851366641044</c:v>
                </c:pt>
                <c:pt idx="4">
                  <c:v>887.53493206534472</c:v>
                </c:pt>
                <c:pt idx="5">
                  <c:v>10169.196791366085</c:v>
                </c:pt>
                <c:pt idx="6">
                  <c:v>2066.9131311049869</c:v>
                </c:pt>
                <c:pt idx="8">
                  <c:v>1103.4024336116197</c:v>
                </c:pt>
                <c:pt idx="9">
                  <c:v>29.249133913042495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6E-4C33-8EC5-AB143374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243471807403385E-2"/>
                  <c:y val="3.31149793887479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48-4FC8-9E2A-95B2A0A40E08}"/>
                </c:ext>
              </c:extLst>
            </c:dLbl>
            <c:dLbl>
              <c:idx val="1"/>
              <c:layout>
                <c:manualLayout>
                  <c:x val="2.721723232871753E-2"/>
                  <c:y val="-2.871144867254292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48-4FC8-9E2A-95B2A0A40E08}"/>
                </c:ext>
              </c:extLst>
            </c:dLbl>
            <c:dLbl>
              <c:idx val="2"/>
              <c:layout>
                <c:manualLayout>
                  <c:x val="2.0004063592653127E-2"/>
                  <c:y val="-3.138899969748069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48-4FC8-9E2A-95B2A0A40E08}"/>
                </c:ext>
              </c:extLst>
            </c:dLbl>
            <c:dLbl>
              <c:idx val="3"/>
              <c:layout>
                <c:manualLayout>
                  <c:x val="7.3746490972008791E-2"/>
                  <c:y val="-6.0555652627545141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0C-451E-95B1-EFC75F0C3BD5}"/>
                </c:ext>
              </c:extLst>
            </c:dLbl>
            <c:dLbl>
              <c:idx val="4"/>
              <c:layout>
                <c:manualLayout>
                  <c:x val="-5.8221232690741247E-2"/>
                  <c:y val="1.96116452681304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48-4FC8-9E2A-95B2A0A40E08}"/>
                </c:ext>
              </c:extLst>
            </c:dLbl>
            <c:dLbl>
              <c:idx val="5"/>
              <c:layout>
                <c:manualLayout>
                  <c:x val="-6.6420635351615534E-2"/>
                  <c:y val="2.199698502074277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48-4FC8-9E2A-95B2A0A40E08}"/>
                </c:ext>
              </c:extLst>
            </c:dLbl>
            <c:dLbl>
              <c:idx val="6"/>
              <c:layout>
                <c:manualLayout>
                  <c:x val="-2.2347108572212789E-2"/>
                  <c:y val="-6.422040364224002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48-4FC8-9E2A-95B2A0A40E08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48-4FC8-9E2A-95B2A0A40E08}"/>
                </c:ext>
              </c:extLst>
            </c:dLbl>
            <c:dLbl>
              <c:idx val="8"/>
              <c:layout>
                <c:manualLayout>
                  <c:x val="-2.8863366519563952E-2"/>
                  <c:y val="-5.858327398437498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48-4FC8-9E2A-95B2A0A40E08}"/>
                </c:ext>
              </c:extLst>
            </c:dLbl>
            <c:dLbl>
              <c:idx val="9"/>
              <c:layout>
                <c:manualLayout>
                  <c:x val="3.4589539052716452E-2"/>
                  <c:y val="8.9325690498007302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48-4FC8-9E2A-95B2A0A40E0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1990-2020 CO2'!$A$2,'NEW Summary 1990-2020 CO2'!$A$7,'NEW Summary 1990-2020 CO2'!$A$8,'NEW Summary 1990-2020 CO2'!$A$9,'NEW Summary 1990-2020 CO2'!$A$10,'NEW Summary 1990-2020 CO2'!$A$11,'NEW Summary 1990-2020 CO2'!$A$17,'NEW Summary 1990-2020 CO2'!$A$23,'NEW Summary 1990-2020 CO2'!$A$24,'NEW Summary 1990-2020 CO2'!$A$32)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1990-2020 CO2'!$B$2,'NEW Summary 1990-2020 CO2'!$B$7,'NEW Summary 1990-2020 CO2'!$B$8,'NEW Summary 1990-2020 CO2'!$B$9,'NEW Summary 1990-2020 CO2'!$B$10,'NEW Summary 1990-2020 CO2'!$B$11,'NEW Summary 1990-2020 CO2'!$B$17,'NEW Summary 1990-2020 CO2'!$B$23,'NEW Summary 1990-2020 CO2'!$B$24,'NEW Summary 1990-2020 CO2'!$B$32)</c:f>
              <c:numCache>
                <c:formatCode>0.00</c:formatCode>
                <c:ptCount val="10"/>
                <c:pt idx="0">
                  <c:v>11145.011795843466</c:v>
                </c:pt>
                <c:pt idx="1">
                  <c:v>7049.4802697004952</c:v>
                </c:pt>
                <c:pt idx="2">
                  <c:v>4079.6320596049686</c:v>
                </c:pt>
                <c:pt idx="3">
                  <c:v>988.53995008580421</c:v>
                </c:pt>
                <c:pt idx="4">
                  <c:v>1108.6908650987461</c:v>
                </c:pt>
                <c:pt idx="5">
                  <c:v>5029.6318597518084</c:v>
                </c:pt>
                <c:pt idx="6">
                  <c:v>2248.9070260136032</c:v>
                </c:pt>
                <c:pt idx="8">
                  <c:v>1198.9399944037998</c:v>
                </c:pt>
                <c:pt idx="9">
                  <c:v>95.586393100615695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48-4FC8-9E2A-95B2A0A40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1990-2020 CH4'!$A$2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1990-2020 CH4'!$B$1:$AF$1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CH4'!$B$2:$AF$2</c:f>
              <c:numCache>
                <c:formatCode>0.00</c:formatCode>
                <c:ptCount val="31"/>
                <c:pt idx="0">
                  <c:v>112.45861144812037</c:v>
                </c:pt>
                <c:pt idx="1">
                  <c:v>103.08423766528523</c:v>
                </c:pt>
                <c:pt idx="2">
                  <c:v>98.409007562457617</c:v>
                </c:pt>
                <c:pt idx="3">
                  <c:v>102.76256806718838</c:v>
                </c:pt>
                <c:pt idx="4">
                  <c:v>101.5041081425844</c:v>
                </c:pt>
                <c:pt idx="5">
                  <c:v>102.45760003069934</c:v>
                </c:pt>
                <c:pt idx="6">
                  <c:v>103.87403988836753</c:v>
                </c:pt>
                <c:pt idx="7">
                  <c:v>102.04848694174025</c:v>
                </c:pt>
                <c:pt idx="8">
                  <c:v>88.59503239147466</c:v>
                </c:pt>
                <c:pt idx="9">
                  <c:v>90.409642404374367</c:v>
                </c:pt>
                <c:pt idx="10">
                  <c:v>94.07458911007906</c:v>
                </c:pt>
                <c:pt idx="11">
                  <c:v>107.92023566221498</c:v>
                </c:pt>
                <c:pt idx="12">
                  <c:v>84.954526351133154</c:v>
                </c:pt>
                <c:pt idx="13">
                  <c:v>751.79991493962427</c:v>
                </c:pt>
                <c:pt idx="14">
                  <c:v>91.545632981625232</c:v>
                </c:pt>
                <c:pt idx="15">
                  <c:v>82.862111331199614</c:v>
                </c:pt>
                <c:pt idx="16">
                  <c:v>94.200080849709153</c:v>
                </c:pt>
                <c:pt idx="17">
                  <c:v>102.94379389958766</c:v>
                </c:pt>
                <c:pt idx="18">
                  <c:v>95.884111961283807</c:v>
                </c:pt>
                <c:pt idx="19">
                  <c:v>90.885556627808327</c:v>
                </c:pt>
                <c:pt idx="20">
                  <c:v>93.841508773199266</c:v>
                </c:pt>
                <c:pt idx="21">
                  <c:v>85.385787917640585</c:v>
                </c:pt>
                <c:pt idx="22">
                  <c:v>84.973272460107282</c:v>
                </c:pt>
                <c:pt idx="23">
                  <c:v>82.807253202561739</c:v>
                </c:pt>
                <c:pt idx="24">
                  <c:v>94.467270198108167</c:v>
                </c:pt>
                <c:pt idx="25">
                  <c:v>94.850110552611682</c:v>
                </c:pt>
                <c:pt idx="26">
                  <c:v>95.895807350256504</c:v>
                </c:pt>
                <c:pt idx="27">
                  <c:v>99.259038369514002</c:v>
                </c:pt>
                <c:pt idx="28">
                  <c:v>106.23671277690988</c:v>
                </c:pt>
                <c:pt idx="29">
                  <c:v>101.30012089879172</c:v>
                </c:pt>
                <c:pt idx="30">
                  <c:v>101.77930620620336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F-4A3D-A5F7-9B3BA45CB30B}"/>
            </c:ext>
          </c:extLst>
        </c:ser>
        <c:ser>
          <c:idx val="1"/>
          <c:order val="1"/>
          <c:tx>
            <c:strRef>
              <c:f>'NEW Summary 1990-2020 CH4'!$A$7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1990-2020 CH4'!$B$1:$AF$1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CH4'!$B$7:$AF$7</c:f>
              <c:numCache>
                <c:formatCode>0.00</c:formatCode>
                <c:ptCount val="31"/>
                <c:pt idx="0">
                  <c:v>442.55485089564263</c:v>
                </c:pt>
                <c:pt idx="1">
                  <c:v>432.41143970777171</c:v>
                </c:pt>
                <c:pt idx="2">
                  <c:v>367.41632777163687</c:v>
                </c:pt>
                <c:pt idx="3">
                  <c:v>357.68793813585052</c:v>
                </c:pt>
                <c:pt idx="4">
                  <c:v>315.47858619652953</c:v>
                </c:pt>
                <c:pt idx="5">
                  <c:v>285.06879803287438</c:v>
                </c:pt>
                <c:pt idx="6">
                  <c:v>285.24177320855063</c:v>
                </c:pt>
                <c:pt idx="7">
                  <c:v>250.18276695627827</c:v>
                </c:pt>
                <c:pt idx="8">
                  <c:v>265.37141429932751</c:v>
                </c:pt>
                <c:pt idx="9">
                  <c:v>203.1993501826343</c:v>
                </c:pt>
                <c:pt idx="10">
                  <c:v>202.75216479251011</c:v>
                </c:pt>
                <c:pt idx="11">
                  <c:v>193.42315269633252</c:v>
                </c:pt>
                <c:pt idx="12">
                  <c:v>190.77584667389078</c:v>
                </c:pt>
                <c:pt idx="13">
                  <c:v>181.05299119974808</c:v>
                </c:pt>
                <c:pt idx="14">
                  <c:v>177.94320761482521</c:v>
                </c:pt>
                <c:pt idx="15">
                  <c:v>186.15268110126354</c:v>
                </c:pt>
                <c:pt idx="16">
                  <c:v>180.97359128527245</c:v>
                </c:pt>
                <c:pt idx="17">
                  <c:v>175.6339526590512</c:v>
                </c:pt>
                <c:pt idx="18">
                  <c:v>186.25049209041353</c:v>
                </c:pt>
                <c:pt idx="19">
                  <c:v>196.47450420562527</c:v>
                </c:pt>
                <c:pt idx="20">
                  <c:v>187.96266547772632</c:v>
                </c:pt>
                <c:pt idx="21">
                  <c:v>168.48644322856353</c:v>
                </c:pt>
                <c:pt idx="22">
                  <c:v>167.23078596584489</c:v>
                </c:pt>
                <c:pt idx="23">
                  <c:v>175.92610104051101</c:v>
                </c:pt>
                <c:pt idx="24">
                  <c:v>157.71245810541384</c:v>
                </c:pt>
                <c:pt idx="25">
                  <c:v>164.92664417273778</c:v>
                </c:pt>
                <c:pt idx="26">
                  <c:v>167.78668388813983</c:v>
                </c:pt>
                <c:pt idx="27">
                  <c:v>143.71827284778044</c:v>
                </c:pt>
                <c:pt idx="28">
                  <c:v>154.57030008911394</c:v>
                </c:pt>
                <c:pt idx="29">
                  <c:v>139.30012842162839</c:v>
                </c:pt>
                <c:pt idx="30">
                  <c:v>146.1239724259886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F-4A3D-A5F7-9B3BA45CB30B}"/>
            </c:ext>
          </c:extLst>
        </c:ser>
        <c:ser>
          <c:idx val="2"/>
          <c:order val="2"/>
          <c:tx>
            <c:strRef>
              <c:f>'NEW Summary 1990-2020 CH4'!$A$8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1990-2020 CH4'!$B$1:$AF$1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CH4'!$B$8:$AF$8</c:f>
              <c:numCache>
                <c:formatCode>0.00</c:formatCode>
                <c:ptCount val="31"/>
                <c:pt idx="0">
                  <c:v>6.8069994333635639</c:v>
                </c:pt>
                <c:pt idx="1">
                  <c:v>6.8572464876160382</c:v>
                </c:pt>
                <c:pt idx="2">
                  <c:v>5.7560401313456495</c:v>
                </c:pt>
                <c:pt idx="3">
                  <c:v>6.0733982661338617</c:v>
                </c:pt>
                <c:pt idx="4">
                  <c:v>5.8768582200690007</c:v>
                </c:pt>
                <c:pt idx="5">
                  <c:v>6.0135537899491904</c:v>
                </c:pt>
                <c:pt idx="6">
                  <c:v>6.488630363953229</c:v>
                </c:pt>
                <c:pt idx="7">
                  <c:v>6.5687018974604037</c:v>
                </c:pt>
                <c:pt idx="8">
                  <c:v>7.0411399952128919</c:v>
                </c:pt>
                <c:pt idx="9">
                  <c:v>7.0921982835461419</c:v>
                </c:pt>
                <c:pt idx="10">
                  <c:v>8.2865793964079888</c:v>
                </c:pt>
                <c:pt idx="11">
                  <c:v>8.7182251264907364</c:v>
                </c:pt>
                <c:pt idx="12">
                  <c:v>8.3773144489835758</c:v>
                </c:pt>
                <c:pt idx="13">
                  <c:v>8.6730804683636951</c:v>
                </c:pt>
                <c:pt idx="14">
                  <c:v>9.475365734767955</c:v>
                </c:pt>
                <c:pt idx="15">
                  <c:v>10.869477594647105</c:v>
                </c:pt>
                <c:pt idx="16">
                  <c:v>10.352352808131567</c:v>
                </c:pt>
                <c:pt idx="17">
                  <c:v>10.020719009172096</c:v>
                </c:pt>
                <c:pt idx="18">
                  <c:v>9.2788420662370275</c:v>
                </c:pt>
                <c:pt idx="19">
                  <c:v>7.8527313418619844</c:v>
                </c:pt>
                <c:pt idx="20">
                  <c:v>8.2638807793894102</c:v>
                </c:pt>
                <c:pt idx="21">
                  <c:v>7.1974279432058532</c:v>
                </c:pt>
                <c:pt idx="22">
                  <c:v>6.61779299940891</c:v>
                </c:pt>
                <c:pt idx="23">
                  <c:v>6.7867584897668625</c:v>
                </c:pt>
                <c:pt idx="24">
                  <c:v>7.9180739353105434</c:v>
                </c:pt>
                <c:pt idx="25">
                  <c:v>7.9541987418910001</c:v>
                </c:pt>
                <c:pt idx="26">
                  <c:v>7.715312101282648</c:v>
                </c:pt>
                <c:pt idx="27">
                  <c:v>8.2495405519776615</c:v>
                </c:pt>
                <c:pt idx="28">
                  <c:v>8.5560568471604252</c:v>
                </c:pt>
                <c:pt idx="29">
                  <c:v>8.0308552774220203</c:v>
                </c:pt>
                <c:pt idx="30">
                  <c:v>7.7217600139694058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6F-4A3D-A5F7-9B3BA45CB30B}"/>
            </c:ext>
          </c:extLst>
        </c:ser>
        <c:ser>
          <c:idx val="3"/>
          <c:order val="3"/>
          <c:tx>
            <c:strRef>
              <c:f>'NEW Summary 1990-2020 CH4'!$A$9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1990-2020 CH4'!$B$1:$AF$1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CH4'!$B$9:$AF$9</c:f>
              <c:numCache>
                <c:formatCode>0.00</c:formatCode>
                <c:ptCount val="31"/>
                <c:pt idx="0">
                  <c:v>3.2206432325042562</c:v>
                </c:pt>
                <c:pt idx="1">
                  <c:v>3.2534803105658519</c:v>
                </c:pt>
                <c:pt idx="2">
                  <c:v>3.2062846843607296</c:v>
                </c:pt>
                <c:pt idx="3">
                  <c:v>3.1279292872409319</c:v>
                </c:pt>
                <c:pt idx="4">
                  <c:v>3.4036099128494564</c:v>
                </c:pt>
                <c:pt idx="5">
                  <c:v>3.3230114841864702</c:v>
                </c:pt>
                <c:pt idx="6">
                  <c:v>2.9497658798637816</c:v>
                </c:pt>
                <c:pt idx="7">
                  <c:v>2.9502880765145916</c:v>
                </c:pt>
                <c:pt idx="8">
                  <c:v>2.8619547935739926</c:v>
                </c:pt>
                <c:pt idx="9">
                  <c:v>2.9400355872275443</c:v>
                </c:pt>
                <c:pt idx="10">
                  <c:v>2.9433023286510167</c:v>
                </c:pt>
                <c:pt idx="11">
                  <c:v>2.851917555848273</c:v>
                </c:pt>
                <c:pt idx="12">
                  <c:v>2.7119401474132894</c:v>
                </c:pt>
                <c:pt idx="13">
                  <c:v>2.8968130060952646</c:v>
                </c:pt>
                <c:pt idx="14">
                  <c:v>2.7277848002135192</c:v>
                </c:pt>
                <c:pt idx="15">
                  <c:v>2.8113086504350329</c:v>
                </c:pt>
                <c:pt idx="16">
                  <c:v>3.0576623655403443</c:v>
                </c:pt>
                <c:pt idx="17">
                  <c:v>4.3435313552576416</c:v>
                </c:pt>
                <c:pt idx="18">
                  <c:v>6.1027118700494043</c:v>
                </c:pt>
                <c:pt idx="19">
                  <c:v>4.0540914556013208</c:v>
                </c:pt>
                <c:pt idx="20">
                  <c:v>3.2675980494581434</c:v>
                </c:pt>
                <c:pt idx="21">
                  <c:v>4.0162144913654672</c:v>
                </c:pt>
                <c:pt idx="22">
                  <c:v>4.7462831877868874</c:v>
                </c:pt>
                <c:pt idx="23">
                  <c:v>5.4856651070407558</c:v>
                </c:pt>
                <c:pt idx="24">
                  <c:v>5.480586523631934</c:v>
                </c:pt>
                <c:pt idx="25">
                  <c:v>3.9369037445048436</c:v>
                </c:pt>
                <c:pt idx="26">
                  <c:v>3.0998578653818902</c:v>
                </c:pt>
                <c:pt idx="27">
                  <c:v>2.8757710463343815</c:v>
                </c:pt>
                <c:pt idx="28">
                  <c:v>3.3003179403679002</c:v>
                </c:pt>
                <c:pt idx="29">
                  <c:v>3.1719990681502654</c:v>
                </c:pt>
                <c:pt idx="30">
                  <c:v>3.2921118548855626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6F-4A3D-A5F7-9B3BA45CB30B}"/>
            </c:ext>
          </c:extLst>
        </c:ser>
        <c:ser>
          <c:idx val="4"/>
          <c:order val="4"/>
          <c:tx>
            <c:strRef>
              <c:f>'NEW Summary 1990-2020 CH4'!$A$10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1990-2020 CH4'!$B$1:$AF$1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CH4'!$B$10:$AF$10</c:f>
              <c:numCache>
                <c:formatCode>0.00</c:formatCode>
                <c:ptCount val="31"/>
                <c:pt idx="0">
                  <c:v>3.4542297763709198</c:v>
                </c:pt>
                <c:pt idx="1">
                  <c:v>3.3719258598533095</c:v>
                </c:pt>
                <c:pt idx="2">
                  <c:v>3.1145393115592368</c:v>
                </c:pt>
                <c:pt idx="3">
                  <c:v>3.0099036784518218</c:v>
                </c:pt>
                <c:pt idx="4">
                  <c:v>3.057353313117213</c:v>
                </c:pt>
                <c:pt idx="5">
                  <c:v>2.8720520993748733</c:v>
                </c:pt>
                <c:pt idx="6">
                  <c:v>2.6873344164556685</c:v>
                </c:pt>
                <c:pt idx="7">
                  <c:v>2.5630485367915643</c:v>
                </c:pt>
                <c:pt idx="8">
                  <c:v>2.4006673979149324</c:v>
                </c:pt>
                <c:pt idx="9">
                  <c:v>2.5076263707088939</c:v>
                </c:pt>
                <c:pt idx="10">
                  <c:v>2.6090278784806289</c:v>
                </c:pt>
                <c:pt idx="11">
                  <c:v>2.5966961137711588</c:v>
                </c:pt>
                <c:pt idx="12">
                  <c:v>2.5252338001668648</c:v>
                </c:pt>
                <c:pt idx="13">
                  <c:v>2.4972020259842171</c:v>
                </c:pt>
                <c:pt idx="14">
                  <c:v>2.4076789196774007</c:v>
                </c:pt>
                <c:pt idx="15">
                  <c:v>2.507103936539822</c:v>
                </c:pt>
                <c:pt idx="16">
                  <c:v>2.4998725399590529</c:v>
                </c:pt>
                <c:pt idx="17">
                  <c:v>2.4578860160041081</c:v>
                </c:pt>
                <c:pt idx="18">
                  <c:v>2.6088089621538098</c:v>
                </c:pt>
                <c:pt idx="19">
                  <c:v>4.745274538603061</c:v>
                </c:pt>
                <c:pt idx="20">
                  <c:v>4.966091935621245</c:v>
                </c:pt>
                <c:pt idx="21">
                  <c:v>5.1658009870856922</c:v>
                </c:pt>
                <c:pt idx="22">
                  <c:v>5.5783495632764124</c:v>
                </c:pt>
                <c:pt idx="23">
                  <c:v>6.9585168338467032</c:v>
                </c:pt>
                <c:pt idx="24">
                  <c:v>7.5770068279950129</c:v>
                </c:pt>
                <c:pt idx="25">
                  <c:v>5.8387622520605618</c:v>
                </c:pt>
                <c:pt idx="26">
                  <c:v>9.2815592443878021</c:v>
                </c:pt>
                <c:pt idx="27">
                  <c:v>8.2713519111362483</c:v>
                </c:pt>
                <c:pt idx="28">
                  <c:v>7.1416090367504586</c:v>
                </c:pt>
                <c:pt idx="29">
                  <c:v>6.0727065657106651</c:v>
                </c:pt>
                <c:pt idx="30">
                  <c:v>6.498851532343175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6F-4A3D-A5F7-9B3BA45CB30B}"/>
            </c:ext>
          </c:extLst>
        </c:ser>
        <c:ser>
          <c:idx val="5"/>
          <c:order val="5"/>
          <c:tx>
            <c:strRef>
              <c:f>'NEW Summary 1990-2020 CH4'!$A$11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1990-2020 CH4'!$B$1:$AF$1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CH4'!$B$11:$AF$11</c:f>
              <c:numCache>
                <c:formatCode>0.00</c:formatCode>
                <c:ptCount val="31"/>
                <c:pt idx="0">
                  <c:v>48.676092975473743</c:v>
                </c:pt>
                <c:pt idx="1">
                  <c:v>50.03323089685442</c:v>
                </c:pt>
                <c:pt idx="2">
                  <c:v>51.241646379002241</c:v>
                </c:pt>
                <c:pt idx="3">
                  <c:v>48.387520164420529</c:v>
                </c:pt>
                <c:pt idx="4">
                  <c:v>47.182798339040474</c:v>
                </c:pt>
                <c:pt idx="5">
                  <c:v>46.706970727645562</c:v>
                </c:pt>
                <c:pt idx="6">
                  <c:v>46.683781500698359</c:v>
                </c:pt>
                <c:pt idx="7">
                  <c:v>44.079086006654109</c:v>
                </c:pt>
                <c:pt idx="8">
                  <c:v>45.945954352812159</c:v>
                </c:pt>
                <c:pt idx="9">
                  <c:v>45.142578033006949</c:v>
                </c:pt>
                <c:pt idx="10">
                  <c:v>42.347402222268542</c:v>
                </c:pt>
                <c:pt idx="11">
                  <c:v>41.389303226290664</c:v>
                </c:pt>
                <c:pt idx="12">
                  <c:v>38.322757445855657</c:v>
                </c:pt>
                <c:pt idx="13">
                  <c:v>36.212882227583243</c:v>
                </c:pt>
                <c:pt idx="14">
                  <c:v>35.677851944061644</c:v>
                </c:pt>
                <c:pt idx="15">
                  <c:v>35.586912890970744</c:v>
                </c:pt>
                <c:pt idx="16">
                  <c:v>33.688023212446758</c:v>
                </c:pt>
                <c:pt idx="17">
                  <c:v>31.793150468697394</c:v>
                </c:pt>
                <c:pt idx="18">
                  <c:v>28.650818066030485</c:v>
                </c:pt>
                <c:pt idx="19">
                  <c:v>24.763814951306777</c:v>
                </c:pt>
                <c:pt idx="20">
                  <c:v>21.484892892923558</c:v>
                </c:pt>
                <c:pt idx="21">
                  <c:v>19.50828285218639</c:v>
                </c:pt>
                <c:pt idx="22">
                  <c:v>17.337034259910769</c:v>
                </c:pt>
                <c:pt idx="23">
                  <c:v>16.323247877729496</c:v>
                </c:pt>
                <c:pt idx="24">
                  <c:v>15.412568880250824</c:v>
                </c:pt>
                <c:pt idx="25">
                  <c:v>14.293056130042423</c:v>
                </c:pt>
                <c:pt idx="26">
                  <c:v>13.060688296763862</c:v>
                </c:pt>
                <c:pt idx="27">
                  <c:v>11.164956584789641</c:v>
                </c:pt>
                <c:pt idx="28">
                  <c:v>9.9927897681579925</c:v>
                </c:pt>
                <c:pt idx="29">
                  <c:v>9.2184061659528762</c:v>
                </c:pt>
                <c:pt idx="30">
                  <c:v>6.9946968665295381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6F-4A3D-A5F7-9B3BA45CB30B}"/>
            </c:ext>
          </c:extLst>
        </c:ser>
        <c:ser>
          <c:idx val="6"/>
          <c:order val="6"/>
          <c:tx>
            <c:strRef>
              <c:f>'NEW Summary 1990-2020 CH4'!$A$17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1990-2020 CH4'!$B$1:$AF$1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CH4'!$B$17:$AF$17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6F-4A3D-A5F7-9B3BA45CB30B}"/>
            </c:ext>
          </c:extLst>
        </c:ser>
        <c:ser>
          <c:idx val="7"/>
          <c:order val="7"/>
          <c:tx>
            <c:strRef>
              <c:f>'NEW Summary 1990-2020 CH4'!$A$23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1990-2020 CH4'!$B$1:$AF$1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CH4'!$B$23:$AF$23</c:f>
              <c:numCache>
                <c:formatCode>0.00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7-BB6F-4A3D-A5F7-9B3BA45CB30B}"/>
            </c:ext>
          </c:extLst>
        </c:ser>
        <c:ser>
          <c:idx val="8"/>
          <c:order val="8"/>
          <c:tx>
            <c:strRef>
              <c:f>'NEW Summary 1990-2020 CH4'!$A$24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1990-2020 CH4'!$B$1:$AF$1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CH4'!$B$24:$AF$24</c:f>
              <c:numCache>
                <c:formatCode>0.00</c:formatCode>
                <c:ptCount val="31"/>
                <c:pt idx="0">
                  <c:v>11755.492494478323</c:v>
                </c:pt>
                <c:pt idx="1">
                  <c:v>11982.439596078628</c:v>
                </c:pt>
                <c:pt idx="2">
                  <c:v>12203.897339666853</c:v>
                </c:pt>
                <c:pt idx="3">
                  <c:v>12309.954343103371</c:v>
                </c:pt>
                <c:pt idx="4">
                  <c:v>12341.414632739159</c:v>
                </c:pt>
                <c:pt idx="5">
                  <c:v>12454.651439675967</c:v>
                </c:pt>
                <c:pt idx="6">
                  <c:v>12898.508514833395</c:v>
                </c:pt>
                <c:pt idx="7">
                  <c:v>13277.423480797957</c:v>
                </c:pt>
                <c:pt idx="8">
                  <c:v>13539.636566184943</c:v>
                </c:pt>
                <c:pt idx="9">
                  <c:v>13202.395081855961</c:v>
                </c:pt>
                <c:pt idx="10">
                  <c:v>12702.389119505957</c:v>
                </c:pt>
                <c:pt idx="11">
                  <c:v>12731.738665786504</c:v>
                </c:pt>
                <c:pt idx="12">
                  <c:v>12683.266177486001</c:v>
                </c:pt>
                <c:pt idx="13">
                  <c:v>12711.475735459033</c:v>
                </c:pt>
                <c:pt idx="14">
                  <c:v>12635.846277594823</c:v>
                </c:pt>
                <c:pt idx="15">
                  <c:v>12632.3279213034</c:v>
                </c:pt>
                <c:pt idx="16">
                  <c:v>12727.721435732343</c:v>
                </c:pt>
                <c:pt idx="17">
                  <c:v>12326.39916550015</c:v>
                </c:pt>
                <c:pt idx="18">
                  <c:v>12338.171028504763</c:v>
                </c:pt>
                <c:pt idx="19">
                  <c:v>12150.372128738192</c:v>
                </c:pt>
                <c:pt idx="20">
                  <c:v>11898.362040212916</c:v>
                </c:pt>
                <c:pt idx="21">
                  <c:v>11766.240701690273</c:v>
                </c:pt>
                <c:pt idx="22">
                  <c:v>12485.109833466406</c:v>
                </c:pt>
                <c:pt idx="23">
                  <c:v>12598.535609239732</c:v>
                </c:pt>
                <c:pt idx="24">
                  <c:v>12505.282906939601</c:v>
                </c:pt>
                <c:pt idx="25">
                  <c:v>12960.580951941052</c:v>
                </c:pt>
                <c:pt idx="26">
                  <c:v>13331.204885868938</c:v>
                </c:pt>
                <c:pt idx="27">
                  <c:v>13766.006803951586</c:v>
                </c:pt>
                <c:pt idx="28">
                  <c:v>14086.793452261209</c:v>
                </c:pt>
                <c:pt idx="29">
                  <c:v>13720.769748925901</c:v>
                </c:pt>
                <c:pt idx="30">
                  <c:v>13887.321059409909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6F-4A3D-A5F7-9B3BA45CB30B}"/>
            </c:ext>
          </c:extLst>
        </c:ser>
        <c:ser>
          <c:idx val="9"/>
          <c:order val="9"/>
          <c:tx>
            <c:strRef>
              <c:f>'NEW Summary 1990-2020 CH4'!$A$32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1990-2020 CH4'!$B$1:$AF$1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CH4'!$B$32:$AF$32</c:f>
              <c:numCache>
                <c:formatCode>0.00</c:formatCode>
                <c:ptCount val="31"/>
                <c:pt idx="0">
                  <c:v>1380.2262078972735</c:v>
                </c:pt>
                <c:pt idx="1">
                  <c:v>1461.0991277437502</c:v>
                </c:pt>
                <c:pt idx="2">
                  <c:v>1524.5147015608809</c:v>
                </c:pt>
                <c:pt idx="3">
                  <c:v>1574.0676366392872</c:v>
                </c:pt>
                <c:pt idx="4">
                  <c:v>1619.7977249015548</c:v>
                </c:pt>
                <c:pt idx="5">
                  <c:v>1656.7359747538308</c:v>
                </c:pt>
                <c:pt idx="6">
                  <c:v>1535.5133658952302</c:v>
                </c:pt>
                <c:pt idx="7">
                  <c:v>1274.0069329790904</c:v>
                </c:pt>
                <c:pt idx="8">
                  <c:v>1332.0381309105201</c:v>
                </c:pt>
                <c:pt idx="9">
                  <c:v>1326.8537844210787</c:v>
                </c:pt>
                <c:pt idx="10">
                  <c:v>1332.3414424980945</c:v>
                </c:pt>
                <c:pt idx="11">
                  <c:v>1431.91480055291</c:v>
                </c:pt>
                <c:pt idx="12">
                  <c:v>1510.8255868964511</c:v>
                </c:pt>
                <c:pt idx="13">
                  <c:v>1518.1297088364702</c:v>
                </c:pt>
                <c:pt idx="14">
                  <c:v>1262.6264194238152</c:v>
                </c:pt>
                <c:pt idx="15">
                  <c:v>1085.797427339601</c:v>
                </c:pt>
                <c:pt idx="16">
                  <c:v>1117.8126393076957</c:v>
                </c:pt>
                <c:pt idx="17">
                  <c:v>681.7778974660182</c:v>
                </c:pt>
                <c:pt idx="18">
                  <c:v>543.3960298588006</c:v>
                </c:pt>
                <c:pt idx="19">
                  <c:v>364.57967236191195</c:v>
                </c:pt>
                <c:pt idx="20">
                  <c:v>357.83270625372234</c:v>
                </c:pt>
                <c:pt idx="21">
                  <c:v>460.68843739378917</c:v>
                </c:pt>
                <c:pt idx="22">
                  <c:v>379.52048401757509</c:v>
                </c:pt>
                <c:pt idx="23">
                  <c:v>537.73352421717777</c:v>
                </c:pt>
                <c:pt idx="24">
                  <c:v>724.90216626432425</c:v>
                </c:pt>
                <c:pt idx="25">
                  <c:v>803.24202775441813</c:v>
                </c:pt>
                <c:pt idx="26">
                  <c:v>823.74897615942018</c:v>
                </c:pt>
                <c:pt idx="27">
                  <c:v>796.42234363452451</c:v>
                </c:pt>
                <c:pt idx="28">
                  <c:v>770.13986092255095</c:v>
                </c:pt>
                <c:pt idx="29">
                  <c:v>757.61258587862869</c:v>
                </c:pt>
                <c:pt idx="30">
                  <c:v>750.58716564035706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B6F-4A3D-A5F7-9B3BA45CB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561856"/>
        <c:axId val="227563392"/>
      </c:barChart>
      <c:catAx>
        <c:axId val="2275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7563392"/>
        <c:crosses val="autoZero"/>
        <c:auto val="1"/>
        <c:lblAlgn val="ctr"/>
        <c:lblOffset val="100"/>
        <c:noMultiLvlLbl val="0"/>
      </c:catAx>
      <c:valAx>
        <c:axId val="227563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7561856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2020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1381302433430722"/>
                  <c:y val="4.424129171477274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48-448A-A79F-54799E9541A3}"/>
                </c:ext>
              </c:extLst>
            </c:dLbl>
            <c:dLbl>
              <c:idx val="1"/>
              <c:layout>
                <c:manualLayout>
                  <c:x val="0.18371484840479446"/>
                  <c:y val="2.35600318453603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48-448A-A79F-54799E9541A3}"/>
                </c:ext>
              </c:extLst>
            </c:dLbl>
            <c:dLbl>
              <c:idx val="2"/>
              <c:layout>
                <c:manualLayout>
                  <c:x val="0.3061217290021323"/>
                  <c:y val="0.2743101831243214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48-448A-A79F-54799E9541A3}"/>
                </c:ext>
              </c:extLst>
            </c:dLbl>
            <c:dLbl>
              <c:idx val="3"/>
              <c:layout>
                <c:manualLayout>
                  <c:x val="0.26597255439736961"/>
                  <c:y val="0.1189847418335516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48-448A-A79F-54799E9541A3}"/>
                </c:ext>
              </c:extLst>
            </c:dLbl>
            <c:dLbl>
              <c:idx val="4"/>
              <c:layout>
                <c:manualLayout>
                  <c:x val="-0.44244268867628761"/>
                  <c:y val="0.4152718009604231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48-448A-A79F-54799E9541A3}"/>
                </c:ext>
              </c:extLst>
            </c:dLbl>
            <c:dLbl>
              <c:idx val="5"/>
              <c:layout>
                <c:manualLayout>
                  <c:x val="0.33160053320743166"/>
                  <c:y val="0.4114652746864821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48-448A-A79F-54799E9541A3}"/>
                </c:ext>
              </c:extLst>
            </c:dLbl>
            <c:dLbl>
              <c:idx val="6"/>
              <c:layout>
                <c:manualLayout>
                  <c:x val="-0.42003934974932"/>
                  <c:y val="0.1775969442493576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48-448A-A79F-54799E9541A3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48-448A-A79F-54799E9541A3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48-448A-A79F-54799E9541A3}"/>
                </c:ext>
              </c:extLst>
            </c:dLbl>
            <c:dLbl>
              <c:idx val="9"/>
              <c:layout>
                <c:manualLayout>
                  <c:x val="-0.14886853278243131"/>
                  <c:y val="4.717221212286121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48-448A-A79F-54799E9541A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1990-2020 CH4'!$A$2,'NEW Summary 1990-2020 CH4'!$A$7,'NEW Summary 1990-2020 CH4'!$A$8,'NEW Summary 1990-2020 CH4'!$A$9,'NEW Summary 1990-2020 CH4'!$A$10,'NEW Summary 1990-2020 CH4'!$A$11,'NEW Summary 1990-2020 CH4'!$A$17,'NEW Summary 1990-2020 CH4'!$A$23,'NEW Summary 1990-2020 CH4'!$A$24,'NEW Summary 1990-2020 CH4'!$A$32)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1990-2020 CH4'!$AF$2,'NEW Summary 1990-2020 CH4'!$AF$7,'NEW Summary 1990-2020 CH4'!$AF$8,'NEW Summary 1990-2020 CH4'!$AF$9,'NEW Summary 1990-2020 CH4'!$AF$10,'NEW Summary 1990-2020 CH4'!$AF$11,'NEW Summary 1990-2020 CH4'!$AF$17,'NEW Summary 1990-2020 CH4'!$AF$23,'NEW Summary 1990-2020 CH4'!$AF$24,'NEW Summary 1990-2020 CH4'!$AF$32)</c:f>
              <c:numCache>
                <c:formatCode>0.00</c:formatCode>
                <c:ptCount val="10"/>
                <c:pt idx="0">
                  <c:v>101.77930620620336</c:v>
                </c:pt>
                <c:pt idx="1">
                  <c:v>146.1239724259886</c:v>
                </c:pt>
                <c:pt idx="2">
                  <c:v>7.7217600139694058</c:v>
                </c:pt>
                <c:pt idx="3">
                  <c:v>3.2921118548855626</c:v>
                </c:pt>
                <c:pt idx="4">
                  <c:v>6.498851532343175</c:v>
                </c:pt>
                <c:pt idx="5">
                  <c:v>6.9946968665295381</c:v>
                </c:pt>
                <c:pt idx="6">
                  <c:v>0</c:v>
                </c:pt>
                <c:pt idx="8">
                  <c:v>13887.321059409909</c:v>
                </c:pt>
                <c:pt idx="9">
                  <c:v>750.58716564035706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148-448A-A79F-54799E954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1237456</xdr:colOff>
      <xdr:row>46</xdr:row>
      <xdr:rowOff>183356</xdr:rowOff>
    </xdr:from>
    <xdr:to>
      <xdr:col>23</xdr:col>
      <xdr:colOff>312738</xdr:colOff>
      <xdr:row>75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BAF6F2-93DF-477D-AEB5-BE3E95646C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292100</xdr:colOff>
      <xdr:row>76</xdr:row>
      <xdr:rowOff>2381</xdr:rowOff>
    </xdr:from>
    <xdr:to>
      <xdr:col>19</xdr:col>
      <xdr:colOff>319088</xdr:colOff>
      <xdr:row>109</xdr:row>
      <xdr:rowOff>73819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D70665-82CA-4A7D-B136-12C490E6A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97630</xdr:colOff>
      <xdr:row>76</xdr:row>
      <xdr:rowOff>2381</xdr:rowOff>
    </xdr:from>
    <xdr:to>
      <xdr:col>8</xdr:col>
      <xdr:colOff>241300</xdr:colOff>
      <xdr:row>109</xdr:row>
      <xdr:rowOff>85724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70444097-B1AE-47EF-A4E5-D3767DBB2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1165225</xdr:colOff>
      <xdr:row>113</xdr:row>
      <xdr:rowOff>71438</xdr:rowOff>
    </xdr:from>
    <xdr:to>
      <xdr:col>23</xdr:col>
      <xdr:colOff>253207</xdr:colOff>
      <xdr:row>143</xdr:row>
      <xdr:rowOff>154782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FD86E59-8109-4CC0-A4D9-F57B9B6FB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843756</xdr:colOff>
      <xdr:row>40</xdr:row>
      <xdr:rowOff>157956</xdr:rowOff>
    </xdr:from>
    <xdr:to>
      <xdr:col>26</xdr:col>
      <xdr:colOff>571500</xdr:colOff>
      <xdr:row>69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03A4FC-10F9-42D4-8CCD-DB86B6144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101600</xdr:colOff>
      <xdr:row>72</xdr:row>
      <xdr:rowOff>129381</xdr:rowOff>
    </xdr:from>
    <xdr:to>
      <xdr:col>23</xdr:col>
      <xdr:colOff>93663</xdr:colOff>
      <xdr:row>106</xdr:row>
      <xdr:rowOff>10319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78D99F-7BAA-4E32-A560-8945444E14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62705</xdr:colOff>
      <xdr:row>72</xdr:row>
      <xdr:rowOff>142081</xdr:rowOff>
    </xdr:from>
    <xdr:to>
      <xdr:col>11</xdr:col>
      <xdr:colOff>658018</xdr:colOff>
      <xdr:row>106</xdr:row>
      <xdr:rowOff>34924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91D52D77-9CE2-4B52-840B-7C898BE53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869156</xdr:colOff>
      <xdr:row>38</xdr:row>
      <xdr:rowOff>107156</xdr:rowOff>
    </xdr:from>
    <xdr:to>
      <xdr:col>27</xdr:col>
      <xdr:colOff>495300</xdr:colOff>
      <xdr:row>65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44A2B-B0F7-4587-8B6C-589268BCC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25400</xdr:colOff>
      <xdr:row>67</xdr:row>
      <xdr:rowOff>154781</xdr:rowOff>
    </xdr:from>
    <xdr:to>
      <xdr:col>23</xdr:col>
      <xdr:colOff>17463</xdr:colOff>
      <xdr:row>101</xdr:row>
      <xdr:rowOff>35719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E3D1C4-F34D-40C7-A432-E4CF15515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11905</xdr:colOff>
      <xdr:row>67</xdr:row>
      <xdr:rowOff>154781</xdr:rowOff>
    </xdr:from>
    <xdr:to>
      <xdr:col>11</xdr:col>
      <xdr:colOff>607218</xdr:colOff>
      <xdr:row>101</xdr:row>
      <xdr:rowOff>47624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8357F3C1-FA3A-4739-A6D8-F77663776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869156</xdr:colOff>
      <xdr:row>38</xdr:row>
      <xdr:rowOff>107156</xdr:rowOff>
    </xdr:from>
    <xdr:to>
      <xdr:col>32</xdr:col>
      <xdr:colOff>508000</xdr:colOff>
      <xdr:row>67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7D5EA2-1BB3-4FC7-A461-1A47206E2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25400</xdr:colOff>
      <xdr:row>67</xdr:row>
      <xdr:rowOff>129381</xdr:rowOff>
    </xdr:from>
    <xdr:to>
      <xdr:col>23</xdr:col>
      <xdr:colOff>76200</xdr:colOff>
      <xdr:row>101</xdr:row>
      <xdr:rowOff>10319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60847E-7702-4FBB-BAC9-4CF5D53F7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11905</xdr:colOff>
      <xdr:row>67</xdr:row>
      <xdr:rowOff>142081</xdr:rowOff>
    </xdr:from>
    <xdr:to>
      <xdr:col>11</xdr:col>
      <xdr:colOff>578643</xdr:colOff>
      <xdr:row>101</xdr:row>
      <xdr:rowOff>34924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9A93C53F-96A0-4371-B114-A7EEDB083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800101</xdr:colOff>
      <xdr:row>40</xdr:row>
      <xdr:rowOff>114300</xdr:rowOff>
    </xdr:from>
    <xdr:to>
      <xdr:col>27</xdr:col>
      <xdr:colOff>457201</xdr:colOff>
      <xdr:row>65</xdr:row>
      <xdr:rowOff>70970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345860-76E3-437A-8C91-02FDE8FC7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762000</xdr:colOff>
      <xdr:row>109</xdr:row>
      <xdr:rowOff>169717</xdr:rowOff>
    </xdr:from>
    <xdr:to>
      <xdr:col>27</xdr:col>
      <xdr:colOff>330199</xdr:colOff>
      <xdr:row>141</xdr:row>
      <xdr:rowOff>51955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62AEC8-8517-4E1A-98CF-FC7A8DE59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17319</xdr:colOff>
      <xdr:row>143</xdr:row>
      <xdr:rowOff>29935</xdr:rowOff>
    </xdr:from>
    <xdr:to>
      <xdr:col>11</xdr:col>
      <xdr:colOff>727362</xdr:colOff>
      <xdr:row>177</xdr:row>
      <xdr:rowOff>16080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7956DBA-5FAD-4A96-AE07-962C5CF7E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38348</xdr:colOff>
      <xdr:row>143</xdr:row>
      <xdr:rowOff>21606</xdr:rowOff>
    </xdr:from>
    <xdr:to>
      <xdr:col>22</xdr:col>
      <xdr:colOff>584200</xdr:colOff>
      <xdr:row>177</xdr:row>
      <xdr:rowOff>7752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DD557FC-B90D-4C61-A071-372EEAC09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180</xdr:row>
      <xdr:rowOff>0</xdr:rowOff>
    </xdr:from>
    <xdr:to>
      <xdr:col>12</xdr:col>
      <xdr:colOff>0</xdr:colOff>
      <xdr:row>213</xdr:row>
      <xdr:rowOff>83343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7C3AC347-0FD1-4F69-B569-A0CAA031D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40823</xdr:colOff>
      <xdr:row>180</xdr:row>
      <xdr:rowOff>0</xdr:rowOff>
    </xdr:from>
    <xdr:to>
      <xdr:col>22</xdr:col>
      <xdr:colOff>585108</xdr:colOff>
      <xdr:row>213</xdr:row>
      <xdr:rowOff>83343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CF2C55EA-2483-40EF-84A9-645E2D02F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ED6C1-F5AB-48D0-AFC4-E22FB0E21365}">
  <sheetPr>
    <tabColor rgb="FFFF0000"/>
    <outlinePr summaryBelow="0"/>
  </sheetPr>
  <dimension ref="A1:AS494"/>
  <sheetViews>
    <sheetView tabSelected="1" zoomScale="75" zoomScaleNormal="75" workbookViewId="0">
      <pane ySplit="1" topLeftCell="A2" activePane="bottomLeft" state="frozen"/>
      <selection activeCell="E13" sqref="E13"/>
      <selection pane="bottomLeft" activeCell="J45" sqref="J45"/>
    </sheetView>
  </sheetViews>
  <sheetFormatPr defaultColWidth="9.140625" defaultRowHeight="15" outlineLevelRow="1" x14ac:dyDescent="0.25"/>
  <cols>
    <col min="1" max="1" width="39.140625" style="6" customWidth="1"/>
    <col min="2" max="32" width="9.7109375" style="6" customWidth="1"/>
    <col min="33" max="33" width="13.140625" style="6" bestFit="1" customWidth="1"/>
    <col min="34" max="34" width="12.5703125" style="6" customWidth="1"/>
    <col min="35" max="35" width="12.140625" style="6" customWidth="1"/>
    <col min="36" max="36" width="11.140625" style="6" customWidth="1"/>
    <col min="37" max="37" width="10.42578125" style="6" customWidth="1"/>
    <col min="38" max="38" width="9.85546875" style="6" customWidth="1"/>
    <col min="39" max="39" width="9.42578125" style="6" bestFit="1" customWidth="1"/>
    <col min="40" max="40" width="10.28515625" style="6" customWidth="1"/>
    <col min="41" max="16384" width="9.140625" style="6"/>
  </cols>
  <sheetData>
    <row r="1" spans="1:45" ht="30" x14ac:dyDescent="0.25">
      <c r="A1" s="1" t="s">
        <v>46</v>
      </c>
      <c r="B1" s="2">
        <v>1990</v>
      </c>
      <c r="C1" s="2">
        <v>1991</v>
      </c>
      <c r="D1" s="2">
        <v>1992</v>
      </c>
      <c r="E1" s="2">
        <v>1993</v>
      </c>
      <c r="F1" s="2">
        <v>1994</v>
      </c>
      <c r="G1" s="2">
        <v>1995</v>
      </c>
      <c r="H1" s="2">
        <v>1996</v>
      </c>
      <c r="I1" s="2">
        <v>1997</v>
      </c>
      <c r="J1" s="2">
        <v>1998</v>
      </c>
      <c r="K1" s="2">
        <v>1999</v>
      </c>
      <c r="L1" s="2">
        <v>2000</v>
      </c>
      <c r="M1" s="2">
        <v>2001</v>
      </c>
      <c r="N1" s="2">
        <v>2002</v>
      </c>
      <c r="O1" s="2">
        <v>2003</v>
      </c>
      <c r="P1" s="2">
        <v>2004</v>
      </c>
      <c r="Q1" s="2">
        <v>2005</v>
      </c>
      <c r="R1" s="2">
        <v>2006</v>
      </c>
      <c r="S1" s="2">
        <v>2007</v>
      </c>
      <c r="T1" s="2">
        <v>2008</v>
      </c>
      <c r="U1" s="2">
        <v>2009</v>
      </c>
      <c r="V1" s="2">
        <v>2010</v>
      </c>
      <c r="W1" s="2">
        <v>2011</v>
      </c>
      <c r="X1" s="2">
        <v>2012</v>
      </c>
      <c r="Y1" s="2">
        <v>2013</v>
      </c>
      <c r="Z1" s="2">
        <v>2014</v>
      </c>
      <c r="AA1" s="2">
        <v>2015</v>
      </c>
      <c r="AB1" s="2">
        <v>2016</v>
      </c>
      <c r="AC1" s="2">
        <v>2017</v>
      </c>
      <c r="AD1" s="2">
        <v>2018</v>
      </c>
      <c r="AE1" s="2">
        <v>2019</v>
      </c>
      <c r="AF1" s="2">
        <v>2020</v>
      </c>
      <c r="AG1" s="1" t="s">
        <v>1</v>
      </c>
      <c r="AH1" s="3" t="s">
        <v>2</v>
      </c>
      <c r="AI1" s="4"/>
      <c r="AJ1" s="3" t="s">
        <v>3</v>
      </c>
      <c r="AK1" s="5" t="s">
        <v>4</v>
      </c>
    </row>
    <row r="2" spans="1:45" x14ac:dyDescent="0.25">
      <c r="A2" s="7" t="s">
        <v>5</v>
      </c>
      <c r="B2" s="8">
        <f t="shared" ref="B2:AA2" si="0">SUM(B3:B6)</f>
        <v>11328.966253805587</v>
      </c>
      <c r="C2" s="8">
        <f t="shared" si="0"/>
        <v>11780.678109280734</v>
      </c>
      <c r="D2" s="8">
        <f t="shared" si="0"/>
        <v>12437.361683442905</v>
      </c>
      <c r="E2" s="8">
        <f t="shared" si="0"/>
        <v>12457.004150255783</v>
      </c>
      <c r="F2" s="8">
        <f t="shared" si="0"/>
        <v>12793.133197098214</v>
      </c>
      <c r="G2" s="8">
        <f t="shared" si="0"/>
        <v>13478.261798968648</v>
      </c>
      <c r="H2" s="8">
        <f t="shared" si="0"/>
        <v>14198.573117410271</v>
      </c>
      <c r="I2" s="8">
        <f t="shared" si="0"/>
        <v>14853.796861419714</v>
      </c>
      <c r="J2" s="8">
        <f t="shared" si="0"/>
        <v>15220.940928008784</v>
      </c>
      <c r="K2" s="8">
        <f t="shared" si="0"/>
        <v>15918.811688158401</v>
      </c>
      <c r="L2" s="8">
        <f t="shared" si="0"/>
        <v>16199.473446964294</v>
      </c>
      <c r="M2" s="8">
        <f t="shared" si="0"/>
        <v>17486.787730743265</v>
      </c>
      <c r="N2" s="8">
        <f t="shared" si="0"/>
        <v>16493.960164509976</v>
      </c>
      <c r="O2" s="8">
        <f t="shared" si="0"/>
        <v>16467.348083585119</v>
      </c>
      <c r="P2" s="8">
        <f t="shared" si="0"/>
        <v>15417.671367282175</v>
      </c>
      <c r="Q2" s="8">
        <f t="shared" si="0"/>
        <v>15902.197266618594</v>
      </c>
      <c r="R2" s="8">
        <f t="shared" si="0"/>
        <v>15162.131444118559</v>
      </c>
      <c r="S2" s="8">
        <f t="shared" si="0"/>
        <v>14677.006009303001</v>
      </c>
      <c r="T2" s="8">
        <f t="shared" si="0"/>
        <v>14795.175911690914</v>
      </c>
      <c r="U2" s="8">
        <f t="shared" si="0"/>
        <v>13201.437975928084</v>
      </c>
      <c r="V2" s="8">
        <f t="shared" si="0"/>
        <v>13465.849856840132</v>
      </c>
      <c r="W2" s="8">
        <f t="shared" si="0"/>
        <v>12061.413901663311</v>
      </c>
      <c r="X2" s="8">
        <f t="shared" si="0"/>
        <v>12902.62808479094</v>
      </c>
      <c r="Y2" s="8">
        <f t="shared" si="0"/>
        <v>11538.324437686621</v>
      </c>
      <c r="Z2" s="8">
        <f t="shared" si="0"/>
        <v>11344.963330321772</v>
      </c>
      <c r="AA2" s="8">
        <f t="shared" si="0"/>
        <v>11954.872088101389</v>
      </c>
      <c r="AB2" s="8">
        <f>SUM(AB3:AB6)</f>
        <v>12679.346869990868</v>
      </c>
      <c r="AC2" s="8">
        <f>SUM(AC3:AC6)</f>
        <v>11911.188035649086</v>
      </c>
      <c r="AD2" s="8">
        <f t="shared" ref="AD2:AF2" si="1">SUM(AD3:AD6)</f>
        <v>10650.20666261979</v>
      </c>
      <c r="AE2" s="8">
        <f t="shared" si="1"/>
        <v>9440.6068863039345</v>
      </c>
      <c r="AF2" s="8">
        <f t="shared" si="1"/>
        <v>8739.0759330690253</v>
      </c>
      <c r="AG2" s="9">
        <f>AF2/$AF$38</f>
        <v>0.15141489581205458</v>
      </c>
      <c r="AH2" s="9">
        <f>(AF2-B2)/B2</f>
        <v>-0.2286078237603166</v>
      </c>
      <c r="AJ2" s="10">
        <f>(AF2-AE2)/AE2</f>
        <v>-7.4309942325070558E-2</v>
      </c>
      <c r="AK2" s="11">
        <f>AF2-AE2</f>
        <v>-701.53095323490925</v>
      </c>
      <c r="AM2" s="11">
        <f t="shared" ref="AM2:AM36" si="2">AK2/1000</f>
        <v>-0.70153095323490922</v>
      </c>
    </row>
    <row r="3" spans="1:45" outlineLevel="1" x14ac:dyDescent="0.25">
      <c r="A3" s="12" t="s">
        <v>6</v>
      </c>
      <c r="B3" s="13">
        <v>10953.919869683112</v>
      </c>
      <c r="C3" s="13">
        <v>11440.957619988107</v>
      </c>
      <c r="D3" s="13">
        <v>12108.543399367891</v>
      </c>
      <c r="E3" s="13">
        <v>12126.246549362788</v>
      </c>
      <c r="F3" s="13">
        <v>12448.543664406883</v>
      </c>
      <c r="G3" s="13">
        <v>13132.912896120479</v>
      </c>
      <c r="H3" s="13">
        <v>13851.997148121833</v>
      </c>
      <c r="I3" s="13">
        <v>14490.618968714625</v>
      </c>
      <c r="J3" s="13">
        <v>14813.762420797844</v>
      </c>
      <c r="K3" s="13">
        <v>15498.257583697967</v>
      </c>
      <c r="L3" s="13">
        <v>15754.35326580209</v>
      </c>
      <c r="M3" s="13">
        <v>16893.896631009309</v>
      </c>
      <c r="N3" s="13">
        <v>15934.480447026663</v>
      </c>
      <c r="O3" s="13">
        <v>15222.09160194351</v>
      </c>
      <c r="P3" s="13">
        <v>14836.215338976092</v>
      </c>
      <c r="Q3" s="13">
        <v>15244.751010413473</v>
      </c>
      <c r="R3" s="13">
        <v>14527.038626731588</v>
      </c>
      <c r="S3" s="13">
        <v>14055.758786835397</v>
      </c>
      <c r="T3" s="13">
        <v>14155.130403839303</v>
      </c>
      <c r="U3" s="13">
        <v>12610.625284719028</v>
      </c>
      <c r="V3" s="13">
        <v>12895.102957698073</v>
      </c>
      <c r="W3" s="13">
        <v>11560.550993186767</v>
      </c>
      <c r="X3" s="13">
        <v>12365.541407531198</v>
      </c>
      <c r="Y3" s="13">
        <v>11006.414430262763</v>
      </c>
      <c r="Z3" s="13">
        <v>10844.148659596874</v>
      </c>
      <c r="AA3" s="13">
        <v>11393.009810923188</v>
      </c>
      <c r="AB3" s="13">
        <v>12150.616174647403</v>
      </c>
      <c r="AC3" s="13">
        <v>11376.414024176367</v>
      </c>
      <c r="AD3" s="13">
        <v>10114.283518561617</v>
      </c>
      <c r="AE3" s="13">
        <v>8968.0549128495277</v>
      </c>
      <c r="AF3" s="13">
        <v>8254.8094935647678</v>
      </c>
      <c r="AG3" s="14">
        <f>AF3/$AF$38</f>
        <v>0.14302440315077142</v>
      </c>
      <c r="AH3" s="14">
        <f>(AF3-B3)/B3</f>
        <v>-0.24640589014975395</v>
      </c>
      <c r="AI3" s="15"/>
      <c r="AJ3" s="16">
        <f>(AF3-AE3)/AE3</f>
        <v>-7.9531785455819862E-2</v>
      </c>
      <c r="AK3" s="17">
        <f>AF3-AE3</f>
        <v>-713.24541928475992</v>
      </c>
      <c r="AM3" s="17">
        <f t="shared" si="2"/>
        <v>-0.71324541928475993</v>
      </c>
      <c r="AO3"/>
      <c r="AP3"/>
      <c r="AQ3"/>
      <c r="AR3"/>
      <c r="AS3"/>
    </row>
    <row r="4" spans="1:45" outlineLevel="1" x14ac:dyDescent="0.25">
      <c r="A4" s="12" t="s">
        <v>7</v>
      </c>
      <c r="B4" s="13">
        <v>168.67007475966938</v>
      </c>
      <c r="C4" s="13">
        <v>166.7086346603628</v>
      </c>
      <c r="D4" s="13">
        <v>171.81510003498963</v>
      </c>
      <c r="E4" s="13">
        <v>172.65167482911988</v>
      </c>
      <c r="F4" s="13">
        <v>178.26827632214111</v>
      </c>
      <c r="G4" s="13">
        <v>181.27469310609743</v>
      </c>
      <c r="H4" s="13">
        <v>179.40716809897683</v>
      </c>
      <c r="I4" s="13">
        <v>218.74674770939885</v>
      </c>
      <c r="J4" s="13">
        <v>247.81659474314813</v>
      </c>
      <c r="K4" s="13">
        <v>223.85552667956068</v>
      </c>
      <c r="L4" s="13">
        <v>274.79746671454512</v>
      </c>
      <c r="M4" s="13">
        <v>321.48320368155123</v>
      </c>
      <c r="N4" s="13">
        <v>339.74552462903137</v>
      </c>
      <c r="O4" s="13">
        <v>337.5763219870114</v>
      </c>
      <c r="P4" s="13">
        <v>336.65395268567238</v>
      </c>
      <c r="Q4" s="13">
        <v>411.8653994268235</v>
      </c>
      <c r="R4" s="13">
        <v>377.14348359621266</v>
      </c>
      <c r="S4" s="13">
        <v>360.79726024210686</v>
      </c>
      <c r="T4" s="13">
        <v>367.47977817534064</v>
      </c>
      <c r="U4" s="13">
        <v>315.3907495271298</v>
      </c>
      <c r="V4" s="13">
        <v>310.47454786791877</v>
      </c>
      <c r="W4" s="13">
        <v>285.49057113333788</v>
      </c>
      <c r="X4" s="13">
        <v>313.64292513346294</v>
      </c>
      <c r="Y4" s="13">
        <v>294.56254106953065</v>
      </c>
      <c r="Z4" s="13">
        <v>279.47662558764301</v>
      </c>
      <c r="AA4" s="13">
        <v>358.72704903232011</v>
      </c>
      <c r="AB4" s="13">
        <v>313.57152456737884</v>
      </c>
      <c r="AC4" s="13">
        <v>311.19048192085194</v>
      </c>
      <c r="AD4" s="13">
        <v>322.19314711962551</v>
      </c>
      <c r="AE4" s="13">
        <v>274.54455551699135</v>
      </c>
      <c r="AF4" s="13">
        <v>301.04001783497307</v>
      </c>
      <c r="AG4" s="14">
        <f t="shared" ref="AG4:AG5" si="3">AF4/$AF$38</f>
        <v>5.2158767454185328E-3</v>
      </c>
      <c r="AH4" s="14">
        <f t="shared" ref="AH4:AH6" si="4">(AF4-B4)/B4</f>
        <v>0.78478617658711447</v>
      </c>
      <c r="AI4" s="19"/>
      <c r="AJ4" s="16">
        <f t="shared" ref="AJ4:AJ36" si="5">(AF4-AE4)/AE4</f>
        <v>9.6506966849473491E-2</v>
      </c>
      <c r="AK4" s="17">
        <f t="shared" ref="AK4:AK38" si="6">AF4-AE4</f>
        <v>26.495462317981719</v>
      </c>
      <c r="AM4" s="17">
        <f t="shared" si="2"/>
        <v>2.6495462317981718E-2</v>
      </c>
    </row>
    <row r="5" spans="1:45" outlineLevel="1" x14ac:dyDescent="0.25">
      <c r="A5" s="12" t="s">
        <v>8</v>
      </c>
      <c r="B5" s="13">
        <v>100.53678355437907</v>
      </c>
      <c r="C5" s="13">
        <v>76.54991489954142</v>
      </c>
      <c r="D5" s="13">
        <v>65.273087005793954</v>
      </c>
      <c r="E5" s="13">
        <v>62.605311784631738</v>
      </c>
      <c r="F5" s="13">
        <v>72.152664440590968</v>
      </c>
      <c r="G5" s="13">
        <v>69.441462401639171</v>
      </c>
      <c r="H5" s="13">
        <v>72.218389713792263</v>
      </c>
      <c r="I5" s="13">
        <v>51.648672818497268</v>
      </c>
      <c r="J5" s="13">
        <v>79.956189002831252</v>
      </c>
      <c r="K5" s="13">
        <v>77.939136899148238</v>
      </c>
      <c r="L5" s="13">
        <v>87.150476539279381</v>
      </c>
      <c r="M5" s="13">
        <v>118.84269779976697</v>
      </c>
      <c r="N5" s="13">
        <v>145.60131936255476</v>
      </c>
      <c r="O5" s="13">
        <v>166.03053044546459</v>
      </c>
      <c r="P5" s="13">
        <v>162.23941951242472</v>
      </c>
      <c r="Q5" s="13">
        <v>171.89367022298498</v>
      </c>
      <c r="R5" s="13">
        <v>172.44163464640769</v>
      </c>
      <c r="S5" s="13">
        <v>166.44662571284456</v>
      </c>
      <c r="T5" s="13">
        <v>183.88244139276779</v>
      </c>
      <c r="U5" s="13">
        <v>191.50221334048425</v>
      </c>
      <c r="V5" s="13">
        <v>173.30878785637356</v>
      </c>
      <c r="W5" s="13">
        <v>135.77376924578249</v>
      </c>
      <c r="X5" s="13">
        <v>145.38763882613475</v>
      </c>
      <c r="Y5" s="13">
        <v>161.17215860735035</v>
      </c>
      <c r="Z5" s="13">
        <v>133.65440233155715</v>
      </c>
      <c r="AA5" s="13">
        <v>114.52621438146069</v>
      </c>
      <c r="AB5" s="13">
        <v>125.40347875489084</v>
      </c>
      <c r="AC5" s="13">
        <v>128.69933277292381</v>
      </c>
      <c r="AD5" s="13">
        <v>118.51658952383853</v>
      </c>
      <c r="AE5" s="13">
        <v>107.24275781946939</v>
      </c>
      <c r="AF5" s="13">
        <v>91.859197950135083</v>
      </c>
      <c r="AG5" s="14">
        <f t="shared" si="3"/>
        <v>1.5915699775953351E-3</v>
      </c>
      <c r="AH5" s="14">
        <f t="shared" si="4"/>
        <v>-8.6312544498207369E-2</v>
      </c>
      <c r="AI5" s="19"/>
      <c r="AJ5" s="16">
        <f t="shared" si="5"/>
        <v>-0.14344614202509343</v>
      </c>
      <c r="AK5" s="17">
        <f t="shared" si="6"/>
        <v>-15.383559869334306</v>
      </c>
      <c r="AM5" s="17">
        <f t="shared" si="2"/>
        <v>-1.5383559869334306E-2</v>
      </c>
    </row>
    <row r="6" spans="1:45" ht="13.5" customHeight="1" outlineLevel="1" x14ac:dyDescent="0.25">
      <c r="A6" s="12" t="s">
        <v>9</v>
      </c>
      <c r="B6" s="13">
        <v>105.83952580842661</v>
      </c>
      <c r="C6" s="13">
        <v>96.461939732721802</v>
      </c>
      <c r="D6" s="13">
        <v>91.73009703423206</v>
      </c>
      <c r="E6" s="13">
        <v>95.500614279245141</v>
      </c>
      <c r="F6" s="13">
        <v>94.168591928597777</v>
      </c>
      <c r="G6" s="13">
        <v>94.632747340432928</v>
      </c>
      <c r="H6" s="13">
        <v>94.950411475668929</v>
      </c>
      <c r="I6" s="13">
        <v>92.782472177192773</v>
      </c>
      <c r="J6" s="13">
        <v>79.405723464961397</v>
      </c>
      <c r="K6" s="13">
        <v>118.7594408817267</v>
      </c>
      <c r="L6" s="13">
        <v>83.172237908378264</v>
      </c>
      <c r="M6" s="13">
        <v>152.56519825263959</v>
      </c>
      <c r="N6" s="13">
        <v>74.132873491725164</v>
      </c>
      <c r="O6" s="13">
        <v>741.64962920913388</v>
      </c>
      <c r="P6" s="13">
        <v>82.562656107985703</v>
      </c>
      <c r="Q6" s="13">
        <v>73.687186555311726</v>
      </c>
      <c r="R6" s="13">
        <v>85.50769914435044</v>
      </c>
      <c r="S6" s="13">
        <v>94.003336512651913</v>
      </c>
      <c r="T6" s="13">
        <v>88.683288283502478</v>
      </c>
      <c r="U6" s="13">
        <v>83.919728341440802</v>
      </c>
      <c r="V6" s="13">
        <v>86.963563417768498</v>
      </c>
      <c r="W6" s="13">
        <v>79.598568097422771</v>
      </c>
      <c r="X6" s="13">
        <v>78.056113300144062</v>
      </c>
      <c r="Y6" s="13">
        <v>76.175307746976785</v>
      </c>
      <c r="Z6" s="13">
        <v>87.68364280569719</v>
      </c>
      <c r="AA6" s="13">
        <v>88.609013764420197</v>
      </c>
      <c r="AB6" s="13">
        <v>89.7556920211956</v>
      </c>
      <c r="AC6" s="13">
        <v>94.884196778943632</v>
      </c>
      <c r="AD6" s="13">
        <v>95.213407414709536</v>
      </c>
      <c r="AE6" s="13">
        <v>90.764660117945795</v>
      </c>
      <c r="AF6" s="13">
        <v>91.367223719149848</v>
      </c>
      <c r="AG6" s="14">
        <f>AF6/$AF$38</f>
        <v>1.5830459382692819E-3</v>
      </c>
      <c r="AH6" s="14">
        <f t="shared" si="4"/>
        <v>-0.13673816070824202</v>
      </c>
      <c r="AJ6" s="16">
        <f t="shared" si="5"/>
        <v>6.6387468472976306E-3</v>
      </c>
      <c r="AK6" s="17">
        <f t="shared" si="6"/>
        <v>0.60256360120405361</v>
      </c>
      <c r="AM6" s="17">
        <f t="shared" si="2"/>
        <v>6.0256360120405363E-4</v>
      </c>
    </row>
    <row r="7" spans="1:45" x14ac:dyDescent="0.25">
      <c r="A7" s="20" t="s">
        <v>10</v>
      </c>
      <c r="B7" s="8">
        <v>7521.2675903875033</v>
      </c>
      <c r="C7" s="8">
        <v>7620.5642383710665</v>
      </c>
      <c r="D7" s="8">
        <v>6825.5960354935023</v>
      </c>
      <c r="E7" s="8">
        <v>6815.8843556285547</v>
      </c>
      <c r="F7" s="8">
        <v>6739.7320848209347</v>
      </c>
      <c r="G7" s="8">
        <v>6563.8366872190009</v>
      </c>
      <c r="H7" s="8">
        <v>6893.8361927072547</v>
      </c>
      <c r="I7" s="8">
        <v>6643.1971937760609</v>
      </c>
      <c r="J7" s="8">
        <v>7206.090626909373</v>
      </c>
      <c r="K7" s="8">
        <v>6952.448948369165</v>
      </c>
      <c r="L7" s="8">
        <v>7044.1292152662163</v>
      </c>
      <c r="M7" s="8">
        <v>7388.1849538362139</v>
      </c>
      <c r="N7" s="8">
        <v>7393.2500776558727</v>
      </c>
      <c r="O7" s="8">
        <v>7618.2544786912986</v>
      </c>
      <c r="P7" s="8">
        <v>7765.1007681659485</v>
      </c>
      <c r="Q7" s="8">
        <v>8198.5645695384046</v>
      </c>
      <c r="R7" s="8">
        <v>8059.5397924843974</v>
      </c>
      <c r="S7" s="8">
        <v>7884.6126192493803</v>
      </c>
      <c r="T7" s="8">
        <v>8657.5854552853853</v>
      </c>
      <c r="U7" s="8">
        <v>8508.9066024297354</v>
      </c>
      <c r="V7" s="8">
        <v>8771.2778661933662</v>
      </c>
      <c r="W7" s="8">
        <v>7535.0922351897962</v>
      </c>
      <c r="X7" s="8">
        <v>7066.7526636499852</v>
      </c>
      <c r="Y7" s="8">
        <v>6889.2400171930021</v>
      </c>
      <c r="Z7" s="8">
        <v>6080.261018853942</v>
      </c>
      <c r="AA7" s="8">
        <v>6506.3533900787434</v>
      </c>
      <c r="AB7" s="8">
        <v>6716.2960538486395</v>
      </c>
      <c r="AC7" s="8">
        <v>6329.6419953258574</v>
      </c>
      <c r="AD7" s="8">
        <v>6829.0154378831039</v>
      </c>
      <c r="AE7" s="8">
        <v>6529.1610253291883</v>
      </c>
      <c r="AF7" s="8">
        <v>7114.5181961730186</v>
      </c>
      <c r="AG7" s="9">
        <f>AF7/$AF$38</f>
        <v>0.12326749872376873</v>
      </c>
      <c r="AH7" s="9">
        <f>(AF7-B7)/B7</f>
        <v>-5.407989934227677E-2</v>
      </c>
      <c r="AI7" s="18"/>
      <c r="AJ7" s="10">
        <f t="shared" si="5"/>
        <v>8.9652739237552764E-2</v>
      </c>
      <c r="AK7" s="11">
        <f t="shared" si="6"/>
        <v>585.35717084383032</v>
      </c>
      <c r="AM7" s="11">
        <f>AK7/1000</f>
        <v>0.58535717084383032</v>
      </c>
    </row>
    <row r="8" spans="1:45" x14ac:dyDescent="0.25">
      <c r="A8" s="20" t="s">
        <v>11</v>
      </c>
      <c r="B8" s="8">
        <v>4099.2242246648111</v>
      </c>
      <c r="C8" s="8">
        <v>4187.4331128728854</v>
      </c>
      <c r="D8" s="8">
        <v>3864.1645398766041</v>
      </c>
      <c r="E8" s="8">
        <v>4073.0819441241429</v>
      </c>
      <c r="F8" s="8">
        <v>4313.8844568323266</v>
      </c>
      <c r="G8" s="8">
        <v>4333.0651264631761</v>
      </c>
      <c r="H8" s="8">
        <v>4199.9820161775133</v>
      </c>
      <c r="I8" s="8">
        <v>4543.1389355884994</v>
      </c>
      <c r="J8" s="8">
        <v>4526.0102691714292</v>
      </c>
      <c r="K8" s="8">
        <v>4696.3624673808263</v>
      </c>
      <c r="L8" s="8">
        <v>5481.5456542244319</v>
      </c>
      <c r="M8" s="8">
        <v>5446.4557106370385</v>
      </c>
      <c r="N8" s="8">
        <v>5109.4063627381965</v>
      </c>
      <c r="O8" s="8">
        <v>5223.4648700705702</v>
      </c>
      <c r="P8" s="8">
        <v>5294.0836994761576</v>
      </c>
      <c r="Q8" s="8">
        <v>5473.4902042956737</v>
      </c>
      <c r="R8" s="8">
        <v>5262.3791910317486</v>
      </c>
      <c r="S8" s="8">
        <v>5350.0782031539411</v>
      </c>
      <c r="T8" s="8">
        <v>5159.7806615405525</v>
      </c>
      <c r="U8" s="8">
        <v>4136.6451732898349</v>
      </c>
      <c r="V8" s="8">
        <v>4150.371156612945</v>
      </c>
      <c r="W8" s="8">
        <v>3681.6731209914888</v>
      </c>
      <c r="X8" s="8">
        <v>3759.9667451636747</v>
      </c>
      <c r="Y8" s="8">
        <v>3954.6657859498841</v>
      </c>
      <c r="Z8" s="8">
        <v>4179.991787156303</v>
      </c>
      <c r="AA8" s="8">
        <v>4271.9091069652559</v>
      </c>
      <c r="AB8" s="8">
        <v>4343.732845082307</v>
      </c>
      <c r="AC8" s="8">
        <v>4465.7264073137349</v>
      </c>
      <c r="AD8" s="8">
        <v>4671.5111401359673</v>
      </c>
      <c r="AE8" s="8">
        <v>4589.1169317636595</v>
      </c>
      <c r="AF8" s="8">
        <v>4521.0705500805825</v>
      </c>
      <c r="AG8" s="9">
        <f t="shared" ref="AG8:AG11" si="7">AF8/$AF$38</f>
        <v>7.8332930339809273E-2</v>
      </c>
      <c r="AH8" s="9">
        <f t="shared" ref="AH8:AH11" si="8">(AF8-B8)/B8</f>
        <v>0.10290881939991103</v>
      </c>
      <c r="AI8" s="18"/>
      <c r="AJ8" s="10">
        <f t="shared" si="5"/>
        <v>-1.482777246578589E-2</v>
      </c>
      <c r="AK8" s="11">
        <f t="shared" si="6"/>
        <v>-68.046381683077016</v>
      </c>
      <c r="AM8" s="11">
        <f t="shared" si="2"/>
        <v>-6.8046381683077015E-2</v>
      </c>
    </row>
    <row r="9" spans="1:45" x14ac:dyDescent="0.25">
      <c r="A9" s="20" t="s">
        <v>12</v>
      </c>
      <c r="B9" s="8">
        <v>993.94275759734512</v>
      </c>
      <c r="C9" s="8">
        <v>1011.7006851575709</v>
      </c>
      <c r="D9" s="8">
        <v>1005.7192635621096</v>
      </c>
      <c r="E9" s="8">
        <v>993.53744911649312</v>
      </c>
      <c r="F9" s="8">
        <v>1083.1519707768462</v>
      </c>
      <c r="G9" s="8">
        <v>1062.3548702566848</v>
      </c>
      <c r="H9" s="8">
        <v>961.26760000171055</v>
      </c>
      <c r="I9" s="8">
        <v>969.48510188602654</v>
      </c>
      <c r="J9" s="8">
        <v>958.03934668662009</v>
      </c>
      <c r="K9" s="8">
        <v>993.0261178543285</v>
      </c>
      <c r="L9" s="8">
        <v>1019.2015387332355</v>
      </c>
      <c r="M9" s="8">
        <v>996.83033696533539</v>
      </c>
      <c r="N9" s="8">
        <v>950.88999379117593</v>
      </c>
      <c r="O9" s="8">
        <v>1036.5825843692244</v>
      </c>
      <c r="P9" s="8">
        <v>992.95951747692243</v>
      </c>
      <c r="Q9" s="8">
        <v>1010.6867318253788</v>
      </c>
      <c r="R9" s="8">
        <v>983.7828249732255</v>
      </c>
      <c r="S9" s="8">
        <v>964.0587928365095</v>
      </c>
      <c r="T9" s="8">
        <v>992.39343607640478</v>
      </c>
      <c r="U9" s="8">
        <v>754.83981981329055</v>
      </c>
      <c r="V9" s="8">
        <v>809.07001535141717</v>
      </c>
      <c r="W9" s="8">
        <v>844.04037681271643</v>
      </c>
      <c r="X9" s="8">
        <v>860.24169130224061</v>
      </c>
      <c r="Y9" s="8">
        <v>876.38493502219228</v>
      </c>
      <c r="Z9" s="8">
        <v>783.62997433970952</v>
      </c>
      <c r="AA9" s="8">
        <v>854.39508478570508</v>
      </c>
      <c r="AB9" s="8">
        <v>823.48459632153356</v>
      </c>
      <c r="AC9" s="8">
        <v>835.7563493743836</v>
      </c>
      <c r="AD9" s="8">
        <v>927.36363193877048</v>
      </c>
      <c r="AE9" s="8">
        <v>939.33230072810522</v>
      </c>
      <c r="AF9" s="8">
        <v>937.62925769699189</v>
      </c>
      <c r="AG9" s="9">
        <f t="shared" si="7"/>
        <v>1.6245543287626077E-2</v>
      </c>
      <c r="AH9" s="9">
        <f t="shared" si="8"/>
        <v>-5.665668316400805E-2</v>
      </c>
      <c r="AI9" s="18"/>
      <c r="AJ9" s="10">
        <f t="shared" si="5"/>
        <v>-1.8130357380378146E-3</v>
      </c>
      <c r="AK9" s="11">
        <f t="shared" si="6"/>
        <v>-1.7030430311133387</v>
      </c>
      <c r="AM9" s="11">
        <f t="shared" si="2"/>
        <v>-1.7030430311133387E-3</v>
      </c>
    </row>
    <row r="10" spans="1:45" x14ac:dyDescent="0.25">
      <c r="A10" s="20" t="s">
        <v>13</v>
      </c>
      <c r="B10" s="8">
        <v>1114.7967479613083</v>
      </c>
      <c r="C10" s="8">
        <v>1094.6317210231216</v>
      </c>
      <c r="D10" s="8">
        <v>1006.9028554921072</v>
      </c>
      <c r="E10" s="8">
        <v>986.58891062603891</v>
      </c>
      <c r="F10" s="8">
        <v>1002.7693549281822</v>
      </c>
      <c r="G10" s="8">
        <v>942.32756778658802</v>
      </c>
      <c r="H10" s="8">
        <v>908.45546544707736</v>
      </c>
      <c r="I10" s="8">
        <v>871.29912001938817</v>
      </c>
      <c r="J10" s="8">
        <v>829.61673118741487</v>
      </c>
      <c r="K10" s="8">
        <v>869.6879872463644</v>
      </c>
      <c r="L10" s="8">
        <v>924.55129138335917</v>
      </c>
      <c r="M10" s="8">
        <v>922.54077476715293</v>
      </c>
      <c r="N10" s="8">
        <v>892.78555553855927</v>
      </c>
      <c r="O10" s="8">
        <v>880.81145375761196</v>
      </c>
      <c r="P10" s="8">
        <v>855.98117014129059</v>
      </c>
      <c r="Q10" s="8">
        <v>888.18991732569111</v>
      </c>
      <c r="R10" s="8">
        <v>897.65886080275993</v>
      </c>
      <c r="S10" s="8">
        <v>891.91478329144559</v>
      </c>
      <c r="T10" s="8">
        <v>943.00102855688647</v>
      </c>
      <c r="U10" s="8">
        <v>844.37739304902721</v>
      </c>
      <c r="V10" s="8">
        <v>900.48600477275272</v>
      </c>
      <c r="W10" s="8">
        <v>783.43523456471166</v>
      </c>
      <c r="X10" s="8">
        <v>818.54478129305846</v>
      </c>
      <c r="Y10" s="8">
        <v>857.36318970324203</v>
      </c>
      <c r="Z10" s="8">
        <v>850.5590085408495</v>
      </c>
      <c r="AA10" s="8">
        <v>867.23235758716851</v>
      </c>
      <c r="AB10" s="8">
        <v>901.89487538935043</v>
      </c>
      <c r="AC10" s="8">
        <v>863.86922373839991</v>
      </c>
      <c r="AD10" s="8">
        <v>880.33574186822932</v>
      </c>
      <c r="AE10" s="8">
        <v>886.97788599254579</v>
      </c>
      <c r="AF10" s="8">
        <v>895.89657141698308</v>
      </c>
      <c r="AG10" s="9">
        <f t="shared" si="7"/>
        <v>1.5522474808368044E-2</v>
      </c>
      <c r="AH10" s="9">
        <f t="shared" si="8"/>
        <v>-0.19635882230966342</v>
      </c>
      <c r="AI10" s="18"/>
      <c r="AJ10" s="10">
        <f t="shared" si="5"/>
        <v>1.0055138425979019E-2</v>
      </c>
      <c r="AK10" s="11">
        <f t="shared" si="6"/>
        <v>8.9186854244372853</v>
      </c>
      <c r="AM10" s="11">
        <f t="shared" si="2"/>
        <v>8.9186854244372848E-3</v>
      </c>
    </row>
    <row r="11" spans="1:45" x14ac:dyDescent="0.25">
      <c r="A11" s="20" t="s">
        <v>14</v>
      </c>
      <c r="B11" s="8">
        <f t="shared" ref="B11:AA11" si="9">SUM(B12:B16)</f>
        <v>5145.0128531315768</v>
      </c>
      <c r="C11" s="8">
        <f t="shared" si="9"/>
        <v>5324.6940736946271</v>
      </c>
      <c r="D11" s="8">
        <f t="shared" si="9"/>
        <v>5753.9141084137091</v>
      </c>
      <c r="E11" s="8">
        <f t="shared" si="9"/>
        <v>5731.3891846945062</v>
      </c>
      <c r="F11" s="8">
        <f t="shared" si="9"/>
        <v>5985.656391092768</v>
      </c>
      <c r="G11" s="8">
        <f t="shared" si="9"/>
        <v>6283.5232193308575</v>
      </c>
      <c r="H11" s="8">
        <f t="shared" si="9"/>
        <v>7340.1852618539087</v>
      </c>
      <c r="I11" s="8">
        <f t="shared" si="9"/>
        <v>7724.428640323832</v>
      </c>
      <c r="J11" s="8">
        <f t="shared" si="9"/>
        <v>9075.3106057161567</v>
      </c>
      <c r="K11" s="8">
        <f t="shared" si="9"/>
        <v>9749.5295643368372</v>
      </c>
      <c r="L11" s="8">
        <f t="shared" si="9"/>
        <v>10789.18024255751</v>
      </c>
      <c r="M11" s="8">
        <f t="shared" si="9"/>
        <v>11312.000404875713</v>
      </c>
      <c r="N11" s="8">
        <f t="shared" si="9"/>
        <v>11504.534065473094</v>
      </c>
      <c r="O11" s="8">
        <f t="shared" si="9"/>
        <v>11706.104455586794</v>
      </c>
      <c r="P11" s="8">
        <f t="shared" si="9"/>
        <v>12423.804561483277</v>
      </c>
      <c r="Q11" s="8">
        <f t="shared" si="9"/>
        <v>13131.990816255731</v>
      </c>
      <c r="R11" s="8">
        <f t="shared" si="9"/>
        <v>13809.255744523216</v>
      </c>
      <c r="S11" s="8">
        <f t="shared" si="9"/>
        <v>14394.37131579535</v>
      </c>
      <c r="T11" s="8">
        <f t="shared" si="9"/>
        <v>13666.423042681134</v>
      </c>
      <c r="U11" s="8">
        <f t="shared" si="9"/>
        <v>12446.380926375788</v>
      </c>
      <c r="V11" s="8">
        <f t="shared" si="9"/>
        <v>11531.379408106171</v>
      </c>
      <c r="W11" s="8">
        <f t="shared" si="9"/>
        <v>11222.52964882489</v>
      </c>
      <c r="X11" s="8">
        <f t="shared" si="9"/>
        <v>10834.887034553996</v>
      </c>
      <c r="Y11" s="8">
        <f t="shared" si="9"/>
        <v>11059.810013846813</v>
      </c>
      <c r="Z11" s="8">
        <f t="shared" si="9"/>
        <v>11342.454218268014</v>
      </c>
      <c r="AA11" s="8">
        <f t="shared" si="9"/>
        <v>11821.896286484829</v>
      </c>
      <c r="AB11" s="8">
        <f>SUM(AB12:AB16)</f>
        <v>12305.036659689564</v>
      </c>
      <c r="AC11" s="8">
        <f>SUM(AC12:AC16)</f>
        <v>12026.460230965604</v>
      </c>
      <c r="AD11" s="8">
        <f t="shared" ref="AD11:AF11" si="10">SUM(AD12:AD16)</f>
        <v>12202.055704200357</v>
      </c>
      <c r="AE11" s="8">
        <f t="shared" si="10"/>
        <v>12210.071349586349</v>
      </c>
      <c r="AF11" s="8">
        <f t="shared" si="10"/>
        <v>10295.6406214737</v>
      </c>
      <c r="AG11" s="9">
        <f t="shared" si="7"/>
        <v>0.17838423237859788</v>
      </c>
      <c r="AH11" s="9">
        <f t="shared" si="8"/>
        <v>1.0010913316197312</v>
      </c>
      <c r="AI11" s="18"/>
      <c r="AJ11" s="10">
        <f>(AF11-AE11)/AE11</f>
        <v>-0.15679111720977013</v>
      </c>
      <c r="AK11" s="11">
        <f t="shared" si="6"/>
        <v>-1914.4307281126494</v>
      </c>
      <c r="AM11" s="11">
        <f t="shared" si="2"/>
        <v>-1.9144307281126494</v>
      </c>
    </row>
    <row r="12" spans="1:45" outlineLevel="1" x14ac:dyDescent="0.25">
      <c r="A12" s="12" t="s">
        <v>15</v>
      </c>
      <c r="B12" s="13">
        <v>48.400106486222576</v>
      </c>
      <c r="C12" s="13">
        <v>43.890462728732835</v>
      </c>
      <c r="D12" s="13">
        <v>43.505353402501697</v>
      </c>
      <c r="E12" s="13">
        <v>37.422091319771468</v>
      </c>
      <c r="F12" s="13">
        <v>38.894043702560808</v>
      </c>
      <c r="G12" s="13">
        <v>45.734268208919957</v>
      </c>
      <c r="H12" s="13">
        <v>48.936446679882778</v>
      </c>
      <c r="I12" s="13">
        <v>51.411187016316838</v>
      </c>
      <c r="J12" s="13">
        <v>56.835196392367649</v>
      </c>
      <c r="K12" s="13">
        <v>64.36525303110119</v>
      </c>
      <c r="L12" s="13">
        <v>69.643484311968763</v>
      </c>
      <c r="M12" s="13">
        <v>69.19228723427733</v>
      </c>
      <c r="N12" s="13">
        <v>68.575781212525385</v>
      </c>
      <c r="O12" s="13">
        <v>71.175231401416426</v>
      </c>
      <c r="P12" s="13">
        <v>67.929569362526678</v>
      </c>
      <c r="Q12" s="13">
        <v>80.207235907855747</v>
      </c>
      <c r="R12" s="13">
        <v>92.038297872635994</v>
      </c>
      <c r="S12" s="13">
        <v>85.020551063372494</v>
      </c>
      <c r="T12" s="13">
        <v>80.52753322756412</v>
      </c>
      <c r="U12" s="13">
        <v>65.618694926951818</v>
      </c>
      <c r="V12" s="13">
        <v>49.510807676865383</v>
      </c>
      <c r="W12" s="13">
        <v>24.652442584170675</v>
      </c>
      <c r="X12" s="13">
        <v>14.990550534278892</v>
      </c>
      <c r="Y12" s="13">
        <v>15.371013158611117</v>
      </c>
      <c r="Z12" s="13">
        <v>14.690987612673478</v>
      </c>
      <c r="AA12" s="13">
        <v>15.550589478914977</v>
      </c>
      <c r="AB12" s="13">
        <v>16.783691344646389</v>
      </c>
      <c r="AC12" s="13">
        <v>17.452139183375419</v>
      </c>
      <c r="AD12" s="13">
        <v>16.775562003176915</v>
      </c>
      <c r="AE12" s="13">
        <v>17.639469401659657</v>
      </c>
      <c r="AF12" s="13">
        <v>13.389795580020468</v>
      </c>
      <c r="AG12" s="14">
        <f>AF12/$AF$38</f>
        <v>2.3199415112319687E-4</v>
      </c>
      <c r="AH12" s="14">
        <f>(AF12-B12)/B12</f>
        <v>-0.7233519396526128</v>
      </c>
      <c r="AI12" s="18"/>
      <c r="AJ12" s="16">
        <f t="shared" si="5"/>
        <v>-0.24091846103031569</v>
      </c>
      <c r="AK12" s="17">
        <f t="shared" si="6"/>
        <v>-4.2496738216391883</v>
      </c>
      <c r="AM12" s="17">
        <f t="shared" si="2"/>
        <v>-4.2496738216391879E-3</v>
      </c>
    </row>
    <row r="13" spans="1:45" outlineLevel="1" x14ac:dyDescent="0.25">
      <c r="A13" s="12" t="s">
        <v>16</v>
      </c>
      <c r="B13" s="13">
        <v>4788.7670272613605</v>
      </c>
      <c r="C13" s="13">
        <v>4979.4895284903987</v>
      </c>
      <c r="D13" s="13">
        <v>5414.3950445481669</v>
      </c>
      <c r="E13" s="13">
        <v>5407.6664235785165</v>
      </c>
      <c r="F13" s="13">
        <v>5663.3799847991613</v>
      </c>
      <c r="G13" s="13">
        <v>5896.2090841928766</v>
      </c>
      <c r="H13" s="13">
        <v>6905.5255907834908</v>
      </c>
      <c r="I13" s="13">
        <v>7318.6887872931075</v>
      </c>
      <c r="J13" s="13">
        <v>8685.7951545253727</v>
      </c>
      <c r="K13" s="13">
        <v>9317.9388916247153</v>
      </c>
      <c r="L13" s="13">
        <v>10367.5648890346</v>
      </c>
      <c r="M13" s="13">
        <v>10833.370647725036</v>
      </c>
      <c r="N13" s="13">
        <v>11035.375640996197</v>
      </c>
      <c r="O13" s="13">
        <v>11205.283408697303</v>
      </c>
      <c r="P13" s="13">
        <v>11855.566524494738</v>
      </c>
      <c r="Q13" s="13">
        <v>12551.401979714903</v>
      </c>
      <c r="R13" s="13">
        <v>13179.20801105656</v>
      </c>
      <c r="S13" s="13">
        <v>13834.938256634136</v>
      </c>
      <c r="T13" s="13">
        <v>13081.209192684521</v>
      </c>
      <c r="U13" s="13">
        <v>11895.730939424075</v>
      </c>
      <c r="V13" s="13">
        <v>10984.186057664336</v>
      </c>
      <c r="W13" s="13">
        <v>10737.209229515922</v>
      </c>
      <c r="X13" s="13">
        <v>10365.711895097078</v>
      </c>
      <c r="Y13" s="13">
        <v>10588.402550277609</v>
      </c>
      <c r="Z13" s="13">
        <v>10836.734083273717</v>
      </c>
      <c r="AA13" s="13">
        <v>11324.590271324525</v>
      </c>
      <c r="AB13" s="13">
        <v>11761.246069072868</v>
      </c>
      <c r="AC13" s="13">
        <v>11517.577748723565</v>
      </c>
      <c r="AD13" s="13">
        <v>11654.48489069949</v>
      </c>
      <c r="AE13" s="13">
        <v>11636.650930802713</v>
      </c>
      <c r="AF13" s="13">
        <v>9703.0194280207797</v>
      </c>
      <c r="AG13" s="14">
        <f t="shared" ref="AG13:AG16" si="11">AF13/$AF$38</f>
        <v>0.16811636459143964</v>
      </c>
      <c r="AH13" s="14">
        <f t="shared" ref="AH13:AH16" si="12">(AF13-B13)/B13</f>
        <v>1.0262041090710197</v>
      </c>
      <c r="AI13" s="18"/>
      <c r="AJ13" s="16">
        <f t="shared" si="5"/>
        <v>-0.16616735470370839</v>
      </c>
      <c r="AK13" s="17">
        <f t="shared" si="6"/>
        <v>-1933.6315027819328</v>
      </c>
      <c r="AM13" s="17">
        <f t="shared" si="2"/>
        <v>-1.9336315027819329</v>
      </c>
    </row>
    <row r="14" spans="1:45" outlineLevel="1" x14ac:dyDescent="0.25">
      <c r="A14" s="12" t="s">
        <v>17</v>
      </c>
      <c r="B14" s="13">
        <v>148.86637452036004</v>
      </c>
      <c r="C14" s="13">
        <v>144.57874852610999</v>
      </c>
      <c r="D14" s="13">
        <v>129.65781006611999</v>
      </c>
      <c r="E14" s="13">
        <v>142.34918300909999</v>
      </c>
      <c r="F14" s="13">
        <v>134.11694110014</v>
      </c>
      <c r="G14" s="13">
        <v>124.51265887301999</v>
      </c>
      <c r="H14" s="13">
        <v>145.09326364542</v>
      </c>
      <c r="I14" s="13">
        <v>139.94811245232</v>
      </c>
      <c r="J14" s="13">
        <v>144.06423340680001</v>
      </c>
      <c r="K14" s="13">
        <v>138.57607213415997</v>
      </c>
      <c r="L14" s="13">
        <v>137.64994491940203</v>
      </c>
      <c r="M14" s="13">
        <v>150.23841483851999</v>
      </c>
      <c r="N14" s="13">
        <v>131.37286046381999</v>
      </c>
      <c r="O14" s="13">
        <v>145.09326364542</v>
      </c>
      <c r="P14" s="13">
        <v>152.98249547483999</v>
      </c>
      <c r="Q14" s="13">
        <v>136.58069370191211</v>
      </c>
      <c r="R14" s="13">
        <v>136.58069370191211</v>
      </c>
      <c r="S14" s="13">
        <v>147.70526624826999</v>
      </c>
      <c r="T14" s="13">
        <v>156.53706619388771</v>
      </c>
      <c r="U14" s="13">
        <v>137.35688328510679</v>
      </c>
      <c r="V14" s="13">
        <v>136.30730117794968</v>
      </c>
      <c r="W14" s="13">
        <v>136.52350642814636</v>
      </c>
      <c r="X14" s="13">
        <v>131.92994006401719</v>
      </c>
      <c r="Y14" s="13">
        <v>131.38444200807905</v>
      </c>
      <c r="Z14" s="13">
        <v>120.52732143027721</v>
      </c>
      <c r="AA14" s="13">
        <v>122.83311312101043</v>
      </c>
      <c r="AB14" s="13">
        <v>125.09843312030688</v>
      </c>
      <c r="AC14" s="13">
        <v>129.13778925403994</v>
      </c>
      <c r="AD14" s="13">
        <v>130.49208530066824</v>
      </c>
      <c r="AE14" s="13">
        <v>136.55275258530426</v>
      </c>
      <c r="AF14" s="13">
        <v>108.79295429635093</v>
      </c>
      <c r="AG14" s="14">
        <f t="shared" si="11"/>
        <v>1.8849674686466052E-3</v>
      </c>
      <c r="AH14" s="14">
        <f t="shared" si="12"/>
        <v>-0.26919054321786001</v>
      </c>
      <c r="AI14" s="18"/>
      <c r="AJ14" s="16">
        <f t="shared" si="5"/>
        <v>-0.20328992102602866</v>
      </c>
      <c r="AK14" s="17">
        <f t="shared" si="6"/>
        <v>-27.759798288953334</v>
      </c>
      <c r="AM14" s="17">
        <f t="shared" si="2"/>
        <v>-2.7759798288953336E-2</v>
      </c>
    </row>
    <row r="15" spans="1:45" outlineLevel="1" x14ac:dyDescent="0.25">
      <c r="A15" s="12" t="s">
        <v>18</v>
      </c>
      <c r="B15" s="13">
        <v>85.769464065566396</v>
      </c>
      <c r="C15" s="13">
        <v>82.603750985809199</v>
      </c>
      <c r="D15" s="13">
        <v>92.143063212526812</v>
      </c>
      <c r="E15" s="13">
        <v>92.143063212526812</v>
      </c>
      <c r="F15" s="13">
        <v>104.8059155315556</v>
      </c>
      <c r="G15" s="13">
        <v>92.100890225080789</v>
      </c>
      <c r="H15" s="13">
        <v>104.97460748133962</v>
      </c>
      <c r="I15" s="13">
        <v>108.14032056109679</v>
      </c>
      <c r="J15" s="13">
        <v>117.7639787627064</v>
      </c>
      <c r="K15" s="13">
        <v>130.5533500440732</v>
      </c>
      <c r="L15" s="13">
        <v>152.65299152182217</v>
      </c>
      <c r="M15" s="13">
        <v>152.59264144127079</v>
      </c>
      <c r="N15" s="13">
        <v>162.02943059999097</v>
      </c>
      <c r="O15" s="13">
        <v>174.63193283846834</v>
      </c>
      <c r="P15" s="13">
        <v>227.11502081976138</v>
      </c>
      <c r="Q15" s="13">
        <v>211.19096114772944</v>
      </c>
      <c r="R15" s="13">
        <v>250.12938149372886</v>
      </c>
      <c r="S15" s="13">
        <v>197.52859629053373</v>
      </c>
      <c r="T15" s="13">
        <v>204.73483947416227</v>
      </c>
      <c r="U15" s="13">
        <v>199.52148308613846</v>
      </c>
      <c r="V15" s="13">
        <v>200.1179461732057</v>
      </c>
      <c r="W15" s="13">
        <v>173.7293136834902</v>
      </c>
      <c r="X15" s="13">
        <v>183.59719763026533</v>
      </c>
      <c r="Y15" s="13">
        <v>179.58536753529575</v>
      </c>
      <c r="Z15" s="13">
        <v>224.81245213777882</v>
      </c>
      <c r="AA15" s="13">
        <v>221.73465518067172</v>
      </c>
      <c r="AB15" s="13">
        <v>266.45871798797521</v>
      </c>
      <c r="AC15" s="13">
        <v>235.2825977256233</v>
      </c>
      <c r="AD15" s="13">
        <v>260.2336301322706</v>
      </c>
      <c r="AE15" s="13">
        <v>277.15973483482497</v>
      </c>
      <c r="AF15" s="13">
        <v>322.64888412097974</v>
      </c>
      <c r="AG15" s="14">
        <f t="shared" si="11"/>
        <v>5.5902760826449438E-3</v>
      </c>
      <c r="AH15" s="14">
        <f t="shared" si="12"/>
        <v>2.7618153224594133</v>
      </c>
      <c r="AI15" s="18"/>
      <c r="AJ15" s="16">
        <f t="shared" si="5"/>
        <v>0.16412611057397752</v>
      </c>
      <c r="AK15" s="17">
        <f t="shared" si="6"/>
        <v>45.48914928615477</v>
      </c>
      <c r="AM15" s="17">
        <f t="shared" si="2"/>
        <v>4.5489149286154773E-2</v>
      </c>
    </row>
    <row r="16" spans="1:45" outlineLevel="1" x14ac:dyDescent="0.25">
      <c r="A16" s="12" t="s">
        <v>19</v>
      </c>
      <c r="B16" s="13">
        <v>73.209880798067204</v>
      </c>
      <c r="C16" s="13">
        <v>74.131582963576534</v>
      </c>
      <c r="D16" s="13">
        <v>74.212837184393877</v>
      </c>
      <c r="E16" s="13">
        <v>51.808423574591586</v>
      </c>
      <c r="F16" s="13">
        <v>44.459505959349578</v>
      </c>
      <c r="G16" s="13">
        <v>124.96631783096001</v>
      </c>
      <c r="H16" s="13">
        <v>135.65535326377673</v>
      </c>
      <c r="I16" s="13">
        <v>106.24023300099046</v>
      </c>
      <c r="J16" s="13">
        <v>70.852042628911278</v>
      </c>
      <c r="K16" s="13">
        <v>98.095997502789345</v>
      </c>
      <c r="L16" s="13">
        <v>61.668932769717053</v>
      </c>
      <c r="M16" s="13">
        <v>106.60641363660842</v>
      </c>
      <c r="N16" s="13">
        <v>107.18035220056147</v>
      </c>
      <c r="O16" s="13">
        <v>109.92061900418632</v>
      </c>
      <c r="P16" s="13">
        <v>120.2109513314123</v>
      </c>
      <c r="Q16" s="13">
        <v>152.60994578333086</v>
      </c>
      <c r="R16" s="13">
        <v>151.29936039837901</v>
      </c>
      <c r="S16" s="13">
        <v>129.17864555903702</v>
      </c>
      <c r="T16" s="13">
        <v>143.41441110100087</v>
      </c>
      <c r="U16" s="13">
        <v>148.15292565351601</v>
      </c>
      <c r="V16" s="13">
        <v>161.25729541381537</v>
      </c>
      <c r="W16" s="13">
        <v>150.41515661316112</v>
      </c>
      <c r="X16" s="13">
        <v>138.65745122835756</v>
      </c>
      <c r="Y16" s="13">
        <v>145.06664086721847</v>
      </c>
      <c r="Z16" s="13">
        <v>145.68937381356668</v>
      </c>
      <c r="AA16" s="13">
        <v>137.18765737970654</v>
      </c>
      <c r="AB16" s="13">
        <v>135.44974816376859</v>
      </c>
      <c r="AC16" s="13">
        <v>127.00995607900069</v>
      </c>
      <c r="AD16" s="13">
        <v>140.06953606475147</v>
      </c>
      <c r="AE16" s="13">
        <v>142.06846196184733</v>
      </c>
      <c r="AF16" s="13">
        <v>147.78955945557024</v>
      </c>
      <c r="AG16" s="14">
        <f t="shared" si="11"/>
        <v>2.560630084743522E-3</v>
      </c>
      <c r="AH16" s="14">
        <f t="shared" si="12"/>
        <v>1.0187105598930575</v>
      </c>
      <c r="AI16" s="18"/>
      <c r="AJ16" s="16">
        <f t="shared" si="5"/>
        <v>4.0270003734251138E-2</v>
      </c>
      <c r="AK16" s="17">
        <f t="shared" si="6"/>
        <v>5.7210974937229082</v>
      </c>
      <c r="AM16" s="17">
        <f t="shared" si="2"/>
        <v>5.7210974937229086E-3</v>
      </c>
    </row>
    <row r="17" spans="1:44" x14ac:dyDescent="0.25">
      <c r="A17" s="20" t="s">
        <v>20</v>
      </c>
      <c r="B17" s="8">
        <f t="shared" ref="B17:AA17" si="13">SUM(B18:B22)</f>
        <v>3275.5688780136029</v>
      </c>
      <c r="C17" s="8">
        <f t="shared" si="13"/>
        <v>2962.9133103547001</v>
      </c>
      <c r="D17" s="8">
        <f t="shared" si="13"/>
        <v>2874.5353993642884</v>
      </c>
      <c r="E17" s="8">
        <f t="shared" si="13"/>
        <v>2839.8588451092205</v>
      </c>
      <c r="F17" s="8">
        <f t="shared" si="13"/>
        <v>3078.3155196736634</v>
      </c>
      <c r="G17" s="8">
        <f t="shared" si="13"/>
        <v>2992.0987061905053</v>
      </c>
      <c r="H17" s="8">
        <f t="shared" si="13"/>
        <v>3074.2723224371125</v>
      </c>
      <c r="I17" s="8">
        <f t="shared" si="13"/>
        <v>3403.6580244467773</v>
      </c>
      <c r="J17" s="8">
        <f t="shared" si="13"/>
        <v>3293.720556291963</v>
      </c>
      <c r="K17" s="8">
        <f t="shared" si="13"/>
        <v>3243.2826611682549</v>
      </c>
      <c r="L17" s="8">
        <f t="shared" si="13"/>
        <v>3790.6019096460254</v>
      </c>
      <c r="M17" s="8">
        <f t="shared" si="13"/>
        <v>3823.0505657163949</v>
      </c>
      <c r="N17" s="8">
        <f t="shared" si="13"/>
        <v>3304.9278777295694</v>
      </c>
      <c r="O17" s="8">
        <f t="shared" si="13"/>
        <v>2498.1550711418513</v>
      </c>
      <c r="P17" s="8">
        <f t="shared" si="13"/>
        <v>2669.772675838376</v>
      </c>
      <c r="Q17" s="8">
        <f t="shared" si="13"/>
        <v>2766.7409334835747</v>
      </c>
      <c r="R17" s="8">
        <f t="shared" si="13"/>
        <v>2713.0670666684791</v>
      </c>
      <c r="S17" s="8">
        <f t="shared" si="13"/>
        <v>2769.6107590244292</v>
      </c>
      <c r="T17" s="8">
        <f t="shared" si="13"/>
        <v>2475.3742469204431</v>
      </c>
      <c r="U17" s="8">
        <f t="shared" si="13"/>
        <v>1661.0696376699889</v>
      </c>
      <c r="V17" s="8">
        <f t="shared" si="13"/>
        <v>1467.9315831719384</v>
      </c>
      <c r="W17" s="8">
        <f t="shared" si="13"/>
        <v>1337.3235342409444</v>
      </c>
      <c r="X17" s="8">
        <f t="shared" si="13"/>
        <v>1565.1758017417744</v>
      </c>
      <c r="Y17" s="8">
        <f t="shared" si="13"/>
        <v>1481.1848242229605</v>
      </c>
      <c r="Z17" s="8">
        <f t="shared" si="13"/>
        <v>1825.4957978414329</v>
      </c>
      <c r="AA17" s="8">
        <f t="shared" si="13"/>
        <v>2012.0660327956705</v>
      </c>
      <c r="AB17" s="8">
        <f>SUM(AB18:AB22)</f>
        <v>2155.337480464822</v>
      </c>
      <c r="AC17" s="8">
        <f>SUM(AC18:AC22)</f>
        <v>2243.3268132048925</v>
      </c>
      <c r="AD17" s="8">
        <f t="shared" ref="AD17:AF17" si="14">SUM(AD18:AD22)</f>
        <v>2299.6724968201993</v>
      </c>
      <c r="AE17" s="8">
        <f t="shared" si="14"/>
        <v>2271.8582715384105</v>
      </c>
      <c r="AF17" s="8">
        <f t="shared" si="14"/>
        <v>2111.411087104987</v>
      </c>
      <c r="AG17" s="9">
        <f>AF17/$AF$38</f>
        <v>3.6582711057660443E-2</v>
      </c>
      <c r="AH17" s="9">
        <f>(AF17-B17)/B17</f>
        <v>-0.35540629254439426</v>
      </c>
      <c r="AI17" s="18"/>
      <c r="AJ17" s="10">
        <f t="shared" si="5"/>
        <v>-7.0623764890393056E-2</v>
      </c>
      <c r="AK17" s="11">
        <f t="shared" si="6"/>
        <v>-160.44718443342344</v>
      </c>
      <c r="AM17" s="11">
        <f t="shared" si="2"/>
        <v>-0.16044718443342346</v>
      </c>
    </row>
    <row r="18" spans="1:44" outlineLevel="1" x14ac:dyDescent="0.25">
      <c r="A18" s="12" t="s">
        <v>21</v>
      </c>
      <c r="B18" s="13">
        <v>1116.7254085014333</v>
      </c>
      <c r="C18" s="13">
        <v>992.38939661731536</v>
      </c>
      <c r="D18" s="13">
        <v>932.96808506651939</v>
      </c>
      <c r="E18" s="13">
        <v>951.12593750870883</v>
      </c>
      <c r="F18" s="13">
        <v>1081.7022655246876</v>
      </c>
      <c r="G18" s="13">
        <v>1084.1810327260134</v>
      </c>
      <c r="H18" s="13">
        <v>1198.3870831754853</v>
      </c>
      <c r="I18" s="13">
        <v>1384.9248481927566</v>
      </c>
      <c r="J18" s="13">
        <v>1288.1260716317763</v>
      </c>
      <c r="K18" s="13">
        <v>1353.709634567598</v>
      </c>
      <c r="L18" s="13">
        <v>1908.7841314126661</v>
      </c>
      <c r="M18" s="13">
        <v>2061.4371933464076</v>
      </c>
      <c r="N18" s="13">
        <v>2063.3791229426015</v>
      </c>
      <c r="O18" s="13">
        <v>2342.3181160836975</v>
      </c>
      <c r="P18" s="13">
        <v>2507.0626593013171</v>
      </c>
      <c r="Q18" s="13">
        <v>2552.7953464691873</v>
      </c>
      <c r="R18" s="13">
        <v>2538.7434105910074</v>
      </c>
      <c r="S18" s="13">
        <v>2580.4341213620519</v>
      </c>
      <c r="T18" s="13">
        <v>2301.583745387552</v>
      </c>
      <c r="U18" s="13">
        <v>1485.322669481403</v>
      </c>
      <c r="V18" s="13">
        <v>1299.0484147465629</v>
      </c>
      <c r="W18" s="13">
        <v>1167.2705389694754</v>
      </c>
      <c r="X18" s="13">
        <v>1391.9677990924165</v>
      </c>
      <c r="Y18" s="13">
        <v>1301.695001530657</v>
      </c>
      <c r="Z18" s="13">
        <v>1650.4531530457709</v>
      </c>
      <c r="AA18" s="13">
        <v>1830.3635214124336</v>
      </c>
      <c r="AB18" s="13">
        <v>1968.4013520332232</v>
      </c>
      <c r="AC18" s="13">
        <v>2039.8562560230891</v>
      </c>
      <c r="AD18" s="13">
        <v>2094.5489797619248</v>
      </c>
      <c r="AE18" s="13">
        <v>2057.6690466445225</v>
      </c>
      <c r="AF18" s="13">
        <v>1907.1635602316842</v>
      </c>
      <c r="AG18" s="14">
        <f>AF18/$AF$38</f>
        <v>3.3043879465138717E-2</v>
      </c>
      <c r="AH18" s="14">
        <f>(AF18-B18)/B18</f>
        <v>0.70781782675739691</v>
      </c>
      <c r="AI18" s="18"/>
      <c r="AJ18" s="16">
        <f t="shared" si="5"/>
        <v>-7.3143680057913246E-2</v>
      </c>
      <c r="AK18" s="17">
        <f t="shared" si="6"/>
        <v>-150.50548641283831</v>
      </c>
      <c r="AM18" s="17">
        <f t="shared" si="2"/>
        <v>-0.15050548641283831</v>
      </c>
    </row>
    <row r="19" spans="1:44" outlineLevel="1" x14ac:dyDescent="0.25">
      <c r="A19" s="12" t="s">
        <v>22</v>
      </c>
      <c r="B19" s="13">
        <v>1985.5534978391947</v>
      </c>
      <c r="C19" s="13">
        <v>1811.3149009289532</v>
      </c>
      <c r="D19" s="13">
        <v>1784.5598679642192</v>
      </c>
      <c r="E19" s="13">
        <v>1727.1851861620685</v>
      </c>
      <c r="F19" s="13">
        <v>1837.6240166776079</v>
      </c>
      <c r="G19" s="13">
        <v>1754.435682700223</v>
      </c>
      <c r="H19" s="13">
        <v>1703.8488518539398</v>
      </c>
      <c r="I19" s="13">
        <v>1854.1229536725268</v>
      </c>
      <c r="J19" s="13">
        <v>1839.8040564006601</v>
      </c>
      <c r="K19" s="13">
        <v>1723.8160338628056</v>
      </c>
      <c r="L19" s="13">
        <v>1663.2983634614227</v>
      </c>
      <c r="M19" s="13">
        <v>1602.9141868890472</v>
      </c>
      <c r="N19" s="13">
        <v>1091.7655638550139</v>
      </c>
      <c r="O19" s="13">
        <v>0.29746752765364803</v>
      </c>
      <c r="P19" s="13" t="s">
        <v>23</v>
      </c>
      <c r="Q19" s="13" t="s">
        <v>23</v>
      </c>
      <c r="R19" s="13" t="s">
        <v>23</v>
      </c>
      <c r="S19" s="13" t="s">
        <v>23</v>
      </c>
      <c r="T19" s="13" t="s">
        <v>23</v>
      </c>
      <c r="U19" s="13" t="s">
        <v>23</v>
      </c>
      <c r="V19" s="13" t="s">
        <v>23</v>
      </c>
      <c r="W19" s="13" t="s">
        <v>23</v>
      </c>
      <c r="X19" s="13" t="s">
        <v>23</v>
      </c>
      <c r="Y19" s="13" t="s">
        <v>23</v>
      </c>
      <c r="Z19" s="13" t="s">
        <v>23</v>
      </c>
      <c r="AA19" s="13" t="s">
        <v>23</v>
      </c>
      <c r="AB19" s="13" t="s">
        <v>23</v>
      </c>
      <c r="AC19" s="13" t="s">
        <v>23</v>
      </c>
      <c r="AD19" s="13" t="s">
        <v>23</v>
      </c>
      <c r="AE19" s="13" t="s">
        <v>23</v>
      </c>
      <c r="AF19" s="13" t="s">
        <v>23</v>
      </c>
      <c r="AG19" s="14"/>
      <c r="AH19" s="14"/>
      <c r="AI19" s="18"/>
      <c r="AJ19" s="16"/>
      <c r="AK19" s="17"/>
      <c r="AM19" s="17">
        <f t="shared" si="2"/>
        <v>0</v>
      </c>
    </row>
    <row r="20" spans="1:44" outlineLevel="1" x14ac:dyDescent="0.25">
      <c r="A20" s="12" t="s">
        <v>24</v>
      </c>
      <c r="B20" s="13">
        <v>26.080000000000002</v>
      </c>
      <c r="C20" s="13">
        <v>23.44</v>
      </c>
      <c r="D20" s="13">
        <v>20.56</v>
      </c>
      <c r="E20" s="13">
        <v>26.080000000000002</v>
      </c>
      <c r="F20" s="13">
        <v>21.28</v>
      </c>
      <c r="G20" s="13">
        <v>24.8</v>
      </c>
      <c r="H20" s="13">
        <v>27.28</v>
      </c>
      <c r="I20" s="13">
        <v>26.96</v>
      </c>
      <c r="J20" s="13">
        <v>28.64</v>
      </c>
      <c r="K20" s="13">
        <v>26.8</v>
      </c>
      <c r="L20" s="13">
        <v>28.8</v>
      </c>
      <c r="M20" s="13">
        <v>12</v>
      </c>
      <c r="N20" s="13" t="s">
        <v>23</v>
      </c>
      <c r="O20" s="13" t="s">
        <v>23</v>
      </c>
      <c r="P20" s="13" t="s">
        <v>23</v>
      </c>
      <c r="Q20" s="13" t="s">
        <v>23</v>
      </c>
      <c r="R20" s="13" t="s">
        <v>23</v>
      </c>
      <c r="S20" s="13" t="s">
        <v>23</v>
      </c>
      <c r="T20" s="13" t="s">
        <v>23</v>
      </c>
      <c r="U20" s="13" t="s">
        <v>23</v>
      </c>
      <c r="V20" s="13" t="s">
        <v>23</v>
      </c>
      <c r="W20" s="13" t="s">
        <v>23</v>
      </c>
      <c r="X20" s="13" t="s">
        <v>23</v>
      </c>
      <c r="Y20" s="13" t="s">
        <v>23</v>
      </c>
      <c r="Z20" s="13" t="s">
        <v>23</v>
      </c>
      <c r="AA20" s="13" t="s">
        <v>23</v>
      </c>
      <c r="AB20" s="13" t="s">
        <v>23</v>
      </c>
      <c r="AC20" s="13" t="s">
        <v>23</v>
      </c>
      <c r="AD20" s="13" t="s">
        <v>23</v>
      </c>
      <c r="AE20" s="13" t="s">
        <v>23</v>
      </c>
      <c r="AF20" s="13" t="s">
        <v>23</v>
      </c>
      <c r="AG20" s="14"/>
      <c r="AH20" s="14"/>
      <c r="AI20" s="18"/>
      <c r="AJ20" s="16"/>
      <c r="AK20" s="17"/>
      <c r="AM20" s="17">
        <f t="shared" si="2"/>
        <v>0</v>
      </c>
    </row>
    <row r="21" spans="1:44" outlineLevel="1" x14ac:dyDescent="0.25">
      <c r="A21" s="12" t="s">
        <v>25</v>
      </c>
      <c r="B21" s="13">
        <v>115.86811967297513</v>
      </c>
      <c r="C21" s="13">
        <v>104.2492548084314</v>
      </c>
      <c r="D21" s="13">
        <v>104.67021633354986</v>
      </c>
      <c r="E21" s="13">
        <v>103.51526743844289</v>
      </c>
      <c r="F21" s="13">
        <v>105.65129147136791</v>
      </c>
      <c r="G21" s="13">
        <v>96.486368764268263</v>
      </c>
      <c r="H21" s="13">
        <v>112.33905340768686</v>
      </c>
      <c r="I21" s="13">
        <v>104.89138058149354</v>
      </c>
      <c r="J21" s="13">
        <v>104.04471425952707</v>
      </c>
      <c r="K21" s="13">
        <v>105.50708873785116</v>
      </c>
      <c r="L21" s="13">
        <v>155.84128477193661</v>
      </c>
      <c r="M21" s="13">
        <v>112.30521748094046</v>
      </c>
      <c r="N21" s="13">
        <v>114.76342293195376</v>
      </c>
      <c r="O21" s="13">
        <v>119.95918153050032</v>
      </c>
      <c r="P21" s="13">
        <v>126.54592853705896</v>
      </c>
      <c r="Q21" s="13">
        <v>176.98941501438708</v>
      </c>
      <c r="R21" s="13">
        <v>136.48153007747149</v>
      </c>
      <c r="S21" s="13">
        <v>150.05698566237723</v>
      </c>
      <c r="T21" s="13">
        <v>133.69370753289087</v>
      </c>
      <c r="U21" s="13">
        <v>135.2183721885857</v>
      </c>
      <c r="V21" s="13">
        <v>128.16325642537541</v>
      </c>
      <c r="W21" s="13">
        <v>129.15338927146911</v>
      </c>
      <c r="X21" s="13">
        <v>132.21452664935779</v>
      </c>
      <c r="Y21" s="13">
        <v>138.42750869230341</v>
      </c>
      <c r="Z21" s="13">
        <v>133.83282079566197</v>
      </c>
      <c r="AA21" s="13">
        <v>140.26203538323705</v>
      </c>
      <c r="AB21" s="13">
        <v>144.36505533159865</v>
      </c>
      <c r="AC21" s="13">
        <v>160.69648350180302</v>
      </c>
      <c r="AD21" s="13">
        <v>162.14644279827451</v>
      </c>
      <c r="AE21" s="13">
        <v>170.19101489388791</v>
      </c>
      <c r="AF21" s="13">
        <v>159.74957087330247</v>
      </c>
      <c r="AG21" s="14">
        <f t="shared" ref="AG21:AG22" si="15">AF21/$AF$38</f>
        <v>2.7678515228676949E-3</v>
      </c>
      <c r="AH21" s="14">
        <f t="shared" ref="AH21:AH22" si="16">(AF21-B21)/B21</f>
        <v>0.37871893773867965</v>
      </c>
      <c r="AI21" s="18"/>
      <c r="AJ21" s="16">
        <f t="shared" si="5"/>
        <v>-6.1351323553100343E-2</v>
      </c>
      <c r="AK21" s="17">
        <f t="shared" si="6"/>
        <v>-10.441444020585436</v>
      </c>
      <c r="AM21" s="17">
        <f t="shared" si="2"/>
        <v>-1.0441444020585436E-2</v>
      </c>
    </row>
    <row r="22" spans="1:44" outlineLevel="1" x14ac:dyDescent="0.25">
      <c r="A22" s="12" t="s">
        <v>26</v>
      </c>
      <c r="B22" s="13">
        <v>31.341851999999999</v>
      </c>
      <c r="C22" s="13">
        <v>31.519757999999996</v>
      </c>
      <c r="D22" s="13">
        <v>31.777229999999999</v>
      </c>
      <c r="E22" s="13">
        <v>31.952453999999999</v>
      </c>
      <c r="F22" s="13">
        <v>32.057946000000001</v>
      </c>
      <c r="G22" s="13">
        <v>32.195622</v>
      </c>
      <c r="H22" s="13">
        <v>32.417333999999997</v>
      </c>
      <c r="I22" s="13">
        <v>32.758842000000001</v>
      </c>
      <c r="J22" s="13">
        <v>33.105713999999992</v>
      </c>
      <c r="K22" s="13">
        <v>33.449903999999997</v>
      </c>
      <c r="L22" s="13">
        <v>33.878130000000006</v>
      </c>
      <c r="M22" s="13">
        <v>34.393967999999994</v>
      </c>
      <c r="N22" s="13">
        <v>35.019767999999999</v>
      </c>
      <c r="O22" s="13">
        <v>35.580306</v>
      </c>
      <c r="P22" s="13">
        <v>36.164088</v>
      </c>
      <c r="Q22" s="13">
        <v>36.956172000000002</v>
      </c>
      <c r="R22" s="13">
        <v>37.842125999999993</v>
      </c>
      <c r="S22" s="13">
        <v>39.119652000000002</v>
      </c>
      <c r="T22" s="13">
        <v>40.096794000000003</v>
      </c>
      <c r="U22" s="13">
        <v>40.528595999999993</v>
      </c>
      <c r="V22" s="13">
        <v>40.719912000000008</v>
      </c>
      <c r="W22" s="13">
        <v>40.899605999999991</v>
      </c>
      <c r="X22" s="13">
        <v>40.993475999999994</v>
      </c>
      <c r="Y22" s="13">
        <v>41.062314000000001</v>
      </c>
      <c r="Z22" s="13">
        <v>41.209824000000005</v>
      </c>
      <c r="AA22" s="13">
        <v>41.440475999999997</v>
      </c>
      <c r="AB22" s="13">
        <v>42.571073099999992</v>
      </c>
      <c r="AC22" s="13">
        <v>42.774073680000001</v>
      </c>
      <c r="AD22" s="13">
        <v>42.977074260000002</v>
      </c>
      <c r="AE22" s="13">
        <v>43.998209999999993</v>
      </c>
      <c r="AF22" s="13">
        <v>44.497955999999995</v>
      </c>
      <c r="AG22" s="14">
        <f t="shared" si="15"/>
        <v>7.7098006965402701E-4</v>
      </c>
      <c r="AH22" s="14">
        <f t="shared" si="16"/>
        <v>0.41976153802270511</v>
      </c>
      <c r="AI22" s="18"/>
      <c r="AJ22" s="16">
        <f t="shared" si="5"/>
        <v>1.1358325713705214E-2</v>
      </c>
      <c r="AK22" s="17">
        <f t="shared" si="6"/>
        <v>0.4997460000000018</v>
      </c>
      <c r="AM22" s="17">
        <f t="shared" si="2"/>
        <v>4.9974600000000176E-4</v>
      </c>
    </row>
    <row r="23" spans="1:44" x14ac:dyDescent="0.25">
      <c r="A23" s="20" t="s">
        <v>27</v>
      </c>
      <c r="B23" s="8">
        <v>34.591111871073778</v>
      </c>
      <c r="C23" s="8">
        <v>49.500497452363035</v>
      </c>
      <c r="D23" s="8">
        <v>64.409697447839392</v>
      </c>
      <c r="E23" s="8">
        <v>106.4251771817589</v>
      </c>
      <c r="F23" s="8">
        <v>149.55114964682372</v>
      </c>
      <c r="G23" s="8">
        <v>226.32569284457796</v>
      </c>
      <c r="H23" s="8">
        <v>326.19440166358964</v>
      </c>
      <c r="I23" s="8">
        <v>459.71553127864462</v>
      </c>
      <c r="J23" s="8">
        <v>373.29692450324723</v>
      </c>
      <c r="K23" s="8">
        <v>532.06751613494816</v>
      </c>
      <c r="L23" s="8">
        <v>768.65767343127561</v>
      </c>
      <c r="M23" s="8">
        <v>781.00136214903159</v>
      </c>
      <c r="N23" s="8">
        <v>771.76401108492939</v>
      </c>
      <c r="O23" s="8">
        <v>986.01183038363877</v>
      </c>
      <c r="P23" s="8">
        <v>999.80718796255712</v>
      </c>
      <c r="Q23" s="8">
        <v>1198.6189797854142</v>
      </c>
      <c r="R23" s="8">
        <v>1179.9367130079656</v>
      </c>
      <c r="S23" s="8">
        <v>1175.7771264908081</v>
      </c>
      <c r="T23" s="8">
        <v>1187.3197613184243</v>
      </c>
      <c r="U23" s="8">
        <v>1151.4174475688799</v>
      </c>
      <c r="V23" s="8">
        <v>1127.9723261023771</v>
      </c>
      <c r="W23" s="8">
        <v>1145.794165682079</v>
      </c>
      <c r="X23" s="8">
        <v>1122.8015580761621</v>
      </c>
      <c r="Y23" s="8">
        <v>1159.2023621788007</v>
      </c>
      <c r="Z23" s="8">
        <v>1225.6322472758648</v>
      </c>
      <c r="AA23" s="8">
        <v>1230.1172479939607</v>
      </c>
      <c r="AB23" s="8">
        <v>1313.5818166704403</v>
      </c>
      <c r="AC23" s="8">
        <v>1237.8261851196085</v>
      </c>
      <c r="AD23" s="8">
        <v>929.93499104624186</v>
      </c>
      <c r="AE23" s="8">
        <v>917.12032820382956</v>
      </c>
      <c r="AF23" s="8">
        <v>784.33586035812243</v>
      </c>
      <c r="AG23" s="9">
        <f>AF23/$AF$38</f>
        <v>1.3589552658352587E-2</v>
      </c>
      <c r="AH23" s="9">
        <f>(AF23-B23)/B23</f>
        <v>21.674491160661702</v>
      </c>
      <c r="AI23" s="18"/>
      <c r="AJ23" s="10">
        <f t="shared" si="5"/>
        <v>-0.14478412893296574</v>
      </c>
      <c r="AK23" s="11">
        <f t="shared" si="6"/>
        <v>-132.78446784570713</v>
      </c>
      <c r="AM23" s="11">
        <f t="shared" si="2"/>
        <v>-0.13278446784570713</v>
      </c>
      <c r="AR23" s="21"/>
    </row>
    <row r="24" spans="1:44" x14ac:dyDescent="0.25">
      <c r="A24" s="20" t="s">
        <v>28</v>
      </c>
      <c r="B24" s="8">
        <f t="shared" ref="B24:AA24" si="17">SUM(B25:B31)</f>
        <v>19329.907931331545</v>
      </c>
      <c r="C24" s="8">
        <f t="shared" si="17"/>
        <v>19540.222049641761</v>
      </c>
      <c r="D24" s="8">
        <f t="shared" si="17"/>
        <v>19662.735146008668</v>
      </c>
      <c r="E24" s="8">
        <f>SUM(E25:E31)</f>
        <v>19991.568186463086</v>
      </c>
      <c r="F24" s="8">
        <f t="shared" si="17"/>
        <v>20274.42025403255</v>
      </c>
      <c r="G24" s="8">
        <f t="shared" si="17"/>
        <v>21035.049683500383</v>
      </c>
      <c r="H24" s="8">
        <f t="shared" si="17"/>
        <v>21301.096352057117</v>
      </c>
      <c r="I24" s="8">
        <f t="shared" si="17"/>
        <v>21472.668505301906</v>
      </c>
      <c r="J24" s="8">
        <f t="shared" si="17"/>
        <v>22005.349859748218</v>
      </c>
      <c r="K24" s="8">
        <f t="shared" si="17"/>
        <v>21766.008289708014</v>
      </c>
      <c r="L24" s="8">
        <f t="shared" si="17"/>
        <v>20950.225348983018</v>
      </c>
      <c r="M24" s="8">
        <f t="shared" si="17"/>
        <v>20726.346478613825</v>
      </c>
      <c r="N24" s="8">
        <f t="shared" si="17"/>
        <v>20492.678674615549</v>
      </c>
      <c r="O24" s="8">
        <f t="shared" si="17"/>
        <v>20852.032947989344</v>
      </c>
      <c r="P24" s="8">
        <f t="shared" si="17"/>
        <v>20481.848578909456</v>
      </c>
      <c r="Q24" s="8">
        <f t="shared" si="17"/>
        <v>20402.245883524331</v>
      </c>
      <c r="R24" s="8">
        <f t="shared" si="17"/>
        <v>20223.799988805509</v>
      </c>
      <c r="S24" s="8">
        <f t="shared" si="17"/>
        <v>19634.079160833957</v>
      </c>
      <c r="T24" s="8">
        <f t="shared" si="17"/>
        <v>19556.819972735506</v>
      </c>
      <c r="U24" s="8">
        <f t="shared" si="17"/>
        <v>19128.332927987052</v>
      </c>
      <c r="V24" s="8">
        <f t="shared" si="17"/>
        <v>19189.721487485196</v>
      </c>
      <c r="W24" s="8">
        <f t="shared" si="17"/>
        <v>18513.287165523117</v>
      </c>
      <c r="X24" s="8">
        <f t="shared" si="17"/>
        <v>19295.072291528089</v>
      </c>
      <c r="Y24" s="8">
        <f t="shared" si="17"/>
        <v>20040.355204506523</v>
      </c>
      <c r="Z24" s="8">
        <f t="shared" si="17"/>
        <v>19494.257922861561</v>
      </c>
      <c r="AA24" s="8">
        <f t="shared" si="17"/>
        <v>20000.230153136854</v>
      </c>
      <c r="AB24" s="8">
        <f>SUM(AB25:AB31)</f>
        <v>20509.467300978391</v>
      </c>
      <c r="AC24" s="8">
        <f>SUM(AC25:AC31)</f>
        <v>21208.170344288272</v>
      </c>
      <c r="AD24" s="8">
        <f t="shared" ref="AD24:AF24" si="18">SUM(AD25:AD31)</f>
        <v>22047.105787735545</v>
      </c>
      <c r="AE24" s="8">
        <f t="shared" si="18"/>
        <v>21156.918444447016</v>
      </c>
      <c r="AF24" s="8">
        <f t="shared" si="18"/>
        <v>21410.780143730739</v>
      </c>
      <c r="AG24" s="9">
        <f>AF24/$AF$38</f>
        <v>0.37096725895815497</v>
      </c>
      <c r="AH24" s="9">
        <f>(AF24-B24)/B24</f>
        <v>0.10765039439356773</v>
      </c>
      <c r="AI24" s="18"/>
      <c r="AJ24" s="10">
        <f>(AF24-AE24)/AE24</f>
        <v>1.1998992194931559E-2</v>
      </c>
      <c r="AK24" s="11">
        <f t="shared" si="6"/>
        <v>253.86169928372328</v>
      </c>
      <c r="AM24" s="11">
        <f t="shared" si="2"/>
        <v>0.25386169928372326</v>
      </c>
      <c r="AO24" s="18"/>
      <c r="AP24" s="21"/>
      <c r="AQ24" s="18"/>
    </row>
    <row r="25" spans="1:44" outlineLevel="1" x14ac:dyDescent="0.25">
      <c r="A25" s="12" t="s">
        <v>29</v>
      </c>
      <c r="B25" s="13">
        <v>10466.066693626075</v>
      </c>
      <c r="C25" s="13">
        <v>10660.547678512488</v>
      </c>
      <c r="D25" s="13">
        <v>10852.00217283778</v>
      </c>
      <c r="E25" s="13">
        <v>10942.326463158119</v>
      </c>
      <c r="F25" s="13">
        <v>10976.466639185966</v>
      </c>
      <c r="G25" s="13">
        <v>11085.93373541304</v>
      </c>
      <c r="H25" s="13">
        <v>11470.212074696638</v>
      </c>
      <c r="I25" s="13">
        <v>11811.870224809058</v>
      </c>
      <c r="J25" s="13">
        <v>12040.36882009474</v>
      </c>
      <c r="K25" s="13">
        <v>11742.651515125888</v>
      </c>
      <c r="L25" s="13">
        <v>11295.770135360593</v>
      </c>
      <c r="M25" s="13">
        <v>11308.710130901731</v>
      </c>
      <c r="N25" s="13">
        <v>11264.603627702762</v>
      </c>
      <c r="O25" s="13">
        <v>11302.743895659585</v>
      </c>
      <c r="P25" s="13">
        <v>11241.255673611189</v>
      </c>
      <c r="Q25" s="13">
        <v>11217.330901472804</v>
      </c>
      <c r="R25" s="13">
        <v>11304.710444586908</v>
      </c>
      <c r="S25" s="13">
        <v>10951.346415367289</v>
      </c>
      <c r="T25" s="13">
        <v>10964.90014598888</v>
      </c>
      <c r="U25" s="13">
        <v>10789.133150387202</v>
      </c>
      <c r="V25" s="13">
        <v>10554.669290296861</v>
      </c>
      <c r="W25" s="13">
        <v>10419.329881054276</v>
      </c>
      <c r="X25" s="13">
        <v>11043.027430425514</v>
      </c>
      <c r="Y25" s="13">
        <v>11144.523065171637</v>
      </c>
      <c r="Z25" s="13">
        <v>11063.691314453081</v>
      </c>
      <c r="AA25" s="13">
        <v>11463.65668811105</v>
      </c>
      <c r="AB25" s="13">
        <v>11789.939081336175</v>
      </c>
      <c r="AC25" s="13">
        <v>12182.619630922911</v>
      </c>
      <c r="AD25" s="13">
        <v>12467.057001502155</v>
      </c>
      <c r="AE25" s="13">
        <v>12147.932237567402</v>
      </c>
      <c r="AF25" s="13">
        <v>12288.991012046878</v>
      </c>
      <c r="AG25" s="14">
        <f>AF25/$AF$38</f>
        <v>0.21292140129864873</v>
      </c>
      <c r="AH25" s="14">
        <f>(AF25-B25)/B25</f>
        <v>0.17417472788807845</v>
      </c>
      <c r="AI25" s="18"/>
      <c r="AJ25" s="16">
        <f t="shared" si="5"/>
        <v>1.1611751837341694E-2</v>
      </c>
      <c r="AK25" s="17">
        <f t="shared" si="6"/>
        <v>141.05877447947569</v>
      </c>
      <c r="AM25" s="17">
        <f t="shared" si="2"/>
        <v>0.14105877447947568</v>
      </c>
    </row>
    <row r="26" spans="1:44" outlineLevel="1" x14ac:dyDescent="0.25">
      <c r="A26" s="12" t="s">
        <v>30</v>
      </c>
      <c r="B26" s="13">
        <v>1776.9849395881865</v>
      </c>
      <c r="C26" s="13">
        <v>1821.3098482588666</v>
      </c>
      <c r="D26" s="13">
        <v>1860.3951563954486</v>
      </c>
      <c r="E26" s="13">
        <v>1882.289227294074</v>
      </c>
      <c r="F26" s="13">
        <v>1884.1265823823196</v>
      </c>
      <c r="G26" s="13">
        <v>1897.0459522354363</v>
      </c>
      <c r="H26" s="13">
        <v>1981.1513786265098</v>
      </c>
      <c r="I26" s="13">
        <v>2041.7932964116767</v>
      </c>
      <c r="J26" s="13">
        <v>2090.0046405692069</v>
      </c>
      <c r="K26" s="13">
        <v>2031.1360568998134</v>
      </c>
      <c r="L26" s="13">
        <v>1954.7732833390669</v>
      </c>
      <c r="M26" s="13">
        <v>1978.2883766138416</v>
      </c>
      <c r="N26" s="13">
        <v>1979.3973810156904</v>
      </c>
      <c r="O26" s="13">
        <v>1968.8117708992922</v>
      </c>
      <c r="P26" s="13">
        <v>1944.5346554266166</v>
      </c>
      <c r="Q26" s="13">
        <v>1986.6503624951206</v>
      </c>
      <c r="R26" s="13">
        <v>2006.7494250291311</v>
      </c>
      <c r="S26" s="13">
        <v>1927.2638509100166</v>
      </c>
      <c r="T26" s="13">
        <v>1932.2348757648419</v>
      </c>
      <c r="U26" s="13">
        <v>1911.6224376361347</v>
      </c>
      <c r="V26" s="13">
        <v>1873.2620514350792</v>
      </c>
      <c r="W26" s="13">
        <v>1870.4371741129621</v>
      </c>
      <c r="X26" s="13">
        <v>2022.6982272723621</v>
      </c>
      <c r="Y26" s="13">
        <v>2029.4844815395031</v>
      </c>
      <c r="Z26" s="13">
        <v>1984.1180983009322</v>
      </c>
      <c r="AA26" s="13">
        <v>2067.650086272195</v>
      </c>
      <c r="AB26" s="13">
        <v>2127.9805885560245</v>
      </c>
      <c r="AC26" s="13">
        <v>2190.612033875012</v>
      </c>
      <c r="AD26" s="13">
        <v>2261.3590341696299</v>
      </c>
      <c r="AE26" s="13">
        <v>2168.5325749437789</v>
      </c>
      <c r="AF26" s="13">
        <v>2199.9998186638645</v>
      </c>
      <c r="AG26" s="14">
        <f t="shared" ref="AG26:AG31" si="19">AF26/$AF$38</f>
        <v>3.8117616311012424E-2</v>
      </c>
      <c r="AH26" s="14">
        <f t="shared" ref="AH26:AH31" si="20">(AF26-B26)/B26</f>
        <v>0.23805203389833512</v>
      </c>
      <c r="AI26" s="18"/>
      <c r="AJ26" s="16">
        <f t="shared" si="5"/>
        <v>1.4510846682070928E-2</v>
      </c>
      <c r="AK26" s="17">
        <f t="shared" si="6"/>
        <v>31.467243720085662</v>
      </c>
      <c r="AM26" s="17">
        <f t="shared" si="2"/>
        <v>3.1467243720085664E-2</v>
      </c>
    </row>
    <row r="27" spans="1:44" outlineLevel="1" x14ac:dyDescent="0.25">
      <c r="A27" s="12" t="s">
        <v>31</v>
      </c>
      <c r="B27" s="13">
        <v>5816.6775676774532</v>
      </c>
      <c r="C27" s="13">
        <v>5789.939527135416</v>
      </c>
      <c r="D27" s="13">
        <v>5706.290310283086</v>
      </c>
      <c r="E27" s="13">
        <v>5823.8590668296883</v>
      </c>
      <c r="F27" s="13">
        <v>6049.3961558783176</v>
      </c>
      <c r="G27" s="13">
        <v>6304.538930017804</v>
      </c>
      <c r="H27" s="13">
        <v>6331.8092703072234</v>
      </c>
      <c r="I27" s="13">
        <v>6154.0856007821749</v>
      </c>
      <c r="J27" s="13">
        <v>6509.7102230571318</v>
      </c>
      <c r="K27" s="13">
        <v>6510.992126744819</v>
      </c>
      <c r="L27" s="13">
        <v>6218.4528325331121</v>
      </c>
      <c r="M27" s="13">
        <v>5934.9614729135401</v>
      </c>
      <c r="N27" s="13">
        <v>5871.2853968200343</v>
      </c>
      <c r="O27" s="13">
        <v>6045.7049836311626</v>
      </c>
      <c r="P27" s="13">
        <v>5938.0143728123503</v>
      </c>
      <c r="Q27" s="13">
        <v>5772.1446683202685</v>
      </c>
      <c r="R27" s="13">
        <v>5549.0630698505665</v>
      </c>
      <c r="S27" s="13">
        <v>5339.042120609367</v>
      </c>
      <c r="T27" s="13">
        <v>5287.6611985832405</v>
      </c>
      <c r="U27" s="13">
        <v>5137.6837203569603</v>
      </c>
      <c r="V27" s="13">
        <v>5405.9382196904198</v>
      </c>
      <c r="W27" s="13">
        <v>5007.5487595554387</v>
      </c>
      <c r="X27" s="13">
        <v>5195.8302026731944</v>
      </c>
      <c r="Y27" s="13">
        <v>5629.2845788829245</v>
      </c>
      <c r="Z27" s="13">
        <v>5392.245153674372</v>
      </c>
      <c r="AA27" s="13">
        <v>5423.4584578881313</v>
      </c>
      <c r="AB27" s="13">
        <v>5478.351360405064</v>
      </c>
      <c r="AC27" s="13">
        <v>5787.0618722607678</v>
      </c>
      <c r="AD27" s="13">
        <v>6088.5206596251683</v>
      </c>
      <c r="AE27" s="13">
        <v>5735.7638222387068</v>
      </c>
      <c r="AF27" s="13">
        <v>5760.445959294073</v>
      </c>
      <c r="AG27" s="14">
        <f t="shared" si="19"/>
        <v>9.9806584979651725E-2</v>
      </c>
      <c r="AH27" s="14">
        <f t="shared" si="20"/>
        <v>-9.667307106010525E-3</v>
      </c>
      <c r="AI27" s="18"/>
      <c r="AJ27" s="16">
        <f t="shared" si="5"/>
        <v>4.303199681909598E-3</v>
      </c>
      <c r="AK27" s="17">
        <f t="shared" si="6"/>
        <v>24.682137055366184</v>
      </c>
      <c r="AM27" s="17">
        <f t="shared" si="2"/>
        <v>2.4682137055366184E-2</v>
      </c>
    </row>
    <row r="28" spans="1:44" outlineLevel="1" x14ac:dyDescent="0.25">
      <c r="A28" s="12" t="s">
        <v>32</v>
      </c>
      <c r="B28" s="13">
        <v>355.036</v>
      </c>
      <c r="C28" s="13">
        <v>315.14515999999998</v>
      </c>
      <c r="D28" s="13">
        <v>255.60083999999998</v>
      </c>
      <c r="E28" s="13">
        <v>357.2998</v>
      </c>
      <c r="F28" s="13">
        <v>269.64124000000004</v>
      </c>
      <c r="G28" s="13">
        <v>494.59520000000003</v>
      </c>
      <c r="H28" s="13">
        <v>484.03343999999993</v>
      </c>
      <c r="I28" s="13">
        <v>423.48680000000002</v>
      </c>
      <c r="J28" s="13">
        <v>305.58044000000001</v>
      </c>
      <c r="K28" s="13">
        <v>383.22723999999999</v>
      </c>
      <c r="L28" s="13">
        <v>366.38315999999998</v>
      </c>
      <c r="M28" s="13">
        <v>385.28247999999996</v>
      </c>
      <c r="N28" s="13">
        <v>273.89956000000001</v>
      </c>
      <c r="O28" s="13">
        <v>386.76</v>
      </c>
      <c r="P28" s="13">
        <v>240.79571999999996</v>
      </c>
      <c r="Q28" s="13">
        <v>266.73371999999995</v>
      </c>
      <c r="R28" s="13">
        <v>254.85636</v>
      </c>
      <c r="S28" s="13">
        <v>376.76671999999996</v>
      </c>
      <c r="T28" s="13">
        <v>262.20744000000002</v>
      </c>
      <c r="U28" s="13">
        <v>307.32239999999996</v>
      </c>
      <c r="V28" s="13">
        <v>427.93387999999993</v>
      </c>
      <c r="W28" s="13">
        <v>360.67856</v>
      </c>
      <c r="X28" s="13">
        <v>229.39619999999999</v>
      </c>
      <c r="Y28" s="13">
        <v>515.69275999999991</v>
      </c>
      <c r="Z28" s="13">
        <v>391.07495680000005</v>
      </c>
      <c r="AA28" s="13">
        <v>401.14668</v>
      </c>
      <c r="AB28" s="13">
        <v>433.59667999999999</v>
      </c>
      <c r="AC28" s="13">
        <v>332.74647999999996</v>
      </c>
      <c r="AD28" s="13">
        <v>461.05708000000004</v>
      </c>
      <c r="AE28" s="13">
        <v>343.90247759999994</v>
      </c>
      <c r="AF28" s="13">
        <v>399.48303999999996</v>
      </c>
      <c r="AG28" s="14">
        <f t="shared" si="19"/>
        <v>6.9215193166356328E-3</v>
      </c>
      <c r="AH28" s="14">
        <f t="shared" si="20"/>
        <v>0.12519023422976813</v>
      </c>
      <c r="AI28" s="18"/>
      <c r="AJ28" s="16">
        <f t="shared" si="5"/>
        <v>0.16161722005575929</v>
      </c>
      <c r="AK28" s="17">
        <f t="shared" si="6"/>
        <v>55.580562400000019</v>
      </c>
      <c r="AM28" s="17">
        <f t="shared" si="2"/>
        <v>5.5580562400000019E-2</v>
      </c>
    </row>
    <row r="29" spans="1:44" outlineLevel="1" x14ac:dyDescent="0.25">
      <c r="A29" s="12" t="s">
        <v>33</v>
      </c>
      <c r="B29" s="13">
        <v>96.677023188405784</v>
      </c>
      <c r="C29" s="13">
        <v>99.628382821946872</v>
      </c>
      <c r="D29" s="13">
        <v>118.08579710144927</v>
      </c>
      <c r="E29" s="13">
        <v>99.875217391304361</v>
      </c>
      <c r="F29" s="13">
        <v>98.719420289855051</v>
      </c>
      <c r="G29" s="13">
        <v>86.267101449275344</v>
      </c>
      <c r="H29" s="13">
        <v>87.18695652173912</v>
      </c>
      <c r="I29" s="13">
        <v>82.633913043478259</v>
      </c>
      <c r="J29" s="13">
        <v>95.371594202898564</v>
      </c>
      <c r="K29" s="13">
        <v>103.53391304347825</v>
      </c>
      <c r="L29" s="13">
        <v>91.8436231884058</v>
      </c>
      <c r="M29" s="13">
        <v>83.63666666666667</v>
      </c>
      <c r="N29" s="13">
        <v>80.805362318840594</v>
      </c>
      <c r="O29" s="13">
        <v>78.482608695652175</v>
      </c>
      <c r="P29" s="13">
        <v>66.857681159420295</v>
      </c>
      <c r="Q29" s="13">
        <v>60.814599999999999</v>
      </c>
      <c r="R29" s="13">
        <v>64.755533333333346</v>
      </c>
      <c r="S29" s="13">
        <v>50.899933333333344</v>
      </c>
      <c r="T29" s="13">
        <v>66.973133333333351</v>
      </c>
      <c r="U29" s="13">
        <v>89.020800000000008</v>
      </c>
      <c r="V29" s="13">
        <v>98.243200000000016</v>
      </c>
      <c r="W29" s="13">
        <v>70.265799999999999</v>
      </c>
      <c r="X29" s="13">
        <v>46.351066666666675</v>
      </c>
      <c r="Y29" s="13">
        <v>47.090266666666672</v>
      </c>
      <c r="Z29" s="13">
        <v>54.549733333333336</v>
      </c>
      <c r="AA29" s="13">
        <v>64.265666666666661</v>
      </c>
      <c r="AB29" s="13">
        <v>79.107600000000019</v>
      </c>
      <c r="AC29" s="13">
        <v>83.988666666666674</v>
      </c>
      <c r="AD29" s="13">
        <v>88.762666666666675</v>
      </c>
      <c r="AE29" s="13">
        <v>91.980533333333341</v>
      </c>
      <c r="AF29" s="13">
        <v>109.40233333333333</v>
      </c>
      <c r="AG29" s="14">
        <f t="shared" si="19"/>
        <v>1.8955256860258124E-3</v>
      </c>
      <c r="AH29" s="14">
        <f t="shared" si="20"/>
        <v>0.13162703737917389</v>
      </c>
      <c r="AI29" s="18"/>
      <c r="AJ29" s="16">
        <f t="shared" si="5"/>
        <v>0.18940746882673712</v>
      </c>
      <c r="AK29" s="17">
        <f t="shared" si="6"/>
        <v>17.42179999999999</v>
      </c>
      <c r="AM29" s="17">
        <f t="shared" si="2"/>
        <v>1.7421799999999991E-2</v>
      </c>
    </row>
    <row r="30" spans="1:44" outlineLevel="1" x14ac:dyDescent="0.25">
      <c r="A30" s="12" t="s">
        <v>34</v>
      </c>
      <c r="B30" s="13">
        <v>730.61939279182468</v>
      </c>
      <c r="C30" s="13">
        <v>758.72013866843315</v>
      </c>
      <c r="D30" s="13">
        <v>769.25791837216161</v>
      </c>
      <c r="E30" s="13">
        <v>772.77051160673761</v>
      </c>
      <c r="F30" s="13">
        <v>878.14830864402018</v>
      </c>
      <c r="G30" s="13">
        <v>1008.1142583233349</v>
      </c>
      <c r="H30" s="13">
        <v>811.40903718707443</v>
      </c>
      <c r="I30" s="13">
        <v>839.50978306368313</v>
      </c>
      <c r="J30" s="13">
        <v>832.4845965945309</v>
      </c>
      <c r="K30" s="13">
        <v>878.14830864402018</v>
      </c>
      <c r="L30" s="13">
        <v>909.76164775520476</v>
      </c>
      <c r="M30" s="13">
        <v>920.29942745893288</v>
      </c>
      <c r="N30" s="13">
        <v>923.81202069350911</v>
      </c>
      <c r="O30" s="13">
        <v>927.324613928085</v>
      </c>
      <c r="P30" s="13">
        <v>888.68608834774818</v>
      </c>
      <c r="Q30" s="13">
        <v>953.62749060348006</v>
      </c>
      <c r="R30" s="13">
        <v>914.19429367682551</v>
      </c>
      <c r="S30" s="13">
        <v>868.019536051518</v>
      </c>
      <c r="T30" s="13">
        <v>939.19130712314029</v>
      </c>
      <c r="U30" s="13">
        <v>796.63204249312673</v>
      </c>
      <c r="V30" s="13">
        <v>753.49453684533717</v>
      </c>
      <c r="W30" s="13">
        <v>721.92632113105401</v>
      </c>
      <c r="X30" s="13">
        <v>687.91593425507278</v>
      </c>
      <c r="Y30" s="13">
        <v>596.5524000497054</v>
      </c>
      <c r="Z30" s="13">
        <v>534.51960686279415</v>
      </c>
      <c r="AA30" s="13">
        <v>514.94152107200102</v>
      </c>
      <c r="AB30" s="13">
        <v>540.70349683170355</v>
      </c>
      <c r="AC30" s="13">
        <v>560.3426889086461</v>
      </c>
      <c r="AD30" s="13">
        <v>595.84193604631332</v>
      </c>
      <c r="AE30" s="13">
        <v>595.84193604631332</v>
      </c>
      <c r="AF30" s="13">
        <v>595.84193604631332</v>
      </c>
      <c r="AG30" s="14">
        <f t="shared" si="19"/>
        <v>1.0323670987399444E-2</v>
      </c>
      <c r="AH30" s="14">
        <f t="shared" si="20"/>
        <v>-0.18447013325296921</v>
      </c>
      <c r="AI30" s="18"/>
      <c r="AJ30" s="16">
        <f t="shared" si="5"/>
        <v>0</v>
      </c>
      <c r="AK30" s="17">
        <f t="shared" si="6"/>
        <v>0</v>
      </c>
      <c r="AM30" s="17">
        <f t="shared" si="2"/>
        <v>0</v>
      </c>
    </row>
    <row r="31" spans="1:44" outlineLevel="1" x14ac:dyDescent="0.25">
      <c r="A31" s="12" t="s">
        <v>35</v>
      </c>
      <c r="B31" s="13">
        <v>87.84631445959856</v>
      </c>
      <c r="C31" s="13">
        <v>94.931314244610022</v>
      </c>
      <c r="D31" s="13">
        <v>101.10295101874873</v>
      </c>
      <c r="E31" s="13">
        <v>113.14790018316168</v>
      </c>
      <c r="F31" s="13">
        <v>117.92190765207233</v>
      </c>
      <c r="G31" s="13">
        <v>158.5545060614925</v>
      </c>
      <c r="H31" s="13">
        <v>135.29419471793358</v>
      </c>
      <c r="I31" s="13">
        <v>119.28888719183486</v>
      </c>
      <c r="J31" s="13">
        <v>131.82954522971028</v>
      </c>
      <c r="K31" s="13">
        <v>116.31912924999497</v>
      </c>
      <c r="L31" s="13">
        <v>113.24066680663736</v>
      </c>
      <c r="M31" s="13">
        <v>115.16792405910972</v>
      </c>
      <c r="N31" s="13">
        <v>98.875326064714159</v>
      </c>
      <c r="O31" s="13">
        <v>142.20507517556814</v>
      </c>
      <c r="P31" s="13">
        <v>161.70438755213033</v>
      </c>
      <c r="Q31" s="13">
        <v>144.9441406326537</v>
      </c>
      <c r="R31" s="13">
        <v>129.47086232874588</v>
      </c>
      <c r="S31" s="13">
        <v>120.74058456243515</v>
      </c>
      <c r="T31" s="13">
        <v>103.65187194207424</v>
      </c>
      <c r="U31" s="13">
        <v>96.918377113630726</v>
      </c>
      <c r="V31" s="13">
        <v>76.18030921750001</v>
      </c>
      <c r="W31" s="13">
        <v>63.100669669385354</v>
      </c>
      <c r="X31" s="13">
        <v>69.853230235278772</v>
      </c>
      <c r="Y31" s="13">
        <v>77.727652196083937</v>
      </c>
      <c r="Z31" s="13">
        <v>74.059059437047864</v>
      </c>
      <c r="AA31" s="13">
        <v>65.111053126810788</v>
      </c>
      <c r="AB31" s="13">
        <v>59.788493849428193</v>
      </c>
      <c r="AC31" s="13">
        <v>70.798971654263383</v>
      </c>
      <c r="AD31" s="13">
        <v>84.507409725619482</v>
      </c>
      <c r="AE31" s="13">
        <v>72.96486271748347</v>
      </c>
      <c r="AF31" s="13">
        <v>56.616044346278031</v>
      </c>
      <c r="AG31" s="14">
        <f t="shared" si="19"/>
        <v>9.8094037878119437E-4</v>
      </c>
      <c r="AH31" s="14">
        <f t="shared" si="20"/>
        <v>-0.35551030575885634</v>
      </c>
      <c r="AI31" s="18"/>
      <c r="AJ31" s="16">
        <f t="shared" si="5"/>
        <v>-0.22406426548772246</v>
      </c>
      <c r="AK31" s="17">
        <f t="shared" si="6"/>
        <v>-16.348818371205439</v>
      </c>
      <c r="AM31" s="17">
        <f t="shared" si="2"/>
        <v>-1.6348818371205439E-2</v>
      </c>
    </row>
    <row r="32" spans="1:44" x14ac:dyDescent="0.25">
      <c r="A32" s="20" t="s">
        <v>36</v>
      </c>
      <c r="B32" s="8">
        <f t="shared" ref="B32:AA32" si="21">SUM(B33:B36)</f>
        <v>1552.053617690967</v>
      </c>
      <c r="C32" s="8">
        <f t="shared" si="21"/>
        <v>1632.811365232481</v>
      </c>
      <c r="D32" s="8">
        <f t="shared" si="21"/>
        <v>1698.2299225574204</v>
      </c>
      <c r="E32" s="8">
        <f t="shared" si="21"/>
        <v>1748.2816571592587</v>
      </c>
      <c r="F32" s="8">
        <f t="shared" si="21"/>
        <v>1792.8493340275654</v>
      </c>
      <c r="G32" s="8">
        <f t="shared" si="21"/>
        <v>1829.1780952628817</v>
      </c>
      <c r="H32" s="8">
        <f t="shared" si="21"/>
        <v>1708.4830322402095</v>
      </c>
      <c r="I32" s="8">
        <f t="shared" si="21"/>
        <v>1432.6262505012096</v>
      </c>
      <c r="J32" s="8">
        <f t="shared" si="21"/>
        <v>1475.5765436871579</v>
      </c>
      <c r="K32" s="8">
        <f t="shared" si="21"/>
        <v>1480.7046945341845</v>
      </c>
      <c r="L32" s="8">
        <f t="shared" si="21"/>
        <v>1492.7703645905121</v>
      </c>
      <c r="M32" s="8">
        <f t="shared" si="21"/>
        <v>1605.3489199626401</v>
      </c>
      <c r="N32" s="8">
        <f t="shared" si="21"/>
        <v>1710.2325565770898</v>
      </c>
      <c r="O32" s="8">
        <f t="shared" si="21"/>
        <v>1765.4681984593717</v>
      </c>
      <c r="P32" s="8">
        <f t="shared" si="21"/>
        <v>1510.7480575984707</v>
      </c>
      <c r="Q32" s="8">
        <f t="shared" si="21"/>
        <v>1324.7426011584278</v>
      </c>
      <c r="R32" s="8">
        <f t="shared" si="21"/>
        <v>1351.7784477711425</v>
      </c>
      <c r="S32" s="8">
        <f t="shared" si="21"/>
        <v>873.2253268513881</v>
      </c>
      <c r="T32" s="8">
        <f t="shared" si="21"/>
        <v>726.007280495332</v>
      </c>
      <c r="U32" s="8">
        <f t="shared" si="21"/>
        <v>548.55719027401574</v>
      </c>
      <c r="V32" s="8">
        <f t="shared" si="21"/>
        <v>534.05640016942596</v>
      </c>
      <c r="W32" s="8">
        <f t="shared" si="21"/>
        <v>618.20228335799129</v>
      </c>
      <c r="X32" s="8">
        <f t="shared" si="21"/>
        <v>538.86537608647791</v>
      </c>
      <c r="Y32" s="8">
        <f t="shared" si="21"/>
        <v>693.68219645613192</v>
      </c>
      <c r="Z32" s="8">
        <f t="shared" si="21"/>
        <v>878.91090359765394</v>
      </c>
      <c r="AA32" s="8">
        <f t="shared" si="21"/>
        <v>958.18854166102369</v>
      </c>
      <c r="AB32" s="8">
        <f>SUM(AB33:AB36)</f>
        <v>966.43289518014421</v>
      </c>
      <c r="AC32" s="8">
        <f>SUM(AC33:AC36)</f>
        <v>944.87506111343566</v>
      </c>
      <c r="AD32" s="8">
        <f t="shared" ref="AD32:AF32" si="22">SUM(AD33:AD36)</f>
        <v>914.75352621093566</v>
      </c>
      <c r="AE32" s="8">
        <f t="shared" si="22"/>
        <v>914.31271860050992</v>
      </c>
      <c r="AF32" s="8">
        <f t="shared" si="22"/>
        <v>905.73296134134125</v>
      </c>
      <c r="AG32" s="9">
        <f>AF32/$AF$38</f>
        <v>1.5692901975607496E-2</v>
      </c>
      <c r="AH32" s="9">
        <f>(AF32-B32)/B32</f>
        <v>-0.41642933529008802</v>
      </c>
      <c r="AI32" s="18"/>
      <c r="AJ32" s="10">
        <f t="shared" si="5"/>
        <v>-9.3838323416317055E-3</v>
      </c>
      <c r="AK32" s="11">
        <f t="shared" si="6"/>
        <v>-8.579757259168673</v>
      </c>
      <c r="AM32" s="11">
        <f t="shared" si="2"/>
        <v>-8.579757259168673E-3</v>
      </c>
    </row>
    <row r="33" spans="1:39" outlineLevel="1" x14ac:dyDescent="0.25">
      <c r="A33" s="12" t="s">
        <v>37</v>
      </c>
      <c r="B33" s="13">
        <v>1318.0750046457997</v>
      </c>
      <c r="C33" s="13">
        <v>1398.5762396203297</v>
      </c>
      <c r="D33" s="13">
        <v>1461.4329391711981</v>
      </c>
      <c r="E33" s="13">
        <v>1510.5881268151277</v>
      </c>
      <c r="F33" s="13">
        <v>1556.0660070268186</v>
      </c>
      <c r="G33" s="13">
        <v>1592.759090270677</v>
      </c>
      <c r="H33" s="13">
        <v>1471.8696106900711</v>
      </c>
      <c r="I33" s="13">
        <v>1212.7245603159163</v>
      </c>
      <c r="J33" s="13">
        <v>1263.4259964598352</v>
      </c>
      <c r="K33" s="13">
        <v>1261.2873970377811</v>
      </c>
      <c r="L33" s="13">
        <v>1268.1637358600644</v>
      </c>
      <c r="M33" s="13">
        <v>1364.4710203505406</v>
      </c>
      <c r="N33" s="13">
        <v>1437.6433897413656</v>
      </c>
      <c r="O33" s="13">
        <v>1457.1351738766384</v>
      </c>
      <c r="P33" s="13">
        <v>1190.8522842044661</v>
      </c>
      <c r="Q33" s="13">
        <v>1006.9985553870778</v>
      </c>
      <c r="R33" s="13">
        <v>1049.2955470508382</v>
      </c>
      <c r="S33" s="13">
        <v>615.99279973624357</v>
      </c>
      <c r="T33" s="13">
        <v>463.84204329766396</v>
      </c>
      <c r="U33" s="13">
        <v>284.8049081264104</v>
      </c>
      <c r="V33" s="13">
        <v>278.64650733286254</v>
      </c>
      <c r="W33" s="13">
        <v>381.56113356609893</v>
      </c>
      <c r="X33" s="13">
        <v>302.79154765173917</v>
      </c>
      <c r="Y33" s="13">
        <v>460.96994317368154</v>
      </c>
      <c r="Z33" s="13">
        <v>648.10107072438586</v>
      </c>
      <c r="AA33" s="13">
        <v>726.92670538507707</v>
      </c>
      <c r="AB33" s="13">
        <v>749.56085926208709</v>
      </c>
      <c r="AC33" s="13">
        <v>717.90523816711902</v>
      </c>
      <c r="AD33" s="13">
        <v>692.70934488966407</v>
      </c>
      <c r="AE33" s="13">
        <v>676.8773309683836</v>
      </c>
      <c r="AF33" s="13">
        <v>667.93610829460567</v>
      </c>
      <c r="AG33" s="14">
        <f>AF33/$AF$38</f>
        <v>1.1572788361276972E-2</v>
      </c>
      <c r="AH33" s="14">
        <f>(AF33-B33)/B33</f>
        <v>-0.4932487863434622</v>
      </c>
      <c r="AJ33" s="16">
        <f t="shared" si="5"/>
        <v>-1.3209517093719255E-2</v>
      </c>
      <c r="AK33" s="17">
        <f t="shared" si="6"/>
        <v>-8.9412226737779292</v>
      </c>
      <c r="AM33" s="17">
        <f t="shared" si="2"/>
        <v>-8.9412226737779297E-3</v>
      </c>
    </row>
    <row r="34" spans="1:39" outlineLevel="1" x14ac:dyDescent="0.25">
      <c r="A34" s="12" t="s">
        <v>38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3.8134041600000002</v>
      </c>
      <c r="N34" s="13">
        <v>5.8339097599999992</v>
      </c>
      <c r="O34" s="13">
        <v>8.11426816</v>
      </c>
      <c r="P34" s="13">
        <v>34.148088320000006</v>
      </c>
      <c r="Q34" s="13">
        <v>46.542123520000004</v>
      </c>
      <c r="R34" s="13">
        <v>37.304399359999998</v>
      </c>
      <c r="S34" s="13">
        <v>36.874055679999998</v>
      </c>
      <c r="T34" s="13">
        <v>48.644272640000004</v>
      </c>
      <c r="U34" s="13">
        <v>47.982891520000003</v>
      </c>
      <c r="V34" s="13">
        <v>48.858829279999995</v>
      </c>
      <c r="W34" s="13">
        <v>48.682251360000009</v>
      </c>
      <c r="X34" s="13">
        <v>44.243816480000007</v>
      </c>
      <c r="Y34" s="13">
        <v>44.654830879999999</v>
      </c>
      <c r="Z34" s="13">
        <v>41.463025600000002</v>
      </c>
      <c r="AA34" s="13">
        <v>40.545972320000004</v>
      </c>
      <c r="AB34" s="13">
        <v>39.964103199999997</v>
      </c>
      <c r="AC34" s="13">
        <v>45.595979578158087</v>
      </c>
      <c r="AD34" s="13">
        <v>44.486506149996984</v>
      </c>
      <c r="AE34" s="13">
        <v>47.898604078922908</v>
      </c>
      <c r="AF34" s="13">
        <v>47.898604078922908</v>
      </c>
      <c r="AG34" s="14">
        <f t="shared" ref="AG34:AG36" si="23">AF34/$AF$38</f>
        <v>8.2990034663836358E-4</v>
      </c>
      <c r="AH34" s="14"/>
      <c r="AJ34" s="16">
        <f t="shared" si="5"/>
        <v>0</v>
      </c>
      <c r="AK34" s="17">
        <f t="shared" si="6"/>
        <v>0</v>
      </c>
      <c r="AM34" s="17">
        <f t="shared" si="2"/>
        <v>0</v>
      </c>
    </row>
    <row r="35" spans="1:39" outlineLevel="1" x14ac:dyDescent="0.25">
      <c r="A35" s="12" t="s">
        <v>39</v>
      </c>
      <c r="B35" s="13">
        <v>97.736151786130407</v>
      </c>
      <c r="C35" s="13">
        <v>97.882200732675685</v>
      </c>
      <c r="D35" s="13">
        <v>98.661941870663441</v>
      </c>
      <c r="E35" s="13">
        <v>99.468783822381241</v>
      </c>
      <c r="F35" s="13">
        <v>100.12485467596191</v>
      </c>
      <c r="G35" s="13">
        <v>100.58957019165693</v>
      </c>
      <c r="H35" s="13">
        <v>100.60733564856253</v>
      </c>
      <c r="I35" s="13">
        <v>84.715535539400037</v>
      </c>
      <c r="J35" s="13">
        <v>66.672424749708611</v>
      </c>
      <c r="K35" s="13">
        <v>74.517421147256428</v>
      </c>
      <c r="L35" s="13">
        <v>79.509677802036677</v>
      </c>
      <c r="M35" s="13">
        <v>88.680468027773983</v>
      </c>
      <c r="N35" s="13">
        <v>114.68022125461587</v>
      </c>
      <c r="O35" s="13">
        <v>161.65310805525169</v>
      </c>
      <c r="P35" s="13">
        <v>149.25923145124156</v>
      </c>
      <c r="Q35" s="13">
        <v>132.47789078977468</v>
      </c>
      <c r="R35" s="13">
        <v>130.08429556349773</v>
      </c>
      <c r="S35" s="13">
        <v>84.018016119658313</v>
      </c>
      <c r="T35" s="13">
        <v>69.062305825140754</v>
      </c>
      <c r="U35" s="13">
        <v>70.554009255619121</v>
      </c>
      <c r="V35" s="13">
        <v>62.094445437770631</v>
      </c>
      <c r="W35" s="13">
        <v>44.997079427955953</v>
      </c>
      <c r="X35" s="13">
        <v>48.316555502888967</v>
      </c>
      <c r="Y35" s="13">
        <v>45.162599811442291</v>
      </c>
      <c r="Z35" s="13">
        <v>41.683204244454295</v>
      </c>
      <c r="AA35" s="13">
        <v>42.425007001546405</v>
      </c>
      <c r="AB35" s="13">
        <v>25.043533748889661</v>
      </c>
      <c r="AC35" s="13">
        <v>27.463704720515366</v>
      </c>
      <c r="AD35" s="13">
        <v>23.906869479934141</v>
      </c>
      <c r="AE35" s="13">
        <v>32.534923891422274</v>
      </c>
      <c r="AF35" s="13">
        <v>29.695756318251703</v>
      </c>
      <c r="AG35" s="14">
        <f t="shared" si="23"/>
        <v>5.1451433577476486E-4</v>
      </c>
      <c r="AH35" s="14">
        <f t="shared" ref="AH35:AH36" si="24">(AF35-B35)/B35</f>
        <v>-0.696164052138732</v>
      </c>
      <c r="AJ35" s="16">
        <f t="shared" si="5"/>
        <v>-8.7265228670754855E-2</v>
      </c>
      <c r="AK35" s="17">
        <f t="shared" si="6"/>
        <v>-2.8391675731705703</v>
      </c>
      <c r="AM35" s="17">
        <f t="shared" si="2"/>
        <v>-2.8391675731705705E-3</v>
      </c>
    </row>
    <row r="36" spans="1:39" outlineLevel="1" x14ac:dyDescent="0.25">
      <c r="A36" s="12" t="s">
        <v>40</v>
      </c>
      <c r="B36" s="13">
        <v>136.24246125903687</v>
      </c>
      <c r="C36" s="13">
        <v>136.35292487947538</v>
      </c>
      <c r="D36" s="13">
        <v>138.1350415155589</v>
      </c>
      <c r="E36" s="13">
        <v>138.22474652174972</v>
      </c>
      <c r="F36" s="13">
        <v>136.65847232478484</v>
      </c>
      <c r="G36" s="13">
        <v>135.82943480054763</v>
      </c>
      <c r="H36" s="13">
        <v>136.00608590157566</v>
      </c>
      <c r="I36" s="13">
        <v>135.18615464589334</v>
      </c>
      <c r="J36" s="13">
        <v>145.47812247761419</v>
      </c>
      <c r="K36" s="13">
        <v>144.89987634914675</v>
      </c>
      <c r="L36" s="13">
        <v>145.09695092841093</v>
      </c>
      <c r="M36" s="13">
        <v>148.38402742432575</v>
      </c>
      <c r="N36" s="13">
        <v>152.07503582110829</v>
      </c>
      <c r="O36" s="13">
        <v>138.56564836748166</v>
      </c>
      <c r="P36" s="13">
        <v>136.48845362276316</v>
      </c>
      <c r="Q36" s="13">
        <v>138.72403146157541</v>
      </c>
      <c r="R36" s="13">
        <v>135.0942057968067</v>
      </c>
      <c r="S36" s="13">
        <v>136.34045531548622</v>
      </c>
      <c r="T36" s="13">
        <v>144.45865873252731</v>
      </c>
      <c r="U36" s="13">
        <v>145.21538137198615</v>
      </c>
      <c r="V36" s="13">
        <v>144.45661811879282</v>
      </c>
      <c r="W36" s="13">
        <v>142.9618190039364</v>
      </c>
      <c r="X36" s="13">
        <v>143.51345645184983</v>
      </c>
      <c r="Y36" s="13">
        <v>142.89482259100808</v>
      </c>
      <c r="Z36" s="13">
        <v>147.66360302881384</v>
      </c>
      <c r="AA36" s="13">
        <v>148.29085695440011</v>
      </c>
      <c r="AB36" s="13">
        <v>151.86439896916747</v>
      </c>
      <c r="AC36" s="13">
        <v>153.91013864764318</v>
      </c>
      <c r="AD36" s="13">
        <v>153.65080569134039</v>
      </c>
      <c r="AE36" s="13">
        <v>157.0018596617812</v>
      </c>
      <c r="AF36" s="13">
        <v>160.20249264956098</v>
      </c>
      <c r="AG36" s="14">
        <f t="shared" si="23"/>
        <v>2.7756989319173962E-3</v>
      </c>
      <c r="AH36" s="14">
        <f t="shared" si="24"/>
        <v>0.17586317194438422</v>
      </c>
      <c r="AJ36" s="16">
        <f t="shared" si="5"/>
        <v>2.0385955903163805E-2</v>
      </c>
      <c r="AK36" s="17">
        <f t="shared" si="6"/>
        <v>3.2006329877797839</v>
      </c>
      <c r="AM36" s="17">
        <f t="shared" si="2"/>
        <v>3.2006329877797839E-3</v>
      </c>
    </row>
    <row r="37" spans="1:39" x14ac:dyDescent="0.2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3"/>
      <c r="U37" s="22"/>
      <c r="V37" s="22"/>
      <c r="W37" s="22"/>
      <c r="X37" s="22"/>
      <c r="Y37" s="22"/>
      <c r="Z37" s="23"/>
      <c r="AA37" s="23"/>
      <c r="AB37" s="23"/>
      <c r="AC37" s="23"/>
      <c r="AD37" s="23"/>
      <c r="AE37" s="24"/>
      <c r="AF37" s="24"/>
      <c r="AG37" s="25"/>
      <c r="AJ37" s="15"/>
      <c r="AK37" s="18"/>
      <c r="AM37" s="18"/>
    </row>
    <row r="38" spans="1:39" x14ac:dyDescent="0.25">
      <c r="A38" s="26" t="s">
        <v>41</v>
      </c>
      <c r="B38" s="11">
        <f>SUM(B2,B7,B8,B9,B10,B11,B17,B23,B24,B32)</f>
        <v>54395.33196645532</v>
      </c>
      <c r="C38" s="11">
        <f t="shared" ref="C38:AF38" si="25">SUM(C2,C7,C8,C9,C10,C11,C17,C23,C24,C32)</f>
        <v>55205.149163081311</v>
      </c>
      <c r="D38" s="11">
        <f t="shared" si="25"/>
        <v>55193.568651659145</v>
      </c>
      <c r="E38" s="11">
        <f t="shared" si="25"/>
        <v>55743.619860358842</v>
      </c>
      <c r="F38" s="11">
        <f t="shared" si="25"/>
        <v>57213.463712929879</v>
      </c>
      <c r="G38" s="11">
        <f t="shared" si="25"/>
        <v>58746.021447823303</v>
      </c>
      <c r="H38" s="11">
        <f t="shared" si="25"/>
        <v>60912.345761995763</v>
      </c>
      <c r="I38" s="11">
        <f t="shared" si="25"/>
        <v>62374.014164542066</v>
      </c>
      <c r="J38" s="11">
        <f t="shared" si="25"/>
        <v>64963.952391910367</v>
      </c>
      <c r="K38" s="11">
        <f t="shared" si="25"/>
        <v>66201.929934891319</v>
      </c>
      <c r="L38" s="11">
        <f t="shared" si="25"/>
        <v>68460.336685779883</v>
      </c>
      <c r="M38" s="11">
        <f t="shared" si="25"/>
        <v>70488.547238266605</v>
      </c>
      <c r="N38" s="11">
        <f t="shared" si="25"/>
        <v>68624.429339714014</v>
      </c>
      <c r="O38" s="11">
        <f t="shared" si="25"/>
        <v>69034.233974034825</v>
      </c>
      <c r="P38" s="11">
        <f t="shared" si="25"/>
        <v>68411.777584334617</v>
      </c>
      <c r="Q38" s="11">
        <f t="shared" si="25"/>
        <v>70297.467903811237</v>
      </c>
      <c r="R38" s="11">
        <f t="shared" si="25"/>
        <v>69643.330074187004</v>
      </c>
      <c r="S38" s="11">
        <f t="shared" si="25"/>
        <v>68614.734096830216</v>
      </c>
      <c r="T38" s="11">
        <f t="shared" si="25"/>
        <v>68159.880797300983</v>
      </c>
      <c r="U38" s="11">
        <f t="shared" si="25"/>
        <v>62381.965094385698</v>
      </c>
      <c r="V38" s="11">
        <f t="shared" si="25"/>
        <v>61948.116104805726</v>
      </c>
      <c r="W38" s="11">
        <f t="shared" si="25"/>
        <v>57742.791666851052</v>
      </c>
      <c r="X38" s="11">
        <f t="shared" si="25"/>
        <v>58764.936028186399</v>
      </c>
      <c r="Y38" s="11">
        <f t="shared" si="25"/>
        <v>58550.212966766172</v>
      </c>
      <c r="Z38" s="11">
        <f t="shared" si="25"/>
        <v>58006.156209057102</v>
      </c>
      <c r="AA38" s="11">
        <f t="shared" si="25"/>
        <v>60477.260289590595</v>
      </c>
      <c r="AB38" s="11">
        <f t="shared" si="25"/>
        <v>62714.611393616055</v>
      </c>
      <c r="AC38" s="11">
        <f t="shared" si="25"/>
        <v>62066.840646093267</v>
      </c>
      <c r="AD38" s="11">
        <f t="shared" si="25"/>
        <v>62351.955120459133</v>
      </c>
      <c r="AE38" s="11">
        <f t="shared" si="25"/>
        <v>59855.47614249355</v>
      </c>
      <c r="AF38" s="11">
        <f t="shared" si="25"/>
        <v>57716.091182445489</v>
      </c>
      <c r="AG38" s="9">
        <f>AF38/$AF$38</f>
        <v>1</v>
      </c>
      <c r="AH38" s="9">
        <f>(AF38-B38)/B38</f>
        <v>6.1048606487740985E-2</v>
      </c>
      <c r="AJ38" s="10">
        <f>(AF38-AE38)/AE38</f>
        <v>-3.5742510091390532E-2</v>
      </c>
      <c r="AK38" s="11">
        <f t="shared" si="6"/>
        <v>-2139.3849600480607</v>
      </c>
      <c r="AM38" s="11">
        <f>AK38/1000</f>
        <v>-2.1393849600480608</v>
      </c>
    </row>
    <row r="39" spans="1:39" x14ac:dyDescent="0.25">
      <c r="B39" s="27"/>
      <c r="C39" s="23">
        <f>(C38/$B$38)-1</f>
        <v>1.4887623024810059E-2</v>
      </c>
      <c r="D39" s="23">
        <f>(D38/$B$38)-1</f>
        <v>1.4674727708180679E-2</v>
      </c>
      <c r="E39" s="23">
        <f t="shared" ref="E39:Z39" si="26">(E38/$B$38)-1</f>
        <v>2.4786830876130761E-2</v>
      </c>
      <c r="F39" s="23">
        <f t="shared" si="26"/>
        <v>5.1808338042912405E-2</v>
      </c>
      <c r="G39" s="23">
        <f t="shared" si="26"/>
        <v>7.9982772860931917E-2</v>
      </c>
      <c r="H39" s="23">
        <f t="shared" si="26"/>
        <v>0.1198083283977267</v>
      </c>
      <c r="I39" s="23">
        <f t="shared" si="26"/>
        <v>0.14667953865980743</v>
      </c>
      <c r="J39" s="23">
        <f t="shared" si="26"/>
        <v>0.1942927829169705</v>
      </c>
      <c r="K39" s="23">
        <f t="shared" si="26"/>
        <v>0.21705167597316866</v>
      </c>
      <c r="L39" s="23">
        <f t="shared" si="26"/>
        <v>0.25857006862276743</v>
      </c>
      <c r="M39" s="23">
        <f>(M38/$B$38)-1</f>
        <v>0.29585655036972103</v>
      </c>
      <c r="N39" s="23">
        <f t="shared" si="26"/>
        <v>0.26158673656102582</v>
      </c>
      <c r="O39" s="23">
        <f t="shared" si="26"/>
        <v>0.26912055645890853</v>
      </c>
      <c r="P39" s="23">
        <f t="shared" si="26"/>
        <v>0.25767736147879394</v>
      </c>
      <c r="Q39" s="23">
        <f t="shared" si="26"/>
        <v>0.29234376117352312</v>
      </c>
      <c r="R39" s="23">
        <f t="shared" si="26"/>
        <v>0.28031813680510065</v>
      </c>
      <c r="S39" s="23">
        <f t="shared" si="26"/>
        <v>0.26140849989009651</v>
      </c>
      <c r="T39" s="23">
        <f t="shared" si="26"/>
        <v>0.25304650846388843</v>
      </c>
      <c r="U39" s="23">
        <f t="shared" si="26"/>
        <v>0.14682570800111305</v>
      </c>
      <c r="V39" s="23">
        <f t="shared" si="26"/>
        <v>0.13884985834828778</v>
      </c>
      <c r="W39" s="23">
        <f t="shared" si="26"/>
        <v>6.1539466336193227E-2</v>
      </c>
      <c r="X39" s="23">
        <f t="shared" si="26"/>
        <v>8.0330497190930661E-2</v>
      </c>
      <c r="Y39" s="23">
        <f t="shared" si="26"/>
        <v>7.6383043362491021E-2</v>
      </c>
      <c r="Z39" s="23">
        <f t="shared" si="26"/>
        <v>6.6381141764674245E-2</v>
      </c>
      <c r="AA39" s="23">
        <f>(AA38/$B$38)-1</f>
        <v>0.11180974733063298</v>
      </c>
      <c r="AB39" s="23">
        <f>(AB38/$B$38)-1</f>
        <v>0.15294105443259531</v>
      </c>
      <c r="AC39" s="23">
        <f>(AC38/$B$38)-1</f>
        <v>0.1410324820587332</v>
      </c>
      <c r="AD39" s="23">
        <f t="shared" ref="AD39:AF39" si="27">(AD38/$B$38)-1</f>
        <v>0.14627400672746194</v>
      </c>
      <c r="AE39" s="23">
        <f t="shared" si="27"/>
        <v>0.10037891081178452</v>
      </c>
      <c r="AF39" s="23">
        <f t="shared" si="27"/>
        <v>6.1048606487740908E-2</v>
      </c>
    </row>
    <row r="40" spans="1:39" x14ac:dyDescent="0.25">
      <c r="A40" s="6" t="s">
        <v>42</v>
      </c>
      <c r="B40" s="28"/>
      <c r="C40" s="22">
        <f>(C38-B38)</f>
        <v>809.81719662599062</v>
      </c>
      <c r="D40" s="22">
        <f>(D38-C38)</f>
        <v>-11.580511422165728</v>
      </c>
      <c r="E40" s="22">
        <f t="shared" ref="E40:Z40" si="28">(E38-D38)</f>
        <v>550.05120869969687</v>
      </c>
      <c r="F40" s="22">
        <f t="shared" si="28"/>
        <v>1469.8438525710371</v>
      </c>
      <c r="G40" s="22">
        <f t="shared" si="28"/>
        <v>1532.5577348934239</v>
      </c>
      <c r="H40" s="22">
        <f t="shared" si="28"/>
        <v>2166.3243141724597</v>
      </c>
      <c r="I40" s="22">
        <f t="shared" si="28"/>
        <v>1461.6684025463037</v>
      </c>
      <c r="J40" s="22">
        <f t="shared" si="28"/>
        <v>2589.9382273683004</v>
      </c>
      <c r="K40" s="22">
        <f t="shared" si="28"/>
        <v>1237.9775429809524</v>
      </c>
      <c r="L40" s="22">
        <f t="shared" si="28"/>
        <v>2258.4067508885637</v>
      </c>
      <c r="M40" s="22">
        <f t="shared" si="28"/>
        <v>2028.210552486722</v>
      </c>
      <c r="N40" s="22">
        <f t="shared" si="28"/>
        <v>-1864.1178985525912</v>
      </c>
      <c r="O40" s="22">
        <f t="shared" si="28"/>
        <v>409.8046343208116</v>
      </c>
      <c r="P40" s="22">
        <f t="shared" si="28"/>
        <v>-622.45638970020809</v>
      </c>
      <c r="Q40" s="22">
        <f t="shared" si="28"/>
        <v>1885.6903194766201</v>
      </c>
      <c r="R40" s="22">
        <f t="shared" si="28"/>
        <v>-654.13782962423284</v>
      </c>
      <c r="S40" s="22">
        <f t="shared" si="28"/>
        <v>-1028.5959773567884</v>
      </c>
      <c r="T40" s="22">
        <f t="shared" si="28"/>
        <v>-454.85329952923348</v>
      </c>
      <c r="U40" s="22">
        <f t="shared" si="28"/>
        <v>-5777.9157029152848</v>
      </c>
      <c r="V40" s="22">
        <f t="shared" si="28"/>
        <v>-433.84898957997211</v>
      </c>
      <c r="W40" s="22">
        <f t="shared" si="28"/>
        <v>-4205.3244379546741</v>
      </c>
      <c r="X40" s="22">
        <f t="shared" si="28"/>
        <v>1022.1443613353476</v>
      </c>
      <c r="Y40" s="22">
        <f t="shared" si="28"/>
        <v>-214.72306142022717</v>
      </c>
      <c r="Z40" s="22">
        <f t="shared" si="28"/>
        <v>-544.05675770906964</v>
      </c>
      <c r="AA40" s="22">
        <f>(AA38-Z38)</f>
        <v>2471.1040805334924</v>
      </c>
      <c r="AB40" s="22">
        <f>(AB38-AA38)</f>
        <v>2237.3511040254598</v>
      </c>
      <c r="AC40" s="22">
        <f>(AC38-AB38)</f>
        <v>-647.77074752278713</v>
      </c>
      <c r="AD40" s="22">
        <f t="shared" ref="AD40:AF40" si="29">(AD38-AC38)</f>
        <v>285.11447436586604</v>
      </c>
      <c r="AE40" s="22">
        <f t="shared" si="29"/>
        <v>-2496.4789779655839</v>
      </c>
      <c r="AF40" s="22">
        <f t="shared" si="29"/>
        <v>-2139.3849600480607</v>
      </c>
      <c r="AK40" s="29">
        <f>AF38-B38</f>
        <v>3320.7592159901687</v>
      </c>
    </row>
    <row r="41" spans="1:39" x14ac:dyDescent="0.25">
      <c r="A41" s="6" t="s">
        <v>43</v>
      </c>
      <c r="C41" s="23">
        <f>(C38-B38)/B38</f>
        <v>1.4887623024810129E-2</v>
      </c>
      <c r="D41" s="23">
        <f>(D38-C38)/C38</f>
        <v>-2.0977230562235752E-4</v>
      </c>
      <c r="E41" s="23">
        <f t="shared" ref="E41:AA41" si="30">(E38-D38)/D38</f>
        <v>9.9658569311075352E-3</v>
      </c>
      <c r="F41" s="23">
        <f t="shared" si="30"/>
        <v>2.6367929751478024E-2</v>
      </c>
      <c r="G41" s="23">
        <f t="shared" si="30"/>
        <v>2.6786662359459205E-2</v>
      </c>
      <c r="H41" s="23">
        <f t="shared" si="30"/>
        <v>3.6876102598650581E-2</v>
      </c>
      <c r="I41" s="23">
        <f t="shared" si="30"/>
        <v>2.3996258628054074E-2</v>
      </c>
      <c r="J41" s="23">
        <f t="shared" si="30"/>
        <v>4.1522712014911652E-2</v>
      </c>
      <c r="K41" s="23">
        <f t="shared" si="30"/>
        <v>1.9056376611948745E-2</v>
      </c>
      <c r="L41" s="23">
        <f t="shared" si="30"/>
        <v>3.4113911076454652E-2</v>
      </c>
      <c r="M41" s="23">
        <f t="shared" si="30"/>
        <v>2.9626067452689114E-2</v>
      </c>
      <c r="N41" s="23">
        <f t="shared" si="30"/>
        <v>-2.6445684747218121E-2</v>
      </c>
      <c r="O41" s="23">
        <f t="shared" si="30"/>
        <v>5.9717018890188623E-3</v>
      </c>
      <c r="P41" s="23">
        <f t="shared" si="30"/>
        <v>-9.0166335435014257E-3</v>
      </c>
      <c r="Q41" s="23">
        <f t="shared" si="30"/>
        <v>2.7563825792306526E-2</v>
      </c>
      <c r="R41" s="23">
        <f t="shared" si="30"/>
        <v>-9.305282951575105E-3</v>
      </c>
      <c r="S41" s="23">
        <f t="shared" si="30"/>
        <v>-1.4769482967874809E-2</v>
      </c>
      <c r="T41" s="23">
        <f t="shared" si="30"/>
        <v>-6.6290907560369932E-3</v>
      </c>
      <c r="U41" s="23">
        <f>(U38-T38)/T38</f>
        <v>-8.4770038258988281E-2</v>
      </c>
      <c r="V41" s="23">
        <f t="shared" si="30"/>
        <v>-6.9547182254285547E-3</v>
      </c>
      <c r="W41" s="23">
        <f t="shared" si="30"/>
        <v>-6.7884621880025808E-2</v>
      </c>
      <c r="X41" s="23">
        <f t="shared" si="30"/>
        <v>1.7701678977224435E-2</v>
      </c>
      <c r="Y41" s="23">
        <f t="shared" si="30"/>
        <v>-3.6539316798921721E-3</v>
      </c>
      <c r="Z41" s="23">
        <f t="shared" si="30"/>
        <v>-9.2921396890201409E-3</v>
      </c>
      <c r="AA41" s="23">
        <f t="shared" si="30"/>
        <v>4.2600721061873313E-2</v>
      </c>
      <c r="AB41" s="23">
        <f>(AB38-AA38)/AA38</f>
        <v>3.6994915002962772E-2</v>
      </c>
      <c r="AC41" s="23">
        <f>(AC38-AB38)/AB38</f>
        <v>-1.03288648869588E-2</v>
      </c>
      <c r="AD41" s="23">
        <f>(AD38-AC38)/AC38</f>
        <v>4.593668235694421E-3</v>
      </c>
      <c r="AE41" s="23">
        <f t="shared" ref="AE41:AF41" si="31">(AE38-AD38)/AD38</f>
        <v>-4.0038503574468198E-2</v>
      </c>
      <c r="AF41" s="23">
        <f t="shared" si="31"/>
        <v>-3.5742510091390532E-2</v>
      </c>
      <c r="AH41" s="30"/>
      <c r="AI41" s="31"/>
    </row>
    <row r="42" spans="1:39" customFormat="1" ht="12.75" x14ac:dyDescent="0.2"/>
    <row r="43" spans="1:39" customFormat="1" ht="12.75" x14ac:dyDescent="0.2"/>
    <row r="44" spans="1:39" customFormat="1" ht="12.75" x14ac:dyDescent="0.2"/>
    <row r="45" spans="1:39" customFormat="1" ht="12.75" x14ac:dyDescent="0.2"/>
    <row r="46" spans="1:39" x14ac:dyDescent="0.25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1:39" x14ac:dyDescent="0.25">
      <c r="Z47"/>
      <c r="AA47"/>
      <c r="AB47"/>
      <c r="AC47"/>
      <c r="AD47"/>
      <c r="AE47"/>
      <c r="AF47"/>
      <c r="AG47"/>
      <c r="AH47"/>
      <c r="AI47"/>
      <c r="AJ47"/>
    </row>
    <row r="48" spans="1:39" x14ac:dyDescent="0.25">
      <c r="Z48"/>
      <c r="AA48"/>
      <c r="AB48"/>
      <c r="AC48"/>
      <c r="AD48"/>
      <c r="AE48"/>
      <c r="AF48"/>
      <c r="AG48"/>
      <c r="AH48"/>
      <c r="AI48"/>
      <c r="AJ48"/>
    </row>
    <row r="49" spans="26:37" x14ac:dyDescent="0.25">
      <c r="Z49"/>
      <c r="AA49"/>
      <c r="AB49"/>
      <c r="AC49"/>
      <c r="AD49"/>
      <c r="AE49"/>
      <c r="AF49"/>
      <c r="AG49"/>
      <c r="AH49"/>
      <c r="AI49"/>
      <c r="AJ49"/>
      <c r="AK49" s="18"/>
    </row>
    <row r="50" spans="26:37" x14ac:dyDescent="0.25">
      <c r="Z50"/>
      <c r="AA50"/>
      <c r="AB50"/>
      <c r="AC50"/>
      <c r="AD50"/>
      <c r="AE50"/>
      <c r="AF50"/>
      <c r="AG50"/>
      <c r="AH50"/>
      <c r="AI50"/>
      <c r="AJ50"/>
      <c r="AK50" s="18"/>
    </row>
    <row r="51" spans="26:37" x14ac:dyDescent="0.25">
      <c r="Z51"/>
      <c r="AA51"/>
      <c r="AB51"/>
      <c r="AC51"/>
      <c r="AD51"/>
      <c r="AE51"/>
      <c r="AF51"/>
      <c r="AG51"/>
      <c r="AH51"/>
      <c r="AI51"/>
      <c r="AJ51"/>
      <c r="AK51" s="18"/>
    </row>
    <row r="52" spans="26:37" x14ac:dyDescent="0.25">
      <c r="Z52"/>
      <c r="AA52"/>
      <c r="AB52"/>
      <c r="AC52"/>
      <c r="AD52"/>
      <c r="AE52"/>
      <c r="AF52"/>
      <c r="AG52"/>
      <c r="AH52"/>
      <c r="AI52"/>
      <c r="AJ52"/>
      <c r="AK52" s="18"/>
    </row>
    <row r="53" spans="26:37" x14ac:dyDescent="0.25">
      <c r="Z53"/>
      <c r="AA53"/>
      <c r="AB53"/>
      <c r="AC53"/>
      <c r="AD53"/>
      <c r="AE53"/>
      <c r="AF53"/>
      <c r="AG53"/>
      <c r="AH53"/>
      <c r="AI53"/>
      <c r="AJ53"/>
      <c r="AK53" s="18"/>
    </row>
    <row r="54" spans="26:37" x14ac:dyDescent="0.25">
      <c r="Z54"/>
      <c r="AA54"/>
      <c r="AB54"/>
      <c r="AC54"/>
      <c r="AD54"/>
      <c r="AE54"/>
      <c r="AF54"/>
      <c r="AG54"/>
      <c r="AH54"/>
      <c r="AI54"/>
      <c r="AJ54"/>
      <c r="AK54" s="18"/>
    </row>
    <row r="55" spans="26:37" x14ac:dyDescent="0.25">
      <c r="Z55"/>
      <c r="AA55"/>
      <c r="AB55"/>
      <c r="AC55"/>
      <c r="AD55"/>
      <c r="AE55"/>
      <c r="AF55"/>
      <c r="AG55"/>
      <c r="AH55"/>
      <c r="AI55"/>
      <c r="AJ55"/>
      <c r="AK55" s="18"/>
    </row>
    <row r="56" spans="26:37" x14ac:dyDescent="0.25">
      <c r="Z56"/>
      <c r="AA56"/>
      <c r="AB56"/>
      <c r="AC56"/>
      <c r="AD56"/>
      <c r="AE56"/>
      <c r="AF56"/>
      <c r="AG56"/>
      <c r="AH56"/>
      <c r="AI56"/>
      <c r="AJ56"/>
      <c r="AK56" s="18"/>
    </row>
    <row r="57" spans="26:37" x14ac:dyDescent="0.25">
      <c r="Z57"/>
      <c r="AA57"/>
      <c r="AB57"/>
      <c r="AC57"/>
      <c r="AD57"/>
      <c r="AE57"/>
      <c r="AF57"/>
      <c r="AG57"/>
      <c r="AH57"/>
      <c r="AI57"/>
      <c r="AJ57"/>
      <c r="AK57" s="18"/>
    </row>
    <row r="58" spans="26:37" x14ac:dyDescent="0.25">
      <c r="Z58"/>
      <c r="AA58"/>
      <c r="AB58"/>
      <c r="AC58"/>
      <c r="AD58"/>
      <c r="AE58"/>
      <c r="AF58"/>
      <c r="AG58"/>
      <c r="AH58"/>
      <c r="AI58"/>
      <c r="AJ58"/>
    </row>
    <row r="59" spans="26:37" x14ac:dyDescent="0.25">
      <c r="Z59"/>
      <c r="AA59"/>
      <c r="AB59"/>
      <c r="AC59"/>
      <c r="AD59"/>
      <c r="AE59"/>
      <c r="AF59"/>
      <c r="AG59"/>
      <c r="AH59"/>
      <c r="AI59"/>
      <c r="AJ59"/>
    </row>
    <row r="60" spans="26:37" x14ac:dyDescent="0.25">
      <c r="Z60"/>
      <c r="AA60"/>
      <c r="AB60"/>
      <c r="AC60"/>
      <c r="AD60"/>
      <c r="AE60"/>
      <c r="AF60"/>
      <c r="AG60"/>
      <c r="AH60"/>
      <c r="AI60"/>
      <c r="AJ60"/>
    </row>
    <row r="61" spans="26:37" x14ac:dyDescent="0.25">
      <c r="Z61"/>
      <c r="AA61"/>
      <c r="AB61"/>
      <c r="AC61"/>
      <c r="AD61"/>
      <c r="AE61"/>
      <c r="AF61"/>
      <c r="AG61"/>
      <c r="AH61"/>
      <c r="AI61"/>
      <c r="AJ61"/>
    </row>
    <row r="62" spans="26:37" x14ac:dyDescent="0.25">
      <c r="Z62"/>
      <c r="AA62"/>
      <c r="AB62"/>
      <c r="AC62"/>
      <c r="AD62"/>
      <c r="AE62"/>
      <c r="AF62"/>
      <c r="AG62"/>
      <c r="AH62"/>
      <c r="AI62"/>
      <c r="AJ62"/>
    </row>
    <row r="63" spans="26:37" x14ac:dyDescent="0.25">
      <c r="Z63"/>
      <c r="AA63"/>
      <c r="AB63"/>
      <c r="AC63"/>
      <c r="AD63"/>
      <c r="AE63"/>
      <c r="AF63"/>
      <c r="AG63"/>
      <c r="AH63"/>
      <c r="AI63"/>
      <c r="AJ63"/>
    </row>
    <row r="64" spans="26:37" x14ac:dyDescent="0.25">
      <c r="Z64"/>
      <c r="AA64"/>
      <c r="AB64"/>
      <c r="AC64"/>
      <c r="AD64"/>
      <c r="AE64"/>
      <c r="AF64"/>
      <c r="AG64"/>
      <c r="AH64"/>
      <c r="AI64"/>
      <c r="AJ64"/>
    </row>
    <row r="114" customFormat="1" ht="12.75" x14ac:dyDescent="0.2"/>
    <row r="115" customFormat="1" ht="12.75" x14ac:dyDescent="0.2"/>
    <row r="116" customFormat="1" ht="12.75" x14ac:dyDescent="0.2"/>
    <row r="117" customFormat="1" ht="12.75" outlineLevel="1" x14ac:dyDescent="0.2"/>
    <row r="118" customFormat="1" ht="12.75" outlineLevel="1" x14ac:dyDescent="0.2"/>
    <row r="119" customFormat="1" ht="12.75" outlineLevel="1" x14ac:dyDescent="0.2"/>
    <row r="120" customFormat="1" ht="12.75" x14ac:dyDescent="0.2"/>
    <row r="121" customFormat="1" ht="12.75" outlineLevel="1" x14ac:dyDescent="0.2"/>
    <row r="122" customFormat="1" ht="12.75" outlineLevel="1" x14ac:dyDescent="0.2"/>
    <row r="123" customFormat="1" ht="12.75" outlineLevel="1" x14ac:dyDescent="0.2"/>
    <row r="124" customFormat="1" ht="12.75" outlineLevel="1" x14ac:dyDescent="0.2"/>
    <row r="125" customFormat="1" ht="12.75" outlineLevel="1" x14ac:dyDescent="0.2"/>
    <row r="126" customFormat="1" ht="12.75" x14ac:dyDescent="0.2"/>
    <row r="127" customFormat="1" ht="12.75" x14ac:dyDescent="0.2"/>
    <row r="128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outlineLevel="1" x14ac:dyDescent="0.2"/>
    <row r="166" customFormat="1" ht="12.75" x14ac:dyDescent="0.2"/>
    <row r="167" customFormat="1" ht="12.75" outlineLevel="1" x14ac:dyDescent="0.2"/>
    <row r="168" customFormat="1" ht="12.75" outlineLevel="1" x14ac:dyDescent="0.2"/>
    <row r="169" customFormat="1" ht="12.75" outlineLevel="1" x14ac:dyDescent="0.2"/>
    <row r="170" customFormat="1" ht="12.75" outlineLevel="1" x14ac:dyDescent="0.2"/>
    <row r="171" customFormat="1" ht="12.75" outlineLevel="1" x14ac:dyDescent="0.2"/>
    <row r="172" customFormat="1" ht="12.75" outlineLevel="1" x14ac:dyDescent="0.2"/>
    <row r="173" customFormat="1" ht="12.75" outlineLevel="1" x14ac:dyDescent="0.2"/>
    <row r="174" customFormat="1" ht="12.75" outlineLevel="1" x14ac:dyDescent="0.2"/>
    <row r="175" customFormat="1" ht="12.75" x14ac:dyDescent="0.2"/>
    <row r="176" customFormat="1" ht="12.75" outlineLevel="1" x14ac:dyDescent="0.2"/>
    <row r="177" spans="37:37" customFormat="1" ht="12.75" outlineLevel="1" x14ac:dyDescent="0.2"/>
    <row r="178" spans="37:37" customFormat="1" ht="12.75" outlineLevel="1" x14ac:dyDescent="0.2"/>
    <row r="179" spans="37:37" customFormat="1" ht="12.75" outlineLevel="1" x14ac:dyDescent="0.2"/>
    <row r="180" spans="37:37" customFormat="1" ht="12.75" outlineLevel="1" x14ac:dyDescent="0.2"/>
    <row r="181" spans="37:37" customFormat="1" ht="12.75" outlineLevel="1" x14ac:dyDescent="0.2"/>
    <row r="182" spans="37:37" customFormat="1" ht="12.75" x14ac:dyDescent="0.2"/>
    <row r="183" spans="37:37" customFormat="1" ht="12.75" x14ac:dyDescent="0.2"/>
    <row r="184" spans="37:37" customFormat="1" ht="12.75" x14ac:dyDescent="0.2"/>
    <row r="185" spans="37:37" customFormat="1" ht="12.75" x14ac:dyDescent="0.2"/>
    <row r="186" spans="37:37" customFormat="1" ht="12.75" x14ac:dyDescent="0.2"/>
    <row r="187" spans="37:37" customFormat="1" ht="12.75" x14ac:dyDescent="0.2"/>
    <row r="188" spans="37:37" customFormat="1" ht="12.75" x14ac:dyDescent="0.2"/>
    <row r="190" spans="37:37" x14ac:dyDescent="0.25">
      <c r="AK190" s="18">
        <f>AK188-Y188</f>
        <v>0</v>
      </c>
    </row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spans="26:26" customFormat="1" ht="12.75" x14ac:dyDescent="0.2"/>
    <row r="226" spans="26:26" customFormat="1" ht="12.75" x14ac:dyDescent="0.2"/>
    <row r="227" spans="26:26" customFormat="1" ht="12.75" x14ac:dyDescent="0.2"/>
    <row r="228" spans="26:26" customFormat="1" ht="12.75" x14ac:dyDescent="0.2"/>
    <row r="229" spans="26:26" customFormat="1" ht="12.75" x14ac:dyDescent="0.2"/>
    <row r="230" spans="26:26" customFormat="1" ht="12.75" x14ac:dyDescent="0.2"/>
    <row r="237" spans="26:26" x14ac:dyDescent="0.25">
      <c r="Z237" s="33"/>
    </row>
    <row r="263" spans="1:1" x14ac:dyDescent="0.25">
      <c r="A263" s="32"/>
    </row>
    <row r="289" spans="1:1" x14ac:dyDescent="0.25">
      <c r="A289" s="32"/>
    </row>
    <row r="314" spans="1:1" x14ac:dyDescent="0.25">
      <c r="A314" s="32"/>
    </row>
    <row r="338" spans="1:1" x14ac:dyDescent="0.25">
      <c r="A338" s="32"/>
    </row>
    <row r="363" spans="1:1" x14ac:dyDescent="0.25">
      <c r="A363" s="32"/>
    </row>
    <row r="388" spans="1:1" x14ac:dyDescent="0.25">
      <c r="A388" s="32"/>
    </row>
    <row r="412" spans="1:1" x14ac:dyDescent="0.25">
      <c r="A412" s="32"/>
    </row>
    <row r="436" spans="2:32" x14ac:dyDescent="0.25"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</row>
    <row r="470" spans="2:32" x14ac:dyDescent="0.25"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</row>
    <row r="471" spans="2:32" x14ac:dyDescent="0.25"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</row>
    <row r="472" spans="2:32" x14ac:dyDescent="0.25"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</row>
    <row r="473" spans="2:32" x14ac:dyDescent="0.25"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</row>
    <row r="474" spans="2:32" x14ac:dyDescent="0.25"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</row>
    <row r="475" spans="2:32" x14ac:dyDescent="0.25"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</row>
    <row r="476" spans="2:32" x14ac:dyDescent="0.25"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</row>
    <row r="480" spans="2:32" customFormat="1" ht="12.75" x14ac:dyDescent="0.2"/>
    <row r="481" spans="2:6" customFormat="1" ht="12.75" x14ac:dyDescent="0.2"/>
    <row r="482" spans="2:6" customFormat="1" ht="12.75" x14ac:dyDescent="0.2"/>
    <row r="483" spans="2:6" customFormat="1" ht="12.75" x14ac:dyDescent="0.2"/>
    <row r="484" spans="2:6" customFormat="1" ht="12.75" x14ac:dyDescent="0.2"/>
    <row r="485" spans="2:6" customFormat="1" ht="12.75" x14ac:dyDescent="0.2"/>
    <row r="486" spans="2:6" customFormat="1" ht="12.75" x14ac:dyDescent="0.2"/>
    <row r="488" spans="2:6" x14ac:dyDescent="0.25">
      <c r="B488" s="21"/>
      <c r="C488" s="21"/>
      <c r="D488" s="21"/>
      <c r="E488" s="21"/>
      <c r="F488" s="21"/>
    </row>
    <row r="489" spans="2:6" x14ac:dyDescent="0.25">
      <c r="B489" s="21"/>
      <c r="C489" s="21"/>
      <c r="D489" s="21"/>
      <c r="E489" s="21"/>
      <c r="F489" s="21"/>
    </row>
    <row r="490" spans="2:6" x14ac:dyDescent="0.25">
      <c r="B490" s="21"/>
      <c r="C490" s="21"/>
      <c r="D490" s="21"/>
      <c r="E490" s="21"/>
      <c r="F490" s="21"/>
    </row>
    <row r="491" spans="2:6" x14ac:dyDescent="0.25">
      <c r="B491" s="21"/>
      <c r="C491" s="21"/>
      <c r="D491" s="21"/>
      <c r="E491" s="21"/>
      <c r="F491" s="21"/>
    </row>
    <row r="492" spans="2:6" x14ac:dyDescent="0.25">
      <c r="B492" s="21"/>
      <c r="C492" s="21"/>
      <c r="D492" s="21"/>
      <c r="E492" s="21"/>
      <c r="F492" s="21"/>
    </row>
    <row r="493" spans="2:6" x14ac:dyDescent="0.25">
      <c r="B493" s="21"/>
      <c r="C493" s="21"/>
      <c r="D493" s="21"/>
      <c r="E493" s="21"/>
      <c r="F493" s="21"/>
    </row>
    <row r="494" spans="2:6" x14ac:dyDescent="0.25">
      <c r="B494" s="21"/>
      <c r="C494" s="21"/>
      <c r="D494" s="21"/>
      <c r="E494" s="21"/>
      <c r="F494" s="2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ACDB4-E936-403A-AB37-6667B2E693B0}">
  <sheetPr>
    <tabColor rgb="FFFF0000"/>
    <outlinePr summaryBelow="0"/>
  </sheetPr>
  <dimension ref="A1:AQ60"/>
  <sheetViews>
    <sheetView zoomScale="75" zoomScaleNormal="75" workbookViewId="0">
      <pane ySplit="1" topLeftCell="A2" activePane="bottomLeft" state="frozen"/>
      <selection activeCell="E13" sqref="E13"/>
      <selection pane="bottomLeft" activeCell="AA90" sqref="AA90"/>
    </sheetView>
  </sheetViews>
  <sheetFormatPr defaultColWidth="9.140625" defaultRowHeight="15" outlineLevelRow="1" x14ac:dyDescent="0.25"/>
  <cols>
    <col min="1" max="1" width="42.42578125" style="42" customWidth="1"/>
    <col min="2" max="29" width="9.85546875" style="42" bestFit="1" customWidth="1"/>
    <col min="30" max="32" width="9.85546875" style="42" customWidth="1"/>
    <col min="33" max="33" width="11.140625" style="42" bestFit="1" customWidth="1"/>
    <col min="34" max="34" width="11" style="42" bestFit="1" customWidth="1"/>
    <col min="35" max="35" width="5.85546875" style="42" customWidth="1"/>
    <col min="36" max="36" width="8.28515625" style="42" bestFit="1" customWidth="1"/>
    <col min="37" max="37" width="13.85546875" style="42" bestFit="1" customWidth="1"/>
    <col min="38" max="38" width="13.5703125" style="42" customWidth="1"/>
    <col min="39" max="16384" width="9.140625" style="42"/>
  </cols>
  <sheetData>
    <row r="1" spans="1:37" ht="30" x14ac:dyDescent="0.25">
      <c r="A1" s="37" t="s">
        <v>0</v>
      </c>
      <c r="B1" s="38">
        <v>1990</v>
      </c>
      <c r="C1" s="38">
        <v>1991</v>
      </c>
      <c r="D1" s="38">
        <v>1992</v>
      </c>
      <c r="E1" s="38">
        <v>1993</v>
      </c>
      <c r="F1" s="38">
        <v>1994</v>
      </c>
      <c r="G1" s="38">
        <v>1995</v>
      </c>
      <c r="H1" s="38">
        <v>1996</v>
      </c>
      <c r="I1" s="38">
        <v>1997</v>
      </c>
      <c r="J1" s="38">
        <v>1998</v>
      </c>
      <c r="K1" s="38">
        <v>1999</v>
      </c>
      <c r="L1" s="38">
        <v>2000</v>
      </c>
      <c r="M1" s="38">
        <v>2001</v>
      </c>
      <c r="N1" s="38">
        <v>2002</v>
      </c>
      <c r="O1" s="38">
        <v>2003</v>
      </c>
      <c r="P1" s="38">
        <v>2004</v>
      </c>
      <c r="Q1" s="38">
        <v>2005</v>
      </c>
      <c r="R1" s="38">
        <v>2006</v>
      </c>
      <c r="S1" s="38">
        <v>2007</v>
      </c>
      <c r="T1" s="38">
        <v>2008</v>
      </c>
      <c r="U1" s="38">
        <v>2009</v>
      </c>
      <c r="V1" s="38">
        <v>2010</v>
      </c>
      <c r="W1" s="38">
        <v>2011</v>
      </c>
      <c r="X1" s="38">
        <v>2012</v>
      </c>
      <c r="Y1" s="38">
        <v>2013</v>
      </c>
      <c r="Z1" s="38">
        <v>2014</v>
      </c>
      <c r="AA1" s="38">
        <v>2015</v>
      </c>
      <c r="AB1" s="38">
        <v>2016</v>
      </c>
      <c r="AC1" s="38">
        <v>2017</v>
      </c>
      <c r="AD1" s="38">
        <v>2018</v>
      </c>
      <c r="AE1" s="38">
        <v>2019</v>
      </c>
      <c r="AF1" s="38">
        <v>2020</v>
      </c>
      <c r="AG1" s="37" t="s">
        <v>1</v>
      </c>
      <c r="AH1" s="39" t="s">
        <v>2</v>
      </c>
      <c r="AI1" s="40"/>
      <c r="AJ1" s="39" t="s">
        <v>3</v>
      </c>
      <c r="AK1" s="41" t="s">
        <v>4</v>
      </c>
    </row>
    <row r="2" spans="1:37" x14ac:dyDescent="0.25">
      <c r="A2" s="43" t="s">
        <v>5</v>
      </c>
      <c r="B2" s="44">
        <f t="shared" ref="B2:AA2" si="0">SUM(B3:B6)</f>
        <v>11145.011795843466</v>
      </c>
      <c r="C2" s="44">
        <f t="shared" si="0"/>
        <v>11604.437024409235</v>
      </c>
      <c r="D2" s="44">
        <f t="shared" si="0"/>
        <v>12263.693401461973</v>
      </c>
      <c r="E2" s="44">
        <f t="shared" si="0"/>
        <v>12282.243614010027</v>
      </c>
      <c r="F2" s="44">
        <f t="shared" si="0"/>
        <v>12618.231519992842</v>
      </c>
      <c r="G2" s="44">
        <f t="shared" si="0"/>
        <v>13301.427399551094</v>
      </c>
      <c r="H2" s="44">
        <f t="shared" si="0"/>
        <v>14016.867710982891</v>
      </c>
      <c r="I2" s="44">
        <f t="shared" si="0"/>
        <v>14674.047254841835</v>
      </c>
      <c r="J2" s="44">
        <f t="shared" si="0"/>
        <v>15057.168226409251</v>
      </c>
      <c r="K2" s="44">
        <f t="shared" si="0"/>
        <v>15751.387075376231</v>
      </c>
      <c r="L2" s="44">
        <f t="shared" si="0"/>
        <v>16028.432049591067</v>
      </c>
      <c r="M2" s="44">
        <f t="shared" si="0"/>
        <v>17295.089151521879</v>
      </c>
      <c r="N2" s="44">
        <f t="shared" si="0"/>
        <v>16314.679630806833</v>
      </c>
      <c r="O2" s="44">
        <f t="shared" si="0"/>
        <v>15611.031017657548</v>
      </c>
      <c r="P2" s="44">
        <f t="shared" si="0"/>
        <v>15234.593319047768</v>
      </c>
      <c r="Q2" s="44">
        <f t="shared" si="0"/>
        <v>15719.062726730754</v>
      </c>
      <c r="R2" s="44">
        <f t="shared" si="0"/>
        <v>14959.201330588454</v>
      </c>
      <c r="S2" s="44">
        <f t="shared" si="0"/>
        <v>14458.954338734735</v>
      </c>
      <c r="T2" s="44">
        <f t="shared" si="0"/>
        <v>14555.216695623343</v>
      </c>
      <c r="U2" s="44">
        <f t="shared" si="0"/>
        <v>12972.096594110537</v>
      </c>
      <c r="V2" s="44">
        <f t="shared" si="0"/>
        <v>13228.010437610892</v>
      </c>
      <c r="W2" s="44">
        <f t="shared" si="0"/>
        <v>11844.579066347227</v>
      </c>
      <c r="X2" s="44">
        <f t="shared" si="0"/>
        <v>12683.41634114885</v>
      </c>
      <c r="Y2" s="44">
        <f t="shared" si="0"/>
        <v>11331.215375034613</v>
      </c>
      <c r="Z2" s="44">
        <f t="shared" si="0"/>
        <v>11126.259505645745</v>
      </c>
      <c r="AA2" s="44">
        <f t="shared" si="0"/>
        <v>11737.905331442398</v>
      </c>
      <c r="AB2" s="44">
        <f>SUM(AB3:AB6)</f>
        <v>12443.943674121667</v>
      </c>
      <c r="AC2" s="44">
        <f>SUM(AC3:AC6)</f>
        <v>11671.552471297562</v>
      </c>
      <c r="AD2" s="44">
        <f t="shared" ref="AD2:AF2" si="1">SUM(AD3:AD6)</f>
        <v>10402.07024174349</v>
      </c>
      <c r="AE2" s="44">
        <f t="shared" si="1"/>
        <v>9200.128887671046</v>
      </c>
      <c r="AF2" s="44">
        <f t="shared" si="1"/>
        <v>8513.4790381722178</v>
      </c>
      <c r="AG2" s="9">
        <f>AF2/$AF$38</f>
        <v>0.24218217758713118</v>
      </c>
      <c r="AH2" s="9">
        <f>(AF2-B2)/B2</f>
        <v>-0.2361175390278796</v>
      </c>
      <c r="AI2" s="6"/>
      <c r="AJ2" s="10">
        <f>(AF2-AE2)/AE2</f>
        <v>-7.4634807607858331E-2</v>
      </c>
      <c r="AK2" s="11">
        <f>AF2-AE2</f>
        <v>-686.64984949882819</v>
      </c>
    </row>
    <row r="3" spans="1:37" outlineLevel="1" x14ac:dyDescent="0.25">
      <c r="A3" s="45" t="s">
        <v>6</v>
      </c>
      <c r="B3" s="46">
        <v>10876.49</v>
      </c>
      <c r="C3" s="46">
        <v>11361.810000000001</v>
      </c>
      <c r="D3" s="46">
        <v>12027.130000000001</v>
      </c>
      <c r="E3" s="46">
        <v>12047.519999999999</v>
      </c>
      <c r="F3" s="46">
        <v>12368.4</v>
      </c>
      <c r="G3" s="46">
        <v>13051.270999999999</v>
      </c>
      <c r="H3" s="46">
        <v>13765.810000000001</v>
      </c>
      <c r="I3" s="46">
        <v>14404.19</v>
      </c>
      <c r="J3" s="46">
        <v>14730.09</v>
      </c>
      <c r="K3" s="46">
        <v>15411.99</v>
      </c>
      <c r="L3" s="46">
        <v>15667.305</v>
      </c>
      <c r="M3" s="46">
        <v>16799.705999999998</v>
      </c>
      <c r="N3" s="46">
        <v>15830.458000000001</v>
      </c>
      <c r="O3" s="46">
        <v>15108.59</v>
      </c>
      <c r="P3" s="46">
        <v>14736.822</v>
      </c>
      <c r="Q3" s="46">
        <v>15136.447757829999</v>
      </c>
      <c r="R3" s="46">
        <v>14410.774854998932</v>
      </c>
      <c r="S3" s="46">
        <v>13932.81325075683</v>
      </c>
      <c r="T3" s="46">
        <v>14005.000329140019</v>
      </c>
      <c r="U3" s="46">
        <v>12466.315535650141</v>
      </c>
      <c r="V3" s="46">
        <v>12745.138537904344</v>
      </c>
      <c r="W3" s="46">
        <v>11424.022870123859</v>
      </c>
      <c r="X3" s="46">
        <v>12225.174473821558</v>
      </c>
      <c r="Y3" s="46">
        <v>10876.310124592461</v>
      </c>
      <c r="Z3" s="46">
        <v>10713.850144827689</v>
      </c>
      <c r="AA3" s="46">
        <v>11264.966412303311</v>
      </c>
      <c r="AB3" s="46">
        <v>12004.378167132038</v>
      </c>
      <c r="AC3" s="46">
        <v>11227.696318935208</v>
      </c>
      <c r="AD3" s="46">
        <v>9961.8791469565222</v>
      </c>
      <c r="AE3" s="46">
        <v>8818.678752233247</v>
      </c>
      <c r="AF3" s="46">
        <v>8120.9257010027504</v>
      </c>
      <c r="AG3" s="14">
        <f t="shared" ref="AG3:AG38" si="2">AF3/$AF$38</f>
        <v>0.23101524787619507</v>
      </c>
      <c r="AH3" s="14">
        <f>(AF3-B3)/B3</f>
        <v>-0.25335051096422184</v>
      </c>
      <c r="AI3" s="15"/>
      <c r="AJ3" s="16">
        <f>(AF3-AE3)/AE3</f>
        <v>-7.9122175876266868E-2</v>
      </c>
      <c r="AK3" s="17">
        <f>AF3-AE3</f>
        <v>-697.75305123049657</v>
      </c>
    </row>
    <row r="4" spans="1:37" outlineLevel="1" x14ac:dyDescent="0.25">
      <c r="A4" s="45" t="s">
        <v>7</v>
      </c>
      <c r="B4" s="46">
        <v>168.38152075404003</v>
      </c>
      <c r="C4" s="46">
        <v>166.39219078560001</v>
      </c>
      <c r="D4" s="46">
        <v>171.56288920428003</v>
      </c>
      <c r="E4" s="46">
        <v>172.39000452336003</v>
      </c>
      <c r="F4" s="46">
        <v>177.99303023531999</v>
      </c>
      <c r="G4" s="46">
        <v>180.99686287439999</v>
      </c>
      <c r="H4" s="46">
        <v>179.11615901328003</v>
      </c>
      <c r="I4" s="46">
        <v>218.39591609712005</v>
      </c>
      <c r="J4" s="46">
        <v>247.44679701228003</v>
      </c>
      <c r="K4" s="46">
        <v>223.50005276940004</v>
      </c>
      <c r="L4" s="46">
        <v>274.3108398558</v>
      </c>
      <c r="M4" s="46">
        <v>320.94423886860005</v>
      </c>
      <c r="N4" s="46">
        <v>339.20318181708001</v>
      </c>
      <c r="O4" s="46">
        <v>337.07391266412003</v>
      </c>
      <c r="P4" s="46">
        <v>336.13731252504004</v>
      </c>
      <c r="Q4" s="46">
        <v>411.21800000000002</v>
      </c>
      <c r="R4" s="46">
        <v>376.5308176376102</v>
      </c>
      <c r="S4" s="46">
        <v>360.19567000000001</v>
      </c>
      <c r="T4" s="46">
        <v>366.88738999999998</v>
      </c>
      <c r="U4" s="46">
        <v>314.90624917837295</v>
      </c>
      <c r="V4" s="46">
        <v>310.11213604709911</v>
      </c>
      <c r="W4" s="46">
        <v>285.17234600815999</v>
      </c>
      <c r="X4" s="46">
        <v>313.29541118269913</v>
      </c>
      <c r="Y4" s="46">
        <v>294.25747651457567</v>
      </c>
      <c r="Z4" s="46">
        <v>279.18488377122759</v>
      </c>
      <c r="AA4" s="46">
        <v>358.37596659407865</v>
      </c>
      <c r="AB4" s="46">
        <v>313.25275922727405</v>
      </c>
      <c r="AC4" s="46">
        <v>310.86031125936626</v>
      </c>
      <c r="AD4" s="46">
        <v>321.84914255165779</v>
      </c>
      <c r="AE4" s="46">
        <v>274.24173878710292</v>
      </c>
      <c r="AF4" s="46">
        <v>300.68159079584188</v>
      </c>
      <c r="AG4" s="14">
        <f t="shared" si="2"/>
        <v>8.5534623498566276E-3</v>
      </c>
      <c r="AH4" s="14">
        <f t="shared" ref="AH4:AH6" si="3">(AF4-B4)/B4</f>
        <v>0.78571608956458217</v>
      </c>
      <c r="AI4" s="21"/>
      <c r="AJ4" s="16">
        <f t="shared" ref="AJ4:AJ35" si="4">(AF4-AE4)/AE4</f>
        <v>9.6410751060999264E-2</v>
      </c>
      <c r="AK4" s="17">
        <f t="shared" ref="AK4:AK38" si="5">AF4-AE4</f>
        <v>26.439852008738967</v>
      </c>
    </row>
    <row r="5" spans="1:37" outlineLevel="1" x14ac:dyDescent="0.25">
      <c r="A5" s="45" t="s">
        <v>8</v>
      </c>
      <c r="B5" s="46">
        <v>100.13426594215507</v>
      </c>
      <c r="C5" s="46">
        <v>76.228674882093415</v>
      </c>
      <c r="D5" s="46">
        <v>64.994420966561947</v>
      </c>
      <c r="E5" s="46">
        <v>62.326645745399738</v>
      </c>
      <c r="F5" s="46">
        <v>71.831424423142963</v>
      </c>
      <c r="G5" s="46">
        <v>69.151185277439168</v>
      </c>
      <c r="H5" s="46">
        <v>71.92811258959226</v>
      </c>
      <c r="I5" s="46">
        <v>51.443543650729268</v>
      </c>
      <c r="J5" s="46">
        <v>79.607856453791257</v>
      </c>
      <c r="K5" s="46">
        <v>77.602415435076225</v>
      </c>
      <c r="L5" s="46">
        <v>86.778921820303381</v>
      </c>
      <c r="M5" s="46">
        <v>118.34729150779896</v>
      </c>
      <c r="N5" s="46">
        <v>144.97432077428275</v>
      </c>
      <c r="O5" s="46">
        <v>165.32225426241661</v>
      </c>
      <c r="P5" s="46">
        <v>161.58598964806058</v>
      </c>
      <c r="Q5" s="46">
        <v>171.35406317316358</v>
      </c>
      <c r="R5" s="46">
        <v>171.84597470340819</v>
      </c>
      <c r="S5" s="46">
        <v>165.88404123771215</v>
      </c>
      <c r="T5" s="46">
        <v>183.26713631572071</v>
      </c>
      <c r="U5" s="46">
        <v>190.8094586229447</v>
      </c>
      <c r="V5" s="46">
        <v>172.68678004736256</v>
      </c>
      <c r="W5" s="46">
        <v>135.32145709933954</v>
      </c>
      <c r="X5" s="46">
        <v>144.89117325515971</v>
      </c>
      <c r="Y5" s="46">
        <v>160.59575331096261</v>
      </c>
      <c r="Z5" s="46">
        <v>133.17983929251457</v>
      </c>
      <c r="AA5" s="46">
        <v>114.1575946308288</v>
      </c>
      <c r="AB5" s="46">
        <v>124.94529251768691</v>
      </c>
      <c r="AC5" s="46">
        <v>128.23549801638995</v>
      </c>
      <c r="AD5" s="46">
        <v>118.13685883705082</v>
      </c>
      <c r="AE5" s="46">
        <v>106.92273746495195</v>
      </c>
      <c r="AF5" s="46">
        <v>91.537360882942522</v>
      </c>
      <c r="AG5" s="14">
        <f t="shared" si="2"/>
        <v>2.6039551269006899E-3</v>
      </c>
      <c r="AH5" s="14">
        <f t="shared" si="3"/>
        <v>-8.5853778207938838E-2</v>
      </c>
      <c r="AI5" s="21"/>
      <c r="AJ5" s="16">
        <f t="shared" si="4"/>
        <v>-0.14389246802676164</v>
      </c>
      <c r="AK5" s="17">
        <f t="shared" si="5"/>
        <v>-15.385376582009428</v>
      </c>
    </row>
    <row r="6" spans="1:37" outlineLevel="1" x14ac:dyDescent="0.25">
      <c r="A6" s="45" t="s">
        <v>9</v>
      </c>
      <c r="B6" s="46">
        <v>6.0091472720680073E-3</v>
      </c>
      <c r="C6" s="46">
        <v>6.158741541076638E-3</v>
      </c>
      <c r="D6" s="46">
        <v>6.0912911282426079E-3</v>
      </c>
      <c r="E6" s="46">
        <v>6.9637412689209921E-3</v>
      </c>
      <c r="F6" s="46">
        <v>7.0653343794409287E-3</v>
      </c>
      <c r="G6" s="46">
        <v>8.3513992553749666E-3</v>
      </c>
      <c r="H6" s="46">
        <v>1.3439380017532171E-2</v>
      </c>
      <c r="I6" s="46">
        <v>1.7795093983422324E-2</v>
      </c>
      <c r="J6" s="46">
        <v>2.3572943179627423E-2</v>
      </c>
      <c r="K6" s="46">
        <v>38.294607171756311</v>
      </c>
      <c r="L6" s="46">
        <v>3.7287914963867311E-2</v>
      </c>
      <c r="M6" s="46">
        <v>56.091621145483494</v>
      </c>
      <c r="N6" s="46">
        <v>4.4128215469896682E-2</v>
      </c>
      <c r="O6" s="46">
        <v>4.4850731010787959E-2</v>
      </c>
      <c r="P6" s="46">
        <v>4.8016874668287621E-2</v>
      </c>
      <c r="Q6" s="46">
        <v>4.2905727589927195E-2</v>
      </c>
      <c r="R6" s="46">
        <v>4.968324850218038E-2</v>
      </c>
      <c r="S6" s="46">
        <v>6.1376740194151146E-2</v>
      </c>
      <c r="T6" s="46">
        <v>6.1840167603159191E-2</v>
      </c>
      <c r="U6" s="46">
        <v>6.5350659076139433E-2</v>
      </c>
      <c r="V6" s="46">
        <v>7.2983612085977853E-2</v>
      </c>
      <c r="W6" s="46">
        <v>6.2393115870048088E-2</v>
      </c>
      <c r="X6" s="46">
        <v>5.5282889432504659E-2</v>
      </c>
      <c r="Y6" s="46">
        <v>5.2020616612560938E-2</v>
      </c>
      <c r="Z6" s="46">
        <v>4.463775431404448E-2</v>
      </c>
      <c r="AA6" s="46">
        <v>0.40535791418053008</v>
      </c>
      <c r="AB6" s="46">
        <v>1.3674552446680721</v>
      </c>
      <c r="AC6" s="46">
        <v>4.7603430865978602</v>
      </c>
      <c r="AD6" s="46">
        <v>0.20509339825767697</v>
      </c>
      <c r="AE6" s="46">
        <v>0.28565918574413252</v>
      </c>
      <c r="AF6" s="46">
        <v>0.33438549068146256</v>
      </c>
      <c r="AG6" s="14">
        <f t="shared" si="2"/>
        <v>9.5122341787270383E-6</v>
      </c>
      <c r="AH6" s="14">
        <f t="shared" si="3"/>
        <v>54.646080141148886</v>
      </c>
      <c r="AI6" s="6"/>
      <c r="AJ6" s="16">
        <f t="shared" si="4"/>
        <v>0.17057496264438221</v>
      </c>
      <c r="AK6" s="17">
        <f t="shared" si="5"/>
        <v>4.8726304937330045E-2</v>
      </c>
    </row>
    <row r="7" spans="1:37" x14ac:dyDescent="0.25">
      <c r="A7" s="47" t="s">
        <v>10</v>
      </c>
      <c r="B7" s="44">
        <v>7049.4802697004952</v>
      </c>
      <c r="C7" s="44">
        <v>7159.1936476011806</v>
      </c>
      <c r="D7" s="44">
        <v>6433.310841391999</v>
      </c>
      <c r="E7" s="44">
        <v>6433.6200694665476</v>
      </c>
      <c r="F7" s="44">
        <v>6401.1792777599685</v>
      </c>
      <c r="G7" s="44">
        <v>6257.044943633513</v>
      </c>
      <c r="H7" s="44">
        <v>6586.135159334638</v>
      </c>
      <c r="I7" s="44">
        <v>6372.119497360999</v>
      </c>
      <c r="J7" s="44">
        <v>6918.2930499904669</v>
      </c>
      <c r="K7" s="44">
        <v>6729.3173745671547</v>
      </c>
      <c r="L7" s="44">
        <v>6821.4809987299141</v>
      </c>
      <c r="M7" s="44">
        <v>7174.5670487641291</v>
      </c>
      <c r="N7" s="44">
        <v>7182.2551765580065</v>
      </c>
      <c r="O7" s="44">
        <v>7416.9899435743264</v>
      </c>
      <c r="P7" s="44">
        <v>7566.9116564121869</v>
      </c>
      <c r="Q7" s="44">
        <v>7990.9789614661695</v>
      </c>
      <c r="R7" s="44">
        <v>7857.6434976348301</v>
      </c>
      <c r="S7" s="44">
        <v>7688.1549196288233</v>
      </c>
      <c r="T7" s="44">
        <v>8448.8056742775389</v>
      </c>
      <c r="U7" s="44">
        <v>8289.4326481151129</v>
      </c>
      <c r="V7" s="44">
        <v>8560.3152650364009</v>
      </c>
      <c r="W7" s="44">
        <v>7346.5659689331806</v>
      </c>
      <c r="X7" s="44">
        <v>6880.4871038785614</v>
      </c>
      <c r="Y7" s="44">
        <v>6694.4490413275207</v>
      </c>
      <c r="Z7" s="44">
        <v>5905.8399528315203</v>
      </c>
      <c r="AA7" s="44">
        <v>6323.3015413221201</v>
      </c>
      <c r="AB7" s="44">
        <v>6529.8135828603718</v>
      </c>
      <c r="AC7" s="44">
        <v>6168.9838597582102</v>
      </c>
      <c r="AD7" s="44">
        <v>6656.2249329342958</v>
      </c>
      <c r="AE7" s="44">
        <v>6372.8471987235662</v>
      </c>
      <c r="AF7" s="44">
        <v>6949.7770161030203</v>
      </c>
      <c r="AG7" s="9">
        <f t="shared" si="2"/>
        <v>0.19769968586968836</v>
      </c>
      <c r="AH7" s="9">
        <f>(AF7-B7)/B7</f>
        <v>-1.4143348131068809E-2</v>
      </c>
      <c r="AI7" s="6"/>
      <c r="AJ7" s="10">
        <f t="shared" si="4"/>
        <v>9.0529366135596173E-2</v>
      </c>
      <c r="AK7" s="11">
        <f t="shared" si="5"/>
        <v>576.92981737945411</v>
      </c>
    </row>
    <row r="8" spans="1:37" x14ac:dyDescent="0.25">
      <c r="A8" s="47" t="s">
        <v>11</v>
      </c>
      <c r="B8" s="44">
        <v>4079.6320596049686</v>
      </c>
      <c r="C8" s="44">
        <v>4167.7038589363656</v>
      </c>
      <c r="D8" s="44">
        <v>3847.3450056775423</v>
      </c>
      <c r="E8" s="44">
        <v>4055.397977038579</v>
      </c>
      <c r="F8" s="44">
        <v>4296.3824478962906</v>
      </c>
      <c r="G8" s="44">
        <v>4315.2349827334983</v>
      </c>
      <c r="H8" s="44">
        <v>4181.0622160786861</v>
      </c>
      <c r="I8" s="44">
        <v>4523.7812842306666</v>
      </c>
      <c r="J8" s="44">
        <v>4505.5181629640256</v>
      </c>
      <c r="K8" s="44">
        <v>4675.610602256319</v>
      </c>
      <c r="L8" s="44">
        <v>5457.3807682970555</v>
      </c>
      <c r="M8" s="44">
        <v>5421.2540559148892</v>
      </c>
      <c r="N8" s="44">
        <v>5085.2940401393389</v>
      </c>
      <c r="O8" s="44">
        <v>5198.5462067857106</v>
      </c>
      <c r="P8" s="44">
        <v>5267.0779799000265</v>
      </c>
      <c r="Q8" s="44">
        <v>5442.7797035323993</v>
      </c>
      <c r="R8" s="44">
        <v>5233.4509702340856</v>
      </c>
      <c r="S8" s="44">
        <v>5322.0796664531326</v>
      </c>
      <c r="T8" s="44">
        <v>5133.8527787013154</v>
      </c>
      <c r="U8" s="44">
        <v>4114.987714021845</v>
      </c>
      <c r="V8" s="44">
        <v>4127.7156832834789</v>
      </c>
      <c r="W8" s="44">
        <v>3662.2074502185692</v>
      </c>
      <c r="X8" s="44">
        <v>3742.0870995437995</v>
      </c>
      <c r="Y8" s="44">
        <v>3936.2770249485479</v>
      </c>
      <c r="Z8" s="44">
        <v>4158.6920432954739</v>
      </c>
      <c r="AA8" s="44">
        <v>4250.6117541263411</v>
      </c>
      <c r="AB8" s="44">
        <v>4323.0500101345051</v>
      </c>
      <c r="AC8" s="44">
        <v>4443.6459240147906</v>
      </c>
      <c r="AD8" s="44">
        <v>4648.600728014665</v>
      </c>
      <c r="AE8" s="44">
        <v>4567.645296949001</v>
      </c>
      <c r="AF8" s="44">
        <v>4500.4311283045872</v>
      </c>
      <c r="AG8" s="9">
        <f t="shared" si="2"/>
        <v>0.1280233622290933</v>
      </c>
      <c r="AH8" s="9">
        <f t="shared" ref="AH8:AH11" si="6">(AF8-B8)/B8</f>
        <v>0.10314632852953035</v>
      </c>
      <c r="AI8" s="6"/>
      <c r="AJ8" s="10">
        <f t="shared" si="4"/>
        <v>-1.4715277626594626E-2</v>
      </c>
      <c r="AK8" s="11">
        <f t="shared" si="5"/>
        <v>-67.214168644413803</v>
      </c>
    </row>
    <row r="9" spans="1:37" x14ac:dyDescent="0.25">
      <c r="A9" s="47" t="s">
        <v>12</v>
      </c>
      <c r="B9" s="44">
        <v>988.53995008580421</v>
      </c>
      <c r="C9" s="44">
        <v>1006.2754170706671</v>
      </c>
      <c r="D9" s="44">
        <v>1000.3998371792027</v>
      </c>
      <c r="E9" s="44">
        <v>988.38613689278395</v>
      </c>
      <c r="F9" s="44">
        <v>1077.5527343897165</v>
      </c>
      <c r="G9" s="44">
        <v>1056.9014913249744</v>
      </c>
      <c r="H9" s="44">
        <v>956.47834650335835</v>
      </c>
      <c r="I9" s="44">
        <v>964.71481050452985</v>
      </c>
      <c r="J9" s="44">
        <v>953.45658285133686</v>
      </c>
      <c r="K9" s="44">
        <v>988.3391676072157</v>
      </c>
      <c r="L9" s="44">
        <v>1014.5758397994656</v>
      </c>
      <c r="M9" s="44">
        <v>992.36688685389493</v>
      </c>
      <c r="N9" s="44">
        <v>946.655853643505</v>
      </c>
      <c r="O9" s="44">
        <v>1031.7467612447053</v>
      </c>
      <c r="P9" s="44">
        <v>988.43918369365474</v>
      </c>
      <c r="Q9" s="44">
        <v>1006.0697099890047</v>
      </c>
      <c r="R9" s="44">
        <v>978.98820962506466</v>
      </c>
      <c r="S9" s="44">
        <v>957.85678066066748</v>
      </c>
      <c r="T9" s="44">
        <v>984.15721410681374</v>
      </c>
      <c r="U9" s="44">
        <v>749.56730600199489</v>
      </c>
      <c r="V9" s="44">
        <v>804.7238279679201</v>
      </c>
      <c r="W9" s="44">
        <v>838.86213668973858</v>
      </c>
      <c r="X9" s="44">
        <v>854.22159369806786</v>
      </c>
      <c r="Y9" s="44">
        <v>869.49159764047806</v>
      </c>
      <c r="Z9" s="44">
        <v>776.78817679087729</v>
      </c>
      <c r="AA9" s="44">
        <v>849.2608424528014</v>
      </c>
      <c r="AB9" s="44">
        <v>819.33855617382096</v>
      </c>
      <c r="AC9" s="44">
        <v>831.90636586509436</v>
      </c>
      <c r="AD9" s="44">
        <v>922.95192152512845</v>
      </c>
      <c r="AE9" s="44">
        <v>935.06520622568473</v>
      </c>
      <c r="AF9" s="44">
        <v>933.21851366641044</v>
      </c>
      <c r="AG9" s="9">
        <f t="shared" si="2"/>
        <v>2.6547183682604059E-2</v>
      </c>
      <c r="AH9" s="9">
        <f t="shared" si="6"/>
        <v>-5.5962772586572673E-2</v>
      </c>
      <c r="AI9" s="21"/>
      <c r="AJ9" s="10">
        <f t="shared" si="4"/>
        <v>-1.9749345253988371E-3</v>
      </c>
      <c r="AK9" s="11">
        <f t="shared" si="5"/>
        <v>-1.8466925592742882</v>
      </c>
    </row>
    <row r="10" spans="1:37" x14ac:dyDescent="0.25">
      <c r="A10" s="47" t="s">
        <v>13</v>
      </c>
      <c r="B10" s="44">
        <v>1108.6908650987461</v>
      </c>
      <c r="C10" s="44">
        <v>1088.7247667036677</v>
      </c>
      <c r="D10" s="44">
        <v>1001.6167746517725</v>
      </c>
      <c r="E10" s="44">
        <v>981.51704238005902</v>
      </c>
      <c r="F10" s="44">
        <v>997.67677121947668</v>
      </c>
      <c r="G10" s="44">
        <v>937.60747380696364</v>
      </c>
      <c r="H10" s="44">
        <v>903.9854653820048</v>
      </c>
      <c r="I10" s="44">
        <v>867.10525478871625</v>
      </c>
      <c r="J10" s="44">
        <v>825.76949387691343</v>
      </c>
      <c r="K10" s="44">
        <v>865.70782924503862</v>
      </c>
      <c r="L10" s="44">
        <v>920.47134666246961</v>
      </c>
      <c r="M10" s="44">
        <v>918.47455083814657</v>
      </c>
      <c r="N10" s="44">
        <v>888.83844025520557</v>
      </c>
      <c r="O10" s="44">
        <v>876.95062488561575</v>
      </c>
      <c r="P10" s="44">
        <v>852.28601554828344</v>
      </c>
      <c r="Q10" s="44">
        <v>884.33499935844247</v>
      </c>
      <c r="R10" s="44">
        <v>893.86215347723976</v>
      </c>
      <c r="S10" s="44">
        <v>888.20509693022439</v>
      </c>
      <c r="T10" s="44">
        <v>939.05295795658947</v>
      </c>
      <c r="U10" s="44">
        <v>838.07509900698824</v>
      </c>
      <c r="V10" s="44">
        <v>893.91343714617801</v>
      </c>
      <c r="W10" s="44">
        <v>776.73229549553048</v>
      </c>
      <c r="X10" s="44">
        <v>811.38457635188604</v>
      </c>
      <c r="Y10" s="44">
        <v>848.46373680564898</v>
      </c>
      <c r="Z10" s="44">
        <v>840.94300615948009</v>
      </c>
      <c r="AA10" s="44">
        <v>859.66620924080883</v>
      </c>
      <c r="AB10" s="44">
        <v>890.27892432798433</v>
      </c>
      <c r="AC10" s="44">
        <v>853.44020435185598</v>
      </c>
      <c r="AD10" s="44">
        <v>871.24041936128538</v>
      </c>
      <c r="AE10" s="44">
        <v>879.11743199180421</v>
      </c>
      <c r="AF10" s="44">
        <v>887.53493206534472</v>
      </c>
      <c r="AG10" s="9">
        <f t="shared" si="2"/>
        <v>2.5247626918263825E-2</v>
      </c>
      <c r="AH10" s="9">
        <f t="shared" si="6"/>
        <v>-0.19947484009774361</v>
      </c>
      <c r="AI10" s="6"/>
      <c r="AJ10" s="10">
        <f t="shared" si="4"/>
        <v>9.5749438780540347E-3</v>
      </c>
      <c r="AK10" s="11">
        <f t="shared" si="5"/>
        <v>8.4175000735405092</v>
      </c>
    </row>
    <row r="11" spans="1:37" x14ac:dyDescent="0.25">
      <c r="A11" s="47" t="s">
        <v>14</v>
      </c>
      <c r="B11" s="44">
        <f t="shared" ref="B11:AA11" si="7">SUM(B12:B16)</f>
        <v>5029.6318597518084</v>
      </c>
      <c r="C11" s="44">
        <f t="shared" si="7"/>
        <v>5207.4682317103816</v>
      </c>
      <c r="D11" s="44">
        <f t="shared" si="7"/>
        <v>5621.8280201569814</v>
      </c>
      <c r="E11" s="44">
        <f t="shared" si="7"/>
        <v>5583.6115009729028</v>
      </c>
      <c r="F11" s="44">
        <f t="shared" si="7"/>
        <v>5805.742271806118</v>
      </c>
      <c r="G11" s="44">
        <f t="shared" si="7"/>
        <v>6058.8590944915422</v>
      </c>
      <c r="H11" s="44">
        <f t="shared" si="7"/>
        <v>7027.2845110375965</v>
      </c>
      <c r="I11" s="44">
        <f t="shared" si="7"/>
        <v>7347.9145903675189</v>
      </c>
      <c r="J11" s="44">
        <f t="shared" si="7"/>
        <v>8620.6408032494073</v>
      </c>
      <c r="K11" s="44">
        <f t="shared" si="7"/>
        <v>9533.5028452708575</v>
      </c>
      <c r="L11" s="44">
        <f t="shared" si="7"/>
        <v>10561.819440000751</v>
      </c>
      <c r="M11" s="44">
        <f t="shared" si="7"/>
        <v>11079.029866512492</v>
      </c>
      <c r="N11" s="44">
        <f t="shared" si="7"/>
        <v>11279.119297323445</v>
      </c>
      <c r="O11" s="44">
        <f t="shared" si="7"/>
        <v>11489.059050952075</v>
      </c>
      <c r="P11" s="44">
        <f t="shared" si="7"/>
        <v>12209.406068861666</v>
      </c>
      <c r="Q11" s="44">
        <f t="shared" si="7"/>
        <v>12922.268768482498</v>
      </c>
      <c r="R11" s="44">
        <f t="shared" si="7"/>
        <v>13606.31610680803</v>
      </c>
      <c r="S11" s="44">
        <f t="shared" si="7"/>
        <v>14203.901713090005</v>
      </c>
      <c r="T11" s="44">
        <f t="shared" si="7"/>
        <v>13518.339893874434</v>
      </c>
      <c r="U11" s="44">
        <f t="shared" si="7"/>
        <v>12312.919768666352</v>
      </c>
      <c r="V11" s="44">
        <f t="shared" si="7"/>
        <v>11408.176935683259</v>
      </c>
      <c r="W11" s="44">
        <f t="shared" si="7"/>
        <v>11101.360708198137</v>
      </c>
      <c r="X11" s="44">
        <f t="shared" si="7"/>
        <v>10717.207415559813</v>
      </c>
      <c r="Y11" s="44">
        <f t="shared" si="7"/>
        <v>10938.341228117426</v>
      </c>
      <c r="Z11" s="44">
        <f t="shared" si="7"/>
        <v>11217.09664325475</v>
      </c>
      <c r="AA11" s="44">
        <f t="shared" si="7"/>
        <v>11689.596897237141</v>
      </c>
      <c r="AB11" s="44">
        <f>SUM(AB12:AB16)</f>
        <v>12165.172066106057</v>
      </c>
      <c r="AC11" s="44">
        <f>SUM(AC12:AC16)</f>
        <v>11887.708839093237</v>
      </c>
      <c r="AD11" s="44">
        <f t="shared" ref="AD11:AF11" si="8">SUM(AD12:AD16)</f>
        <v>12059.1562558481</v>
      </c>
      <c r="AE11" s="44">
        <f t="shared" si="8"/>
        <v>12064.446509173618</v>
      </c>
      <c r="AF11" s="44">
        <f t="shared" si="8"/>
        <v>10169.196791366085</v>
      </c>
      <c r="AG11" s="9">
        <f t="shared" si="2"/>
        <v>0.28928223258700247</v>
      </c>
      <c r="AH11" s="9">
        <f t="shared" si="6"/>
        <v>1.0218570811796737</v>
      </c>
      <c r="AI11" s="6"/>
      <c r="AJ11" s="10">
        <f t="shared" si="4"/>
        <v>-0.15709379757839825</v>
      </c>
      <c r="AK11" s="11">
        <f t="shared" si="5"/>
        <v>-1895.2497178075337</v>
      </c>
    </row>
    <row r="12" spans="1:37" outlineLevel="1" x14ac:dyDescent="0.25">
      <c r="A12" s="45" t="s">
        <v>15</v>
      </c>
      <c r="B12" s="46">
        <v>47.979923460044674</v>
      </c>
      <c r="C12" s="46">
        <v>43.509392667926846</v>
      </c>
      <c r="D12" s="46">
        <v>43.127605005621383</v>
      </c>
      <c r="E12" s="46">
        <v>37.097190695044915</v>
      </c>
      <c r="F12" s="46">
        <v>38.556403548683988</v>
      </c>
      <c r="G12" s="46">
        <v>45.337230769982888</v>
      </c>
      <c r="H12" s="46">
        <v>48.511638671745729</v>
      </c>
      <c r="I12" s="46">
        <v>50.964872000030802</v>
      </c>
      <c r="J12" s="46">
        <v>56.341867276519253</v>
      </c>
      <c r="K12" s="46">
        <v>63.806480473214947</v>
      </c>
      <c r="L12" s="46">
        <v>69.038871728204228</v>
      </c>
      <c r="M12" s="46">
        <v>68.591569601119829</v>
      </c>
      <c r="N12" s="46">
        <v>67.980453956672392</v>
      </c>
      <c r="O12" s="46">
        <v>70.557296993293136</v>
      </c>
      <c r="P12" s="46">
        <v>67.339883385228248</v>
      </c>
      <c r="Q12" s="46">
        <v>79.512757802768689</v>
      </c>
      <c r="R12" s="46">
        <v>91.238410516128013</v>
      </c>
      <c r="S12" s="46">
        <v>84.280838892705887</v>
      </c>
      <c r="T12" s="46">
        <v>79.828406583200788</v>
      </c>
      <c r="U12" s="46">
        <v>65.048991629479517</v>
      </c>
      <c r="V12" s="46">
        <v>49.080949103287146</v>
      </c>
      <c r="W12" s="46">
        <v>24.439024749399994</v>
      </c>
      <c r="X12" s="46">
        <v>14.861038464173193</v>
      </c>
      <c r="Y12" s="46">
        <v>15.238729474748023</v>
      </c>
      <c r="Z12" s="46">
        <v>14.564613180007548</v>
      </c>
      <c r="AA12" s="46">
        <v>15.416883824620033</v>
      </c>
      <c r="AB12" s="46">
        <v>16.639384778754494</v>
      </c>
      <c r="AC12" s="46">
        <v>17.30249170662993</v>
      </c>
      <c r="AD12" s="46">
        <v>16.631129445805726</v>
      </c>
      <c r="AE12" s="46">
        <v>17.487270922755094</v>
      </c>
      <c r="AF12" s="46">
        <v>13.274097477885153</v>
      </c>
      <c r="AG12" s="14">
        <f t="shared" si="2"/>
        <v>3.7760706501818736E-4</v>
      </c>
      <c r="AH12" s="14">
        <f>(AF12-B12)/B12</f>
        <v>-0.72334058663225742</v>
      </c>
      <c r="AI12" s="6"/>
      <c r="AJ12" s="16">
        <f t="shared" si="4"/>
        <v>-0.2409280134950961</v>
      </c>
      <c r="AK12" s="17">
        <f t="shared" si="5"/>
        <v>-4.2131734448699412</v>
      </c>
    </row>
    <row r="13" spans="1:37" outlineLevel="1" x14ac:dyDescent="0.25">
      <c r="A13" s="45" t="s">
        <v>16</v>
      </c>
      <c r="B13" s="46">
        <v>4690.4238136343702</v>
      </c>
      <c r="C13" s="46">
        <v>4878.7800084401078</v>
      </c>
      <c r="D13" s="46">
        <v>5297.347896468842</v>
      </c>
      <c r="E13" s="46">
        <v>5276.1888547046792</v>
      </c>
      <c r="F13" s="46">
        <v>5499.0317473273217</v>
      </c>
      <c r="G13" s="46">
        <v>5686.1101745348342</v>
      </c>
      <c r="H13" s="46">
        <v>6609.5297514207523</v>
      </c>
      <c r="I13" s="46">
        <v>6958.561451928279</v>
      </c>
      <c r="J13" s="46">
        <v>8248.0573232806873</v>
      </c>
      <c r="K13" s="46">
        <v>9118.489662753529</v>
      </c>
      <c r="L13" s="46">
        <v>10156.922061070845</v>
      </c>
      <c r="M13" s="46">
        <v>10618.487563589209</v>
      </c>
      <c r="N13" s="46">
        <v>10826.15792373301</v>
      </c>
      <c r="O13" s="46">
        <v>11006.037572329036</v>
      </c>
      <c r="P13" s="46">
        <v>11660.325272428521</v>
      </c>
      <c r="Q13" s="46">
        <v>12359.080363281413</v>
      </c>
      <c r="R13" s="46">
        <v>12994.199037107592</v>
      </c>
      <c r="S13" s="46">
        <v>13662.941364432694</v>
      </c>
      <c r="T13" s="46">
        <v>12952.577050664064</v>
      </c>
      <c r="U13" s="46">
        <v>11779.521647027335</v>
      </c>
      <c r="V13" s="46">
        <v>10878.003656662078</v>
      </c>
      <c r="W13" s="46">
        <v>10632.714444804458</v>
      </c>
      <c r="X13" s="46">
        <v>10264.098040190273</v>
      </c>
      <c r="Y13" s="46">
        <v>10482.911359067015</v>
      </c>
      <c r="Z13" s="46">
        <v>10726.67463899024</v>
      </c>
      <c r="AA13" s="46">
        <v>11207.798434733371</v>
      </c>
      <c r="AB13" s="46">
        <v>11637.604490232476</v>
      </c>
      <c r="AC13" s="46">
        <v>11395.147505679217</v>
      </c>
      <c r="AD13" s="46">
        <v>11528.316383855499</v>
      </c>
      <c r="AE13" s="46">
        <v>11508.580502795721</v>
      </c>
      <c r="AF13" s="46">
        <v>9591.6492262454449</v>
      </c>
      <c r="AG13" s="14">
        <f t="shared" si="2"/>
        <v>0.27285278860130474</v>
      </c>
      <c r="AH13" s="14">
        <f t="shared" ref="AH13:AH16" si="9">(AF13-B13)/B13</f>
        <v>1.0449429747401366</v>
      </c>
      <c r="AI13" s="6"/>
      <c r="AJ13" s="16">
        <f t="shared" si="4"/>
        <v>-0.16656539666943337</v>
      </c>
      <c r="AK13" s="17">
        <f t="shared" si="5"/>
        <v>-1916.9312765502764</v>
      </c>
    </row>
    <row r="14" spans="1:37" outlineLevel="1" x14ac:dyDescent="0.25">
      <c r="A14" s="45" t="s">
        <v>17</v>
      </c>
      <c r="B14" s="46">
        <v>133.19131896000002</v>
      </c>
      <c r="C14" s="46">
        <v>129.35516346</v>
      </c>
      <c r="D14" s="46">
        <v>116.00534232</v>
      </c>
      <c r="E14" s="46">
        <v>127.3603626</v>
      </c>
      <c r="F14" s="46">
        <v>119.99494404000001</v>
      </c>
      <c r="G14" s="46">
        <v>111.40195571999999</v>
      </c>
      <c r="H14" s="46">
        <v>129.81550211999999</v>
      </c>
      <c r="I14" s="46">
        <v>125.21211552000001</v>
      </c>
      <c r="J14" s="46">
        <v>128.89482480000001</v>
      </c>
      <c r="K14" s="46">
        <v>123.98454575999999</v>
      </c>
      <c r="L14" s="46">
        <v>123.15593617200001</v>
      </c>
      <c r="M14" s="46">
        <v>134.41888871999998</v>
      </c>
      <c r="N14" s="46">
        <v>117.53980451999999</v>
      </c>
      <c r="O14" s="46">
        <v>129.81550211999999</v>
      </c>
      <c r="P14" s="46">
        <v>136.87402824</v>
      </c>
      <c r="Q14" s="46">
        <v>122.19927298720815</v>
      </c>
      <c r="R14" s="46">
        <v>122.19927298720815</v>
      </c>
      <c r="S14" s="46">
        <v>132.15247091447389</v>
      </c>
      <c r="T14" s="46">
        <v>140.05431636034922</v>
      </c>
      <c r="U14" s="46">
        <v>122.89373279844358</v>
      </c>
      <c r="V14" s="46">
        <v>121.95466764246405</v>
      </c>
      <c r="W14" s="46">
        <v>122.0154611093506</v>
      </c>
      <c r="X14" s="46">
        <v>118.03822578507774</v>
      </c>
      <c r="Y14" s="46">
        <v>117.55016657227962</v>
      </c>
      <c r="Z14" s="46">
        <v>107.83625895194317</v>
      </c>
      <c r="AA14" s="46">
        <v>109.89925966332116</v>
      </c>
      <c r="AB14" s="46">
        <v>111.92605019640757</v>
      </c>
      <c r="AC14" s="46">
        <v>115.5400776954617</v>
      </c>
      <c r="AD14" s="46">
        <v>116.75177158734235</v>
      </c>
      <c r="AE14" s="46">
        <v>122.17427396250424</v>
      </c>
      <c r="AF14" s="46">
        <v>97.337475457254371</v>
      </c>
      <c r="AG14" s="14">
        <f t="shared" si="2"/>
        <v>2.7689504680019554E-3</v>
      </c>
      <c r="AH14" s="14">
        <f t="shared" si="9"/>
        <v>-0.2691905432178599</v>
      </c>
      <c r="AI14" s="6"/>
      <c r="AJ14" s="16">
        <f t="shared" si="4"/>
        <v>-0.20328992102602864</v>
      </c>
      <c r="AK14" s="17">
        <f t="shared" si="5"/>
        <v>-24.836798505249874</v>
      </c>
    </row>
    <row r="15" spans="1:37" outlineLevel="1" x14ac:dyDescent="0.25">
      <c r="A15" s="45" t="s">
        <v>18</v>
      </c>
      <c r="B15" s="46">
        <v>84.899873459519995</v>
      </c>
      <c r="C15" s="46">
        <v>81.765953176320011</v>
      </c>
      <c r="D15" s="46">
        <v>91.208289142080005</v>
      </c>
      <c r="E15" s="46">
        <v>91.208289142080005</v>
      </c>
      <c r="F15" s="46">
        <v>103.74397027488</v>
      </c>
      <c r="G15" s="46">
        <v>91.167714025919992</v>
      </c>
      <c r="H15" s="46">
        <v>103.90627073952001</v>
      </c>
      <c r="I15" s="46">
        <v>107.04019102271999</v>
      </c>
      <c r="J15" s="46">
        <v>116.5636772208</v>
      </c>
      <c r="K15" s="46">
        <v>129.22108370207999</v>
      </c>
      <c r="L15" s="46">
        <v>151.09300930616809</v>
      </c>
      <c r="M15" s="46">
        <v>151.0274929278562</v>
      </c>
      <c r="N15" s="46">
        <v>160.3637373991443</v>
      </c>
      <c r="O15" s="46">
        <v>172.83390215363238</v>
      </c>
      <c r="P15" s="46">
        <v>224.77185613804579</v>
      </c>
      <c r="Q15" s="46">
        <v>209.01354891983701</v>
      </c>
      <c r="R15" s="46">
        <v>247.52580177789318</v>
      </c>
      <c r="S15" s="46">
        <v>195.47253456948229</v>
      </c>
      <c r="T15" s="46">
        <v>202.60376845804828</v>
      </c>
      <c r="U15" s="46">
        <v>197.4446775420063</v>
      </c>
      <c r="V15" s="46">
        <v>198.03493208537725</v>
      </c>
      <c r="W15" s="46">
        <v>171.9209770760464</v>
      </c>
      <c r="X15" s="46">
        <v>181.686146890125</v>
      </c>
      <c r="Y15" s="46">
        <v>177.71607566169186</v>
      </c>
      <c r="Z15" s="46">
        <v>222.47239461731564</v>
      </c>
      <c r="AA15" s="46">
        <v>219.42663423935466</v>
      </c>
      <c r="AB15" s="46">
        <v>263.68516731944459</v>
      </c>
      <c r="AC15" s="46">
        <v>232.83355717201317</v>
      </c>
      <c r="AD15" s="46">
        <v>257.52487597974152</v>
      </c>
      <c r="AE15" s="46">
        <v>274.27479800991847</v>
      </c>
      <c r="AF15" s="46">
        <v>319.2904538357497</v>
      </c>
      <c r="AG15" s="14">
        <f t="shared" si="2"/>
        <v>9.0828270141987306E-3</v>
      </c>
      <c r="AH15" s="14">
        <f t="shared" si="9"/>
        <v>2.760788336015441</v>
      </c>
      <c r="AI15" s="6"/>
      <c r="AJ15" s="16">
        <f t="shared" si="4"/>
        <v>0.16412611057397752</v>
      </c>
      <c r="AK15" s="17">
        <f t="shared" si="5"/>
        <v>45.015655825831232</v>
      </c>
    </row>
    <row r="16" spans="1:37" outlineLevel="1" x14ac:dyDescent="0.25">
      <c r="A16" s="45" t="s">
        <v>19</v>
      </c>
      <c r="B16" s="46">
        <v>73.136930237873614</v>
      </c>
      <c r="C16" s="46">
        <v>74.057713966027606</v>
      </c>
      <c r="D16" s="46">
        <v>74.138887220439017</v>
      </c>
      <c r="E16" s="46">
        <v>51.756803831098019</v>
      </c>
      <c r="F16" s="46">
        <v>44.415206615232769</v>
      </c>
      <c r="G16" s="46">
        <v>124.84201944080509</v>
      </c>
      <c r="H16" s="46">
        <v>135.52134808557869</v>
      </c>
      <c r="I16" s="46">
        <v>106.13595989648897</v>
      </c>
      <c r="J16" s="46">
        <v>70.783110671401076</v>
      </c>
      <c r="K16" s="46">
        <v>98.001072582033615</v>
      </c>
      <c r="L16" s="46">
        <v>61.609561723533069</v>
      </c>
      <c r="M16" s="46">
        <v>106.50435167430547</v>
      </c>
      <c r="N16" s="46">
        <v>107.07737771461797</v>
      </c>
      <c r="O16" s="46">
        <v>109.81477735611361</v>
      </c>
      <c r="P16" s="46">
        <v>120.09502866987231</v>
      </c>
      <c r="Q16" s="46">
        <v>152.46282549127008</v>
      </c>
      <c r="R16" s="46">
        <v>151.1535844192093</v>
      </c>
      <c r="S16" s="46">
        <v>129.05450428064728</v>
      </c>
      <c r="T16" s="46">
        <v>143.27635180877192</v>
      </c>
      <c r="U16" s="46">
        <v>148.01071966908864</v>
      </c>
      <c r="V16" s="46">
        <v>161.10273019005331</v>
      </c>
      <c r="W16" s="46">
        <v>150.27080045888258</v>
      </c>
      <c r="X16" s="46">
        <v>138.52396423016637</v>
      </c>
      <c r="Y16" s="46">
        <v>144.92489734169058</v>
      </c>
      <c r="Z16" s="46">
        <v>145.5487375152421</v>
      </c>
      <c r="AA16" s="46">
        <v>137.0556847764727</v>
      </c>
      <c r="AB16" s="46">
        <v>135.31697357897514</v>
      </c>
      <c r="AC16" s="46">
        <v>126.88520683991581</v>
      </c>
      <c r="AD16" s="46">
        <v>139.93209497971043</v>
      </c>
      <c r="AE16" s="46">
        <v>141.92966348271949</v>
      </c>
      <c r="AF16" s="46">
        <v>147.64553834975302</v>
      </c>
      <c r="AG16" s="14">
        <f t="shared" si="2"/>
        <v>4.2000594384788981E-3</v>
      </c>
      <c r="AH16" s="14">
        <f t="shared" si="9"/>
        <v>1.0187549281812143</v>
      </c>
      <c r="AI16" s="6"/>
      <c r="AJ16" s="16">
        <f t="shared" si="4"/>
        <v>4.027258803251841E-2</v>
      </c>
      <c r="AK16" s="17">
        <f t="shared" si="5"/>
        <v>5.7158748670335342</v>
      </c>
    </row>
    <row r="17" spans="1:43" x14ac:dyDescent="0.25">
      <c r="A17" s="47" t="s">
        <v>20</v>
      </c>
      <c r="B17" s="44">
        <f t="shared" ref="B17:AA17" si="10">SUM(B18:B22)</f>
        <v>2248.9070260136032</v>
      </c>
      <c r="C17" s="44">
        <f t="shared" si="10"/>
        <v>2150.3951523546998</v>
      </c>
      <c r="D17" s="44">
        <f t="shared" si="10"/>
        <v>2061.7597693642883</v>
      </c>
      <c r="E17" s="44">
        <f t="shared" si="10"/>
        <v>2026.9079911092201</v>
      </c>
      <c r="F17" s="44">
        <f t="shared" si="10"/>
        <v>2265.2591736736636</v>
      </c>
      <c r="G17" s="44">
        <f t="shared" si="10"/>
        <v>2178.9046841905047</v>
      </c>
      <c r="H17" s="44">
        <f t="shared" si="10"/>
        <v>2260.8565884371124</v>
      </c>
      <c r="I17" s="44">
        <f t="shared" si="10"/>
        <v>2589.9007824467772</v>
      </c>
      <c r="J17" s="44">
        <f t="shared" si="10"/>
        <v>2479.6164422919633</v>
      </c>
      <c r="K17" s="44">
        <f t="shared" si="10"/>
        <v>2428.8343571682549</v>
      </c>
      <c r="L17" s="44">
        <f t="shared" si="10"/>
        <v>2975.7253796460254</v>
      </c>
      <c r="M17" s="44">
        <f t="shared" si="10"/>
        <v>3226.9265977163955</v>
      </c>
      <c r="N17" s="44">
        <f t="shared" si="10"/>
        <v>2989.0431097295691</v>
      </c>
      <c r="O17" s="44">
        <f t="shared" si="10"/>
        <v>2462.5747651418515</v>
      </c>
      <c r="P17" s="44">
        <f t="shared" si="10"/>
        <v>2633.608587838376</v>
      </c>
      <c r="Q17" s="44">
        <f t="shared" si="10"/>
        <v>2729.7847614835746</v>
      </c>
      <c r="R17" s="44">
        <f t="shared" si="10"/>
        <v>2675.2249406684791</v>
      </c>
      <c r="S17" s="44">
        <f t="shared" si="10"/>
        <v>2730.4911070244293</v>
      </c>
      <c r="T17" s="44">
        <f t="shared" si="10"/>
        <v>2435.277452920443</v>
      </c>
      <c r="U17" s="44">
        <f t="shared" si="10"/>
        <v>1620.5410416699888</v>
      </c>
      <c r="V17" s="44">
        <f t="shared" si="10"/>
        <v>1427.2116711719384</v>
      </c>
      <c r="W17" s="44">
        <f t="shared" si="10"/>
        <v>1296.4239282409444</v>
      </c>
      <c r="X17" s="44">
        <f t="shared" si="10"/>
        <v>1524.1823257417743</v>
      </c>
      <c r="Y17" s="44">
        <f t="shared" si="10"/>
        <v>1440.1225102229605</v>
      </c>
      <c r="Z17" s="44">
        <f t="shared" si="10"/>
        <v>1784.2859738414329</v>
      </c>
      <c r="AA17" s="44">
        <f t="shared" si="10"/>
        <v>1970.6255567956705</v>
      </c>
      <c r="AB17" s="44">
        <f>SUM(AB18:AB22)</f>
        <v>2112.766407364822</v>
      </c>
      <c r="AC17" s="44">
        <f>SUM(AC18:AC22)</f>
        <v>2200.5527395248923</v>
      </c>
      <c r="AD17" s="44">
        <f t="shared" ref="AD17:AF17" si="11">SUM(AD18:AD22)</f>
        <v>2256.6954225601994</v>
      </c>
      <c r="AE17" s="44">
        <f t="shared" si="11"/>
        <v>2227.8600615384103</v>
      </c>
      <c r="AF17" s="44">
        <f t="shared" si="11"/>
        <v>2066.9131311049869</v>
      </c>
      <c r="AG17" s="9">
        <f t="shared" si="2"/>
        <v>5.879729317826686E-2</v>
      </c>
      <c r="AH17" s="9">
        <f>(AF17-B17)/B17</f>
        <v>-8.092548638225272E-2</v>
      </c>
      <c r="AI17" s="6"/>
      <c r="AJ17" s="10">
        <f t="shared" si="4"/>
        <v>-7.224283661797154E-2</v>
      </c>
      <c r="AK17" s="11">
        <f t="shared" si="5"/>
        <v>-160.9469304334234</v>
      </c>
    </row>
    <row r="18" spans="1:43" outlineLevel="1" x14ac:dyDescent="0.25">
      <c r="A18" s="45" t="s">
        <v>21</v>
      </c>
      <c r="B18" s="46">
        <v>1116.7254085014333</v>
      </c>
      <c r="C18" s="46">
        <v>992.38939661731536</v>
      </c>
      <c r="D18" s="46">
        <v>932.96808506651939</v>
      </c>
      <c r="E18" s="46">
        <v>951.12593750870883</v>
      </c>
      <c r="F18" s="46">
        <v>1081.7022655246876</v>
      </c>
      <c r="G18" s="46">
        <v>1084.1810327260134</v>
      </c>
      <c r="H18" s="46">
        <v>1198.3870831754853</v>
      </c>
      <c r="I18" s="46">
        <v>1384.9248481927566</v>
      </c>
      <c r="J18" s="46">
        <v>1288.1260716317763</v>
      </c>
      <c r="K18" s="46">
        <v>1353.709634567598</v>
      </c>
      <c r="L18" s="46">
        <v>1908.7841314126661</v>
      </c>
      <c r="M18" s="46">
        <v>2061.4371933464076</v>
      </c>
      <c r="N18" s="46">
        <v>2063.3791229426015</v>
      </c>
      <c r="O18" s="46">
        <v>2342.3181160836975</v>
      </c>
      <c r="P18" s="46">
        <v>2507.0626593013171</v>
      </c>
      <c r="Q18" s="46">
        <v>2552.7953464691873</v>
      </c>
      <c r="R18" s="46">
        <v>2538.7434105910074</v>
      </c>
      <c r="S18" s="46">
        <v>2580.4341213620519</v>
      </c>
      <c r="T18" s="46">
        <v>2301.583745387552</v>
      </c>
      <c r="U18" s="46">
        <v>1485.322669481403</v>
      </c>
      <c r="V18" s="46">
        <v>1299.0484147465629</v>
      </c>
      <c r="W18" s="46">
        <v>1167.2705389694754</v>
      </c>
      <c r="X18" s="46">
        <v>1391.9677990924165</v>
      </c>
      <c r="Y18" s="46">
        <v>1301.695001530657</v>
      </c>
      <c r="Z18" s="46">
        <v>1650.4531530457709</v>
      </c>
      <c r="AA18" s="46">
        <v>1830.3635214124336</v>
      </c>
      <c r="AB18" s="46">
        <v>1968.4013520332232</v>
      </c>
      <c r="AC18" s="46">
        <v>2039.8562560230891</v>
      </c>
      <c r="AD18" s="46">
        <v>2094.5489797619248</v>
      </c>
      <c r="AE18" s="46">
        <v>2057.6690466445225</v>
      </c>
      <c r="AF18" s="46">
        <v>1907.1635602316842</v>
      </c>
      <c r="AG18" s="14">
        <f t="shared" si="2"/>
        <v>5.4252911407989747E-2</v>
      </c>
      <c r="AH18" s="14">
        <f>(AF18-B18)/B18</f>
        <v>0.70781782675739691</v>
      </c>
      <c r="AI18" s="6"/>
      <c r="AJ18" s="16">
        <f t="shared" si="4"/>
        <v>-7.3143680057913246E-2</v>
      </c>
      <c r="AK18" s="17">
        <f t="shared" si="5"/>
        <v>-150.50548641283831</v>
      </c>
    </row>
    <row r="19" spans="1:43" outlineLevel="1" x14ac:dyDescent="0.25">
      <c r="A19" s="45" t="s">
        <v>22</v>
      </c>
      <c r="B19" s="46">
        <v>990.23349783919468</v>
      </c>
      <c r="C19" s="46">
        <v>1030.316500928953</v>
      </c>
      <c r="D19" s="46">
        <v>1003.5614679642191</v>
      </c>
      <c r="E19" s="46">
        <v>946.18678616206853</v>
      </c>
      <c r="F19" s="46">
        <v>1056.6256166776077</v>
      </c>
      <c r="G19" s="46">
        <v>973.43728270022302</v>
      </c>
      <c r="H19" s="46">
        <v>922.85045185393983</v>
      </c>
      <c r="I19" s="46">
        <v>1073.1245536725266</v>
      </c>
      <c r="J19" s="46">
        <v>1058.8056564006599</v>
      </c>
      <c r="K19" s="46">
        <v>942.81763386280556</v>
      </c>
      <c r="L19" s="46">
        <v>882.29996346142264</v>
      </c>
      <c r="M19" s="46">
        <v>1041.1841868890472</v>
      </c>
      <c r="N19" s="46">
        <v>810.90056385501384</v>
      </c>
      <c r="O19" s="46">
        <v>0.29746752765364803</v>
      </c>
      <c r="P19" s="46" t="s">
        <v>23</v>
      </c>
      <c r="Q19" s="46" t="s">
        <v>23</v>
      </c>
      <c r="R19" s="46" t="s">
        <v>23</v>
      </c>
      <c r="S19" s="46" t="s">
        <v>23</v>
      </c>
      <c r="T19" s="46" t="s">
        <v>23</v>
      </c>
      <c r="U19" s="46" t="s">
        <v>23</v>
      </c>
      <c r="V19" s="46" t="s">
        <v>23</v>
      </c>
      <c r="W19" s="46" t="s">
        <v>23</v>
      </c>
      <c r="X19" s="46" t="s">
        <v>23</v>
      </c>
      <c r="Y19" s="46" t="s">
        <v>23</v>
      </c>
      <c r="Z19" s="46" t="s">
        <v>23</v>
      </c>
      <c r="AA19" s="46" t="s">
        <v>23</v>
      </c>
      <c r="AB19" s="46" t="s">
        <v>23</v>
      </c>
      <c r="AC19" s="46" t="s">
        <v>23</v>
      </c>
      <c r="AD19" s="46" t="s">
        <v>23</v>
      </c>
      <c r="AE19" s="46" t="s">
        <v>23</v>
      </c>
      <c r="AF19" s="46" t="s">
        <v>23</v>
      </c>
      <c r="AG19" s="14"/>
      <c r="AH19" s="14"/>
      <c r="AI19" s="6"/>
      <c r="AJ19" s="16"/>
      <c r="AK19" s="17"/>
    </row>
    <row r="20" spans="1:43" outlineLevel="1" x14ac:dyDescent="0.25">
      <c r="A20" s="45" t="s">
        <v>24</v>
      </c>
      <c r="B20" s="46">
        <v>26.080000000000002</v>
      </c>
      <c r="C20" s="46">
        <v>23.44</v>
      </c>
      <c r="D20" s="46">
        <v>20.56</v>
      </c>
      <c r="E20" s="46">
        <v>26.080000000000002</v>
      </c>
      <c r="F20" s="46">
        <v>21.28</v>
      </c>
      <c r="G20" s="46">
        <v>24.8</v>
      </c>
      <c r="H20" s="46">
        <v>27.28</v>
      </c>
      <c r="I20" s="46">
        <v>26.96</v>
      </c>
      <c r="J20" s="46">
        <v>28.64</v>
      </c>
      <c r="K20" s="46">
        <v>26.8</v>
      </c>
      <c r="L20" s="46">
        <v>28.8</v>
      </c>
      <c r="M20" s="46">
        <v>12</v>
      </c>
      <c r="N20" s="46" t="s">
        <v>23</v>
      </c>
      <c r="O20" s="46" t="s">
        <v>23</v>
      </c>
      <c r="P20" s="46" t="s">
        <v>23</v>
      </c>
      <c r="Q20" s="46" t="s">
        <v>23</v>
      </c>
      <c r="R20" s="46" t="s">
        <v>23</v>
      </c>
      <c r="S20" s="46" t="s">
        <v>23</v>
      </c>
      <c r="T20" s="46" t="s">
        <v>23</v>
      </c>
      <c r="U20" s="46" t="s">
        <v>23</v>
      </c>
      <c r="V20" s="46" t="s">
        <v>23</v>
      </c>
      <c r="W20" s="46" t="s">
        <v>23</v>
      </c>
      <c r="X20" s="46" t="s">
        <v>23</v>
      </c>
      <c r="Y20" s="46" t="s">
        <v>23</v>
      </c>
      <c r="Z20" s="46" t="s">
        <v>23</v>
      </c>
      <c r="AA20" s="46" t="s">
        <v>23</v>
      </c>
      <c r="AB20" s="46" t="s">
        <v>23</v>
      </c>
      <c r="AC20" s="46" t="s">
        <v>23</v>
      </c>
      <c r="AD20" s="46" t="s">
        <v>23</v>
      </c>
      <c r="AE20" s="46" t="s">
        <v>23</v>
      </c>
      <c r="AF20" s="46" t="s">
        <v>23</v>
      </c>
      <c r="AG20" s="14"/>
      <c r="AH20" s="14"/>
      <c r="AI20" s="6"/>
      <c r="AJ20" s="16"/>
      <c r="AK20" s="17"/>
    </row>
    <row r="21" spans="1:43" outlineLevel="1" x14ac:dyDescent="0.25">
      <c r="A21" s="45" t="s">
        <v>25</v>
      </c>
      <c r="B21" s="46">
        <v>115.86811967297513</v>
      </c>
      <c r="C21" s="46">
        <v>104.2492548084314</v>
      </c>
      <c r="D21" s="46">
        <v>104.67021633354986</v>
      </c>
      <c r="E21" s="46">
        <v>103.51526743844289</v>
      </c>
      <c r="F21" s="46">
        <v>105.65129147136791</v>
      </c>
      <c r="G21" s="46">
        <v>96.486368764268263</v>
      </c>
      <c r="H21" s="46">
        <v>112.33905340768686</v>
      </c>
      <c r="I21" s="46">
        <v>104.89138058149354</v>
      </c>
      <c r="J21" s="46">
        <v>104.04471425952707</v>
      </c>
      <c r="K21" s="46">
        <v>105.50708873785116</v>
      </c>
      <c r="L21" s="46">
        <v>155.84128477193661</v>
      </c>
      <c r="M21" s="46">
        <v>112.30521748094046</v>
      </c>
      <c r="N21" s="46">
        <v>114.76342293195376</v>
      </c>
      <c r="O21" s="46">
        <v>119.95918153050032</v>
      </c>
      <c r="P21" s="46">
        <v>126.54592853705896</v>
      </c>
      <c r="Q21" s="46">
        <v>176.98941501438708</v>
      </c>
      <c r="R21" s="46">
        <v>136.48153007747149</v>
      </c>
      <c r="S21" s="46">
        <v>150.05698566237723</v>
      </c>
      <c r="T21" s="46">
        <v>133.69370753289087</v>
      </c>
      <c r="U21" s="46">
        <v>135.2183721885857</v>
      </c>
      <c r="V21" s="46">
        <v>128.16325642537541</v>
      </c>
      <c r="W21" s="46">
        <v>129.15338927146911</v>
      </c>
      <c r="X21" s="46">
        <v>132.21452664935779</v>
      </c>
      <c r="Y21" s="46">
        <v>138.42750869230341</v>
      </c>
      <c r="Z21" s="46">
        <v>133.83282079566197</v>
      </c>
      <c r="AA21" s="46">
        <v>140.26203538323705</v>
      </c>
      <c r="AB21" s="46">
        <v>144.36505533159865</v>
      </c>
      <c r="AC21" s="46">
        <v>160.69648350180302</v>
      </c>
      <c r="AD21" s="46">
        <v>162.14644279827451</v>
      </c>
      <c r="AE21" s="46">
        <v>170.19101489388791</v>
      </c>
      <c r="AF21" s="46">
        <v>159.74957087330247</v>
      </c>
      <c r="AG21" s="14">
        <f t="shared" si="2"/>
        <v>4.5443817702771104E-3</v>
      </c>
      <c r="AH21" s="14">
        <f t="shared" ref="AH21" si="12">(AF21-B21)/B21</f>
        <v>0.37871893773867965</v>
      </c>
      <c r="AI21" s="6"/>
      <c r="AJ21" s="16">
        <f t="shared" si="4"/>
        <v>-6.1351323553100343E-2</v>
      </c>
      <c r="AK21" s="17">
        <f t="shared" si="5"/>
        <v>-10.441444020585436</v>
      </c>
    </row>
    <row r="22" spans="1:43" outlineLevel="1" x14ac:dyDescent="0.25">
      <c r="A22" s="45" t="s">
        <v>26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14"/>
      <c r="AH22" s="14"/>
      <c r="AI22" s="6"/>
      <c r="AJ22" s="16"/>
      <c r="AK22" s="17">
        <f t="shared" si="5"/>
        <v>0</v>
      </c>
    </row>
    <row r="23" spans="1:43" x14ac:dyDescent="0.25">
      <c r="A23" s="47" t="s">
        <v>27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9"/>
      <c r="AH23" s="9"/>
      <c r="AI23" s="6"/>
      <c r="AJ23" s="10"/>
      <c r="AK23" s="11">
        <f t="shared" si="5"/>
        <v>0</v>
      </c>
      <c r="AQ23" s="21"/>
    </row>
    <row r="24" spans="1:43" x14ac:dyDescent="0.25">
      <c r="A24" s="47" t="s">
        <v>28</v>
      </c>
      <c r="B24" s="44">
        <f t="shared" ref="B24:AA24" si="13">SUM(B25:B31)</f>
        <v>1198.9399944037998</v>
      </c>
      <c r="C24" s="44">
        <f t="shared" si="13"/>
        <v>1194.4077297364577</v>
      </c>
      <c r="D24" s="44">
        <f t="shared" si="13"/>
        <v>1168.9517068408493</v>
      </c>
      <c r="E24" s="44">
        <f t="shared" si="13"/>
        <v>1267.5341566380346</v>
      </c>
      <c r="F24" s="44">
        <f t="shared" si="13"/>
        <v>1278.6789766673246</v>
      </c>
      <c r="G24" s="44">
        <f t="shared" si="13"/>
        <v>1648.8466040598496</v>
      </c>
      <c r="H24" s="44">
        <f t="shared" si="13"/>
        <v>1438.4147604229861</v>
      </c>
      <c r="I24" s="44">
        <f t="shared" si="13"/>
        <v>1382.8723307707157</v>
      </c>
      <c r="J24" s="44">
        <f t="shared" si="13"/>
        <v>1283.7647843129075</v>
      </c>
      <c r="K24" s="44">
        <f t="shared" si="13"/>
        <v>1395.4933742302219</v>
      </c>
      <c r="L24" s="44">
        <f t="shared" si="13"/>
        <v>1392.4830440321787</v>
      </c>
      <c r="M24" s="44">
        <f t="shared" si="13"/>
        <v>1414.6060902713609</v>
      </c>
      <c r="N24" s="44">
        <f t="shared" si="13"/>
        <v>1287.4433518726487</v>
      </c>
      <c r="O24" s="44">
        <f t="shared" si="13"/>
        <v>1444.0342663488727</v>
      </c>
      <c r="P24" s="44">
        <f t="shared" si="13"/>
        <v>1270.8219547802405</v>
      </c>
      <c r="Q24" s="44">
        <f t="shared" si="13"/>
        <v>1332.8216767638457</v>
      </c>
      <c r="R24" s="44">
        <f t="shared" si="13"/>
        <v>1273.9354009012516</v>
      </c>
      <c r="S24" s="44">
        <f t="shared" si="13"/>
        <v>1331.6204599335015</v>
      </c>
      <c r="T24" s="44">
        <f t="shared" si="13"/>
        <v>1280.5448131267563</v>
      </c>
      <c r="U24" s="44">
        <f t="shared" si="13"/>
        <v>1212.2065337835534</v>
      </c>
      <c r="V24" s="44">
        <f t="shared" si="13"/>
        <v>1282.5328181477573</v>
      </c>
      <c r="W24" s="44">
        <f t="shared" si="13"/>
        <v>1145.8269252156883</v>
      </c>
      <c r="X24" s="44">
        <f t="shared" si="13"/>
        <v>966.57532231969185</v>
      </c>
      <c r="Y24" s="44">
        <f t="shared" si="13"/>
        <v>1178.8340251763614</v>
      </c>
      <c r="Z24" s="44">
        <f t="shared" si="13"/>
        <v>1001.9833347796048</v>
      </c>
      <c r="AA24" s="44">
        <f t="shared" si="13"/>
        <v>995.22248899946635</v>
      </c>
      <c r="AB24" s="44">
        <f>SUM(AB25:AB31)</f>
        <v>1060.52957206312</v>
      </c>
      <c r="AC24" s="44">
        <f>SUM(AC25:AC31)</f>
        <v>993.20516903171142</v>
      </c>
      <c r="AD24" s="44">
        <f t="shared" ref="AD24:AF24" si="14">SUM(AD25:AD31)</f>
        <v>1171.9378529994917</v>
      </c>
      <c r="AE24" s="44">
        <f t="shared" si="14"/>
        <v>1046.5787158445983</v>
      </c>
      <c r="AF24" s="44">
        <f t="shared" si="14"/>
        <v>1103.4024336116197</v>
      </c>
      <c r="AG24" s="9">
        <f t="shared" si="2"/>
        <v>3.1388390448703465E-2</v>
      </c>
      <c r="AH24" s="9">
        <f>(AF24-B24)/B24</f>
        <v>-7.9685022801902886E-2</v>
      </c>
      <c r="AI24" s="6"/>
      <c r="AJ24" s="10">
        <f t="shared" si="4"/>
        <v>5.4294738567432256E-2</v>
      </c>
      <c r="AK24" s="11">
        <f t="shared" si="5"/>
        <v>56.823717767021435</v>
      </c>
      <c r="AN24" s="48"/>
      <c r="AO24" s="48"/>
      <c r="AP24" s="48"/>
    </row>
    <row r="25" spans="1:43" outlineLevel="1" x14ac:dyDescent="0.25">
      <c r="A25" s="45" t="s">
        <v>29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14"/>
      <c r="AH25" s="14"/>
      <c r="AI25" s="6"/>
      <c r="AJ25" s="16"/>
      <c r="AK25" s="17">
        <f t="shared" si="5"/>
        <v>0</v>
      </c>
    </row>
    <row r="26" spans="1:43" outlineLevel="1" x14ac:dyDescent="0.25">
      <c r="A26" s="45" t="s">
        <v>30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14"/>
      <c r="AH26" s="14"/>
      <c r="AI26" s="6"/>
      <c r="AJ26" s="16"/>
      <c r="AK26" s="17">
        <f t="shared" si="5"/>
        <v>0</v>
      </c>
    </row>
    <row r="27" spans="1:43" outlineLevel="1" x14ac:dyDescent="0.25">
      <c r="A27" s="45" t="s">
        <v>31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14"/>
      <c r="AH27" s="14"/>
      <c r="AI27" s="6"/>
      <c r="AJ27" s="16"/>
      <c r="AK27" s="17">
        <f t="shared" si="5"/>
        <v>0</v>
      </c>
    </row>
    <row r="28" spans="1:43" outlineLevel="1" x14ac:dyDescent="0.25">
      <c r="A28" s="45" t="s">
        <v>32</v>
      </c>
      <c r="B28" s="46">
        <v>355.036</v>
      </c>
      <c r="C28" s="46">
        <v>315.14515999999998</v>
      </c>
      <c r="D28" s="46">
        <v>255.60083999999998</v>
      </c>
      <c r="E28" s="46">
        <v>357.2998</v>
      </c>
      <c r="F28" s="46">
        <v>269.64124000000004</v>
      </c>
      <c r="G28" s="46">
        <v>494.59520000000003</v>
      </c>
      <c r="H28" s="46">
        <v>484.03343999999993</v>
      </c>
      <c r="I28" s="46">
        <v>423.48680000000002</v>
      </c>
      <c r="J28" s="46">
        <v>305.58044000000001</v>
      </c>
      <c r="K28" s="46">
        <v>383.22723999999999</v>
      </c>
      <c r="L28" s="46">
        <v>366.38315999999998</v>
      </c>
      <c r="M28" s="46">
        <v>385.28247999999996</v>
      </c>
      <c r="N28" s="46">
        <v>273.89956000000001</v>
      </c>
      <c r="O28" s="46">
        <v>386.76</v>
      </c>
      <c r="P28" s="46">
        <v>240.79571999999996</v>
      </c>
      <c r="Q28" s="46">
        <v>266.73371999999995</v>
      </c>
      <c r="R28" s="46">
        <v>254.85636</v>
      </c>
      <c r="S28" s="46">
        <v>376.76671999999996</v>
      </c>
      <c r="T28" s="46">
        <v>262.20744000000002</v>
      </c>
      <c r="U28" s="46">
        <v>307.32239999999996</v>
      </c>
      <c r="V28" s="46">
        <v>427.93387999999993</v>
      </c>
      <c r="W28" s="46">
        <v>360.67856</v>
      </c>
      <c r="X28" s="46">
        <v>229.39619999999999</v>
      </c>
      <c r="Y28" s="46">
        <v>515.69275999999991</v>
      </c>
      <c r="Z28" s="46">
        <v>391.07495680000005</v>
      </c>
      <c r="AA28" s="46">
        <v>401.14668</v>
      </c>
      <c r="AB28" s="46">
        <v>433.59667999999999</v>
      </c>
      <c r="AC28" s="46">
        <v>332.74647999999996</v>
      </c>
      <c r="AD28" s="46">
        <v>461.05708000000004</v>
      </c>
      <c r="AE28" s="46">
        <v>343.90247759999994</v>
      </c>
      <c r="AF28" s="46">
        <v>399.48303999999996</v>
      </c>
      <c r="AG28" s="14">
        <f t="shared" si="2"/>
        <v>1.1364058348242324E-2</v>
      </c>
      <c r="AH28" s="14">
        <f t="shared" ref="AH28:AH31" si="15">(AF28-B28)/B28</f>
        <v>0.12519023422976813</v>
      </c>
      <c r="AI28" s="6"/>
      <c r="AJ28" s="16">
        <f t="shared" si="4"/>
        <v>0.16161722005575929</v>
      </c>
      <c r="AK28" s="17">
        <f t="shared" si="5"/>
        <v>55.580562400000019</v>
      </c>
    </row>
    <row r="29" spans="1:43" outlineLevel="1" x14ac:dyDescent="0.25">
      <c r="A29" s="45" t="s">
        <v>33</v>
      </c>
      <c r="B29" s="46">
        <v>96.677023188405784</v>
      </c>
      <c r="C29" s="46">
        <v>99.628382821946872</v>
      </c>
      <c r="D29" s="46">
        <v>118.08579710144927</v>
      </c>
      <c r="E29" s="46">
        <v>99.875217391304361</v>
      </c>
      <c r="F29" s="46">
        <v>98.719420289855051</v>
      </c>
      <c r="G29" s="46">
        <v>86.267101449275344</v>
      </c>
      <c r="H29" s="46">
        <v>87.18695652173912</v>
      </c>
      <c r="I29" s="46">
        <v>82.633913043478259</v>
      </c>
      <c r="J29" s="46">
        <v>95.371594202898564</v>
      </c>
      <c r="K29" s="46">
        <v>103.53391304347825</v>
      </c>
      <c r="L29" s="46">
        <v>91.8436231884058</v>
      </c>
      <c r="M29" s="46">
        <v>83.63666666666667</v>
      </c>
      <c r="N29" s="46">
        <v>80.805362318840594</v>
      </c>
      <c r="O29" s="46">
        <v>78.482608695652175</v>
      </c>
      <c r="P29" s="46">
        <v>66.857681159420295</v>
      </c>
      <c r="Q29" s="46">
        <v>60.814599999999999</v>
      </c>
      <c r="R29" s="46">
        <v>64.755533333333346</v>
      </c>
      <c r="S29" s="46">
        <v>50.899933333333344</v>
      </c>
      <c r="T29" s="46">
        <v>66.973133333333351</v>
      </c>
      <c r="U29" s="46">
        <v>89.020800000000008</v>
      </c>
      <c r="V29" s="46">
        <v>98.243200000000016</v>
      </c>
      <c r="W29" s="46">
        <v>70.265799999999999</v>
      </c>
      <c r="X29" s="46">
        <v>46.351066666666675</v>
      </c>
      <c r="Y29" s="46">
        <v>47.090266666666672</v>
      </c>
      <c r="Z29" s="46">
        <v>54.549733333333336</v>
      </c>
      <c r="AA29" s="46">
        <v>64.265666666666661</v>
      </c>
      <c r="AB29" s="46">
        <v>79.107600000000019</v>
      </c>
      <c r="AC29" s="46">
        <v>83.988666666666674</v>
      </c>
      <c r="AD29" s="46">
        <v>88.762666666666675</v>
      </c>
      <c r="AE29" s="46">
        <v>91.980533333333341</v>
      </c>
      <c r="AF29" s="46">
        <v>109.40233333333333</v>
      </c>
      <c r="AG29" s="14">
        <f t="shared" si="2"/>
        <v>3.1121584021035187E-3</v>
      </c>
      <c r="AH29" s="14">
        <f t="shared" si="15"/>
        <v>0.13162703737917389</v>
      </c>
      <c r="AI29" s="6"/>
      <c r="AJ29" s="16">
        <f t="shared" si="4"/>
        <v>0.18940746882673712</v>
      </c>
      <c r="AK29" s="17">
        <f t="shared" si="5"/>
        <v>17.42179999999999</v>
      </c>
    </row>
    <row r="30" spans="1:43" outlineLevel="1" x14ac:dyDescent="0.25">
      <c r="A30" s="45" t="s">
        <v>34</v>
      </c>
      <c r="B30" s="46">
        <v>660.29504306688011</v>
      </c>
      <c r="C30" s="46">
        <v>685.69100626175987</v>
      </c>
      <c r="D30" s="46">
        <v>695.21449245984002</v>
      </c>
      <c r="E30" s="46">
        <v>698.38898785920003</v>
      </c>
      <c r="F30" s="46">
        <v>793.62384984000016</v>
      </c>
      <c r="G30" s="46">
        <v>911.08017961631992</v>
      </c>
      <c r="H30" s="46">
        <v>733.30843725215993</v>
      </c>
      <c r="I30" s="46">
        <v>758.70440044704003</v>
      </c>
      <c r="J30" s="46">
        <v>752.35540964831989</v>
      </c>
      <c r="K30" s="46">
        <v>793.62384984000016</v>
      </c>
      <c r="L30" s="46">
        <v>822.19430843424004</v>
      </c>
      <c r="M30" s="46">
        <v>831.71779463231996</v>
      </c>
      <c r="N30" s="46">
        <v>834.89229003167998</v>
      </c>
      <c r="O30" s="46">
        <v>838.06678543103988</v>
      </c>
      <c r="P30" s="46">
        <v>803.14733603807997</v>
      </c>
      <c r="Q30" s="46">
        <v>861.83792983058561</v>
      </c>
      <c r="R30" s="46">
        <v>826.20029863733714</v>
      </c>
      <c r="S30" s="46">
        <v>784.47000256854335</v>
      </c>
      <c r="T30" s="46">
        <v>848.79127313502704</v>
      </c>
      <c r="U30" s="46">
        <v>719.95377346400699</v>
      </c>
      <c r="V30" s="46">
        <v>680.96838458640741</v>
      </c>
      <c r="W30" s="46">
        <v>652.43870612419562</v>
      </c>
      <c r="X30" s="46">
        <v>621.70192293919752</v>
      </c>
      <c r="Y30" s="46">
        <v>539.13240815756023</v>
      </c>
      <c r="Z30" s="46">
        <v>483.07046092071607</v>
      </c>
      <c r="AA30" s="46">
        <v>465.37682572852486</v>
      </c>
      <c r="AB30" s="46">
        <v>488.65913257879959</v>
      </c>
      <c r="AC30" s="46">
        <v>506.40799239032447</v>
      </c>
      <c r="AD30" s="46">
        <v>538.49032848605759</v>
      </c>
      <c r="AE30" s="46">
        <v>538.49032848605759</v>
      </c>
      <c r="AF30" s="46">
        <v>538.49032848605759</v>
      </c>
      <c r="AG30" s="14">
        <f t="shared" si="2"/>
        <v>1.5318386264607714E-2</v>
      </c>
      <c r="AH30" s="14">
        <f t="shared" si="15"/>
        <v>-0.18447013325296938</v>
      </c>
      <c r="AI30" s="6"/>
      <c r="AJ30" s="16">
        <f t="shared" si="4"/>
        <v>0</v>
      </c>
      <c r="AK30" s="17">
        <f t="shared" si="5"/>
        <v>0</v>
      </c>
    </row>
    <row r="31" spans="1:43" outlineLevel="1" x14ac:dyDescent="0.25">
      <c r="A31" s="45" t="s">
        <v>35</v>
      </c>
      <c r="B31" s="46">
        <v>86.931928148513919</v>
      </c>
      <c r="C31" s="46">
        <v>93.943180652750939</v>
      </c>
      <c r="D31" s="46">
        <v>100.0505772795599</v>
      </c>
      <c r="E31" s="46">
        <v>111.97015138753022</v>
      </c>
      <c r="F31" s="46">
        <v>116.69446653746948</v>
      </c>
      <c r="G31" s="46">
        <v>156.90412299425418</v>
      </c>
      <c r="H31" s="46">
        <v>133.88592664908711</v>
      </c>
      <c r="I31" s="46">
        <v>118.04721728019732</v>
      </c>
      <c r="J31" s="46">
        <v>130.45734046168897</v>
      </c>
      <c r="K31" s="46">
        <v>115.10837134674341</v>
      </c>
      <c r="L31" s="46">
        <v>112.06195240953299</v>
      </c>
      <c r="M31" s="46">
        <v>113.96914897237438</v>
      </c>
      <c r="N31" s="46">
        <v>97.84613952212807</v>
      </c>
      <c r="O31" s="46">
        <v>140.72487222218066</v>
      </c>
      <c r="P31" s="46">
        <v>160.02121758274026</v>
      </c>
      <c r="Q31" s="46">
        <v>143.4354269332602</v>
      </c>
      <c r="R31" s="46">
        <v>128.12320893058111</v>
      </c>
      <c r="S31" s="46">
        <v>119.48380403162501</v>
      </c>
      <c r="T31" s="46">
        <v>102.57296665839588</v>
      </c>
      <c r="U31" s="46">
        <v>95.909560319546543</v>
      </c>
      <c r="V31" s="46">
        <v>75.387353561349926</v>
      </c>
      <c r="W31" s="46">
        <v>62.443859091492577</v>
      </c>
      <c r="X31" s="46">
        <v>69.12613271382773</v>
      </c>
      <c r="Y31" s="46">
        <v>76.918590352134473</v>
      </c>
      <c r="Z31" s="46">
        <v>73.288183725555328</v>
      </c>
      <c r="AA31" s="46">
        <v>64.433316604274694</v>
      </c>
      <c r="AB31" s="46">
        <v>59.166159484320268</v>
      </c>
      <c r="AC31" s="46">
        <v>70.062029974720275</v>
      </c>
      <c r="AD31" s="46">
        <v>83.627777846767401</v>
      </c>
      <c r="AE31" s="46">
        <v>72.205376425207419</v>
      </c>
      <c r="AF31" s="46">
        <v>56.026731792228802</v>
      </c>
      <c r="AG31" s="14">
        <f t="shared" si="2"/>
        <v>1.5937874337499068E-3</v>
      </c>
      <c r="AH31" s="14">
        <f t="shared" si="15"/>
        <v>-0.35551030575885639</v>
      </c>
      <c r="AI31" s="6"/>
      <c r="AJ31" s="16">
        <f t="shared" si="4"/>
        <v>-0.22406426548772254</v>
      </c>
      <c r="AK31" s="17">
        <f t="shared" si="5"/>
        <v>-16.178644632978617</v>
      </c>
    </row>
    <row r="32" spans="1:43" x14ac:dyDescent="0.25">
      <c r="A32" s="47" t="s">
        <v>36</v>
      </c>
      <c r="B32" s="44">
        <f t="shared" ref="B32:AA32" si="16">SUM(B33:B36)</f>
        <v>95.586393100615695</v>
      </c>
      <c r="C32" s="44">
        <f t="shared" si="16"/>
        <v>95.701568661959485</v>
      </c>
      <c r="D32" s="44">
        <f t="shared" si="16"/>
        <v>96.409777034925</v>
      </c>
      <c r="E32" s="44">
        <f t="shared" si="16"/>
        <v>97.146005771354794</v>
      </c>
      <c r="F32" s="44">
        <f t="shared" si="16"/>
        <v>97.743558859034948</v>
      </c>
      <c r="G32" s="44">
        <f t="shared" si="16"/>
        <v>98.1600335732833</v>
      </c>
      <c r="H32" s="44">
        <f t="shared" si="16"/>
        <v>98.185391741055099</v>
      </c>
      <c r="I32" s="44">
        <f t="shared" si="16"/>
        <v>82.529457412034816</v>
      </c>
      <c r="J32" s="44">
        <f t="shared" si="16"/>
        <v>64.743899658318327</v>
      </c>
      <c r="K32" s="44">
        <f t="shared" si="16"/>
        <v>71.990219596908574</v>
      </c>
      <c r="L32" s="44">
        <f t="shared" si="16"/>
        <v>76.747551833598067</v>
      </c>
      <c r="M32" s="44">
        <f t="shared" si="16"/>
        <v>85.297958777457879</v>
      </c>
      <c r="N32" s="44">
        <f t="shared" si="16"/>
        <v>108.25982963815787</v>
      </c>
      <c r="O32" s="44">
        <f t="shared" si="16"/>
        <v>153.17601138730458</v>
      </c>
      <c r="P32" s="44">
        <f t="shared" si="16"/>
        <v>143.63979548265843</v>
      </c>
      <c r="Q32" s="44">
        <f t="shared" si="16"/>
        <v>128.49588098665768</v>
      </c>
      <c r="R32" s="44">
        <f t="shared" si="16"/>
        <v>126.03620618235634</v>
      </c>
      <c r="S32" s="44">
        <f t="shared" si="16"/>
        <v>83.070144766725235</v>
      </c>
      <c r="T32" s="44">
        <f t="shared" si="16"/>
        <v>68.010329379495545</v>
      </c>
      <c r="U32" s="44">
        <f t="shared" si="16"/>
        <v>69.481061204742431</v>
      </c>
      <c r="V32" s="44">
        <f t="shared" si="16"/>
        <v>61.015934692261041</v>
      </c>
      <c r="W32" s="44">
        <f t="shared" si="16"/>
        <v>43.824279636887987</v>
      </c>
      <c r="X32" s="44">
        <f t="shared" si="16"/>
        <v>47.595212196436158</v>
      </c>
      <c r="Y32" s="44">
        <f t="shared" si="16"/>
        <v>44.555258364823317</v>
      </c>
      <c r="Z32" s="44">
        <f t="shared" si="16"/>
        <v>41.12491951987716</v>
      </c>
      <c r="AA32" s="44">
        <f t="shared" si="16"/>
        <v>41.849098806649948</v>
      </c>
      <c r="AB32" s="44">
        <f>SUM(AB33:AB36)</f>
        <v>24.650008230852372</v>
      </c>
      <c r="AC32" s="44">
        <f>SUM(AC33:AC36)</f>
        <v>27.037659067065395</v>
      </c>
      <c r="AD32" s="44">
        <f t="shared" ref="AD32:AF32" si="17">SUM(AD33:AD36)</f>
        <v>23.49070589395857</v>
      </c>
      <c r="AE32" s="44">
        <f t="shared" si="17"/>
        <v>31.974186260019533</v>
      </c>
      <c r="AF32" s="44">
        <f t="shared" si="17"/>
        <v>29.249133913042495</v>
      </c>
      <c r="AG32" s="9">
        <f t="shared" si="2"/>
        <v>8.3204749924644674E-4</v>
      </c>
      <c r="AH32" s="9">
        <f>(AF32-B32)/B32</f>
        <v>-0.69400316337646073</v>
      </c>
      <c r="AI32" s="6"/>
      <c r="AJ32" s="10">
        <f t="shared" si="4"/>
        <v>-8.5226636412775197E-2</v>
      </c>
      <c r="AK32" s="11">
        <f t="shared" si="5"/>
        <v>-2.7250523469770371</v>
      </c>
    </row>
    <row r="33" spans="1:37" outlineLevel="1" x14ac:dyDescent="0.25">
      <c r="A33" s="45" t="s">
        <v>37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14"/>
      <c r="AH33" s="14"/>
      <c r="AI33" s="6"/>
      <c r="AJ33" s="16"/>
      <c r="AK33" s="17">
        <f t="shared" si="5"/>
        <v>0</v>
      </c>
    </row>
    <row r="34" spans="1:37" outlineLevel="1" x14ac:dyDescent="0.25">
      <c r="A34" s="45" t="s">
        <v>38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14"/>
      <c r="AH34" s="14"/>
      <c r="AI34" s="6"/>
      <c r="AJ34" s="16"/>
      <c r="AK34" s="17">
        <f t="shared" si="5"/>
        <v>0</v>
      </c>
    </row>
    <row r="35" spans="1:37" outlineLevel="1" x14ac:dyDescent="0.25">
      <c r="A35" s="45" t="s">
        <v>39</v>
      </c>
      <c r="B35" s="46">
        <v>95.586393100615695</v>
      </c>
      <c r="C35" s="46">
        <v>95.701568661959485</v>
      </c>
      <c r="D35" s="46">
        <v>96.409777034925</v>
      </c>
      <c r="E35" s="46">
        <v>97.146005771354794</v>
      </c>
      <c r="F35" s="46">
        <v>97.743558859034948</v>
      </c>
      <c r="G35" s="46">
        <v>98.1600335732833</v>
      </c>
      <c r="H35" s="46">
        <v>98.185391741055099</v>
      </c>
      <c r="I35" s="46">
        <v>82.529457412034816</v>
      </c>
      <c r="J35" s="46">
        <v>64.743899658318327</v>
      </c>
      <c r="K35" s="46">
        <v>71.990219596908574</v>
      </c>
      <c r="L35" s="46">
        <v>76.747551833598067</v>
      </c>
      <c r="M35" s="46">
        <v>85.297958777457879</v>
      </c>
      <c r="N35" s="46">
        <v>108.25982963815787</v>
      </c>
      <c r="O35" s="46">
        <v>153.17601138730458</v>
      </c>
      <c r="P35" s="46">
        <v>143.63979548265843</v>
      </c>
      <c r="Q35" s="46">
        <v>128.49588098665768</v>
      </c>
      <c r="R35" s="46">
        <v>126.03620618235634</v>
      </c>
      <c r="S35" s="46">
        <v>83.070144766725235</v>
      </c>
      <c r="T35" s="46">
        <v>68.010329379495545</v>
      </c>
      <c r="U35" s="46">
        <v>69.481061204742431</v>
      </c>
      <c r="V35" s="46">
        <v>61.015934692261041</v>
      </c>
      <c r="W35" s="46">
        <v>43.824279636887987</v>
      </c>
      <c r="X35" s="46">
        <v>47.595212196436158</v>
      </c>
      <c r="Y35" s="46">
        <v>44.555258364823317</v>
      </c>
      <c r="Z35" s="46">
        <v>41.12491951987716</v>
      </c>
      <c r="AA35" s="46">
        <v>41.849098806649948</v>
      </c>
      <c r="AB35" s="46">
        <v>24.650008230852372</v>
      </c>
      <c r="AC35" s="46">
        <v>27.037659067065395</v>
      </c>
      <c r="AD35" s="46">
        <v>23.49070589395857</v>
      </c>
      <c r="AE35" s="46">
        <v>31.974186260019533</v>
      </c>
      <c r="AF35" s="46">
        <v>29.249133913042495</v>
      </c>
      <c r="AG35" s="14">
        <f t="shared" si="2"/>
        <v>8.3204749924644674E-4</v>
      </c>
      <c r="AH35" s="14">
        <f t="shared" ref="AH35" si="18">(AF35-B35)/B35</f>
        <v>-0.69400316337646073</v>
      </c>
      <c r="AI35" s="6"/>
      <c r="AJ35" s="16">
        <f t="shared" si="4"/>
        <v>-8.5226636412775197E-2</v>
      </c>
      <c r="AK35" s="17">
        <f t="shared" si="5"/>
        <v>-2.7250523469770371</v>
      </c>
    </row>
    <row r="36" spans="1:37" outlineLevel="1" x14ac:dyDescent="0.25">
      <c r="A36" s="45" t="s">
        <v>40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14"/>
      <c r="AH36" s="14"/>
      <c r="AI36" s="6"/>
      <c r="AJ36" s="16"/>
      <c r="AK36" s="17">
        <f t="shared" si="5"/>
        <v>0</v>
      </c>
    </row>
    <row r="37" spans="1:37" x14ac:dyDescent="0.25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23"/>
      <c r="U37" s="49"/>
      <c r="V37" s="49"/>
      <c r="W37" s="49"/>
      <c r="X37" s="49"/>
      <c r="Y37" s="49"/>
      <c r="Z37" s="23"/>
      <c r="AA37" s="23"/>
      <c r="AB37" s="23"/>
      <c r="AC37" s="23"/>
      <c r="AD37" s="23"/>
      <c r="AE37" s="23"/>
      <c r="AF37" s="34"/>
      <c r="AG37" s="35"/>
      <c r="AH37" s="6"/>
      <c r="AI37" s="6"/>
      <c r="AJ37" s="15"/>
      <c r="AK37" s="18"/>
    </row>
    <row r="38" spans="1:37" x14ac:dyDescent="0.25">
      <c r="A38" s="50" t="s">
        <v>41</v>
      </c>
      <c r="B38" s="51">
        <f t="shared" ref="B38:AA38" si="19">SUM(B2,B7,B8,B9,B10,B11,B17,B23,B24,B32)</f>
        <v>32944.420213603305</v>
      </c>
      <c r="C38" s="51">
        <f t="shared" si="19"/>
        <v>33674.30739718461</v>
      </c>
      <c r="D38" s="51">
        <f t="shared" si="19"/>
        <v>33495.315133759534</v>
      </c>
      <c r="E38" s="51">
        <f t="shared" si="19"/>
        <v>33716.364494279507</v>
      </c>
      <c r="F38" s="51">
        <f t="shared" si="19"/>
        <v>34838.446732264441</v>
      </c>
      <c r="G38" s="51">
        <f t="shared" si="19"/>
        <v>35852.98670736522</v>
      </c>
      <c r="H38" s="51">
        <f t="shared" si="19"/>
        <v>37469.270149920332</v>
      </c>
      <c r="I38" s="51">
        <f t="shared" si="19"/>
        <v>38804.985262723792</v>
      </c>
      <c r="J38" s="51">
        <f t="shared" si="19"/>
        <v>40708.971445604584</v>
      </c>
      <c r="K38" s="51">
        <f t="shared" si="19"/>
        <v>42440.18284531821</v>
      </c>
      <c r="L38" s="51">
        <f t="shared" si="19"/>
        <v>45249.11641859253</v>
      </c>
      <c r="M38" s="51">
        <f t="shared" si="19"/>
        <v>47607.612207170649</v>
      </c>
      <c r="N38" s="51">
        <f t="shared" si="19"/>
        <v>46081.588729966701</v>
      </c>
      <c r="O38" s="51">
        <f t="shared" si="19"/>
        <v>45684.108647977999</v>
      </c>
      <c r="P38" s="51">
        <f t="shared" si="19"/>
        <v>46166.784561564862</v>
      </c>
      <c r="Q38" s="51">
        <f t="shared" si="19"/>
        <v>48156.597188793348</v>
      </c>
      <c r="R38" s="51">
        <f t="shared" si="19"/>
        <v>47604.658816119794</v>
      </c>
      <c r="S38" s="51">
        <f t="shared" si="19"/>
        <v>47664.334227222243</v>
      </c>
      <c r="T38" s="51">
        <f t="shared" si="19"/>
        <v>47363.257809966723</v>
      </c>
      <c r="U38" s="51">
        <f t="shared" si="19"/>
        <v>42179.307766581114</v>
      </c>
      <c r="V38" s="51">
        <f t="shared" si="19"/>
        <v>41793.616010740079</v>
      </c>
      <c r="W38" s="51">
        <f t="shared" si="19"/>
        <v>38056.382758975909</v>
      </c>
      <c r="X38" s="51">
        <f t="shared" si="19"/>
        <v>38227.156990438882</v>
      </c>
      <c r="Y38" s="51">
        <f t="shared" si="19"/>
        <v>37281.749797638375</v>
      </c>
      <c r="Z38" s="51">
        <f t="shared" si="19"/>
        <v>36853.013556118749</v>
      </c>
      <c r="AA38" s="51">
        <f t="shared" si="19"/>
        <v>38718.039720423389</v>
      </c>
      <c r="AB38" s="51">
        <f>SUM(AB2,AB7,AB8,AB9,AB10,AB11,AB17,AB23,AB24,AB32)</f>
        <v>40369.542801383199</v>
      </c>
      <c r="AC38" s="51">
        <f>SUM(AC2,AC7,AC8,AC9,AC10,AC11,AC17,AC23,AC24,AC32)</f>
        <v>39078.033232004418</v>
      </c>
      <c r="AD38" s="51">
        <f t="shared" ref="AD38:AF38" si="20">SUM(AD2,AD7,AD8,AD9,AD10,AD11,AD17,AD23,AD24,AD32)</f>
        <v>39012.368480880614</v>
      </c>
      <c r="AE38" s="51">
        <f t="shared" si="20"/>
        <v>37325.663494377746</v>
      </c>
      <c r="AF38" s="51">
        <f t="shared" si="20"/>
        <v>35153.202118307316</v>
      </c>
      <c r="AG38" s="9">
        <f t="shared" si="2"/>
        <v>1</v>
      </c>
      <c r="AH38" s="9">
        <f>(AF38-B38)/B38</f>
        <v>6.7045705779091747E-2</v>
      </c>
      <c r="AI38" s="6"/>
      <c r="AJ38" s="10">
        <f>(AF38-AE38)/AE38</f>
        <v>-5.820288704037805E-2</v>
      </c>
      <c r="AK38" s="11">
        <f t="shared" si="5"/>
        <v>-2172.4613760704306</v>
      </c>
    </row>
    <row r="39" spans="1:37" ht="13.5" customHeight="1" x14ac:dyDescent="0.25">
      <c r="B39" s="5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H39" s="6"/>
      <c r="AI39" s="6"/>
      <c r="AJ39" s="6"/>
      <c r="AK39" s="6"/>
    </row>
    <row r="40" spans="1:37" x14ac:dyDescent="0.25">
      <c r="B40" s="53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H40" s="6"/>
      <c r="AI40" s="6"/>
      <c r="AJ40" s="6"/>
      <c r="AK40" s="29">
        <f>AF38-B38</f>
        <v>2208.7819047040102</v>
      </c>
    </row>
    <row r="41" spans="1:37" x14ac:dyDescent="0.25"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H41" s="55"/>
    </row>
    <row r="42" spans="1:37" x14ac:dyDescent="0.25">
      <c r="T42" s="23"/>
      <c r="Z42" s="23"/>
      <c r="AA42" s="21"/>
      <c r="AB42" s="21"/>
      <c r="AC42" s="21"/>
      <c r="AD42" s="21"/>
      <c r="AE42" s="21"/>
      <c r="AF42" s="21"/>
    </row>
    <row r="43" spans="1:37" x14ac:dyDescent="0.25"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</row>
    <row r="45" spans="1:37" x14ac:dyDescent="0.25">
      <c r="Z45" s="57"/>
      <c r="AA45" s="57"/>
      <c r="AB45" s="57"/>
      <c r="AC45" s="57"/>
      <c r="AD45" s="57"/>
      <c r="AE45" s="57"/>
      <c r="AF45" s="57"/>
    </row>
    <row r="46" spans="1:37" x14ac:dyDescent="0.25">
      <c r="Z46" s="57"/>
      <c r="AA46" s="57"/>
      <c r="AB46" s="57"/>
      <c r="AC46" s="57"/>
      <c r="AD46" s="57"/>
      <c r="AE46" s="57"/>
      <c r="AF46" s="57"/>
      <c r="AG46" s="58"/>
      <c r="AI46" s="58"/>
    </row>
    <row r="47" spans="1:37" x14ac:dyDescent="0.25">
      <c r="Z47" s="57"/>
      <c r="AA47" s="57"/>
      <c r="AB47" s="57"/>
      <c r="AC47" s="57"/>
      <c r="AD47" s="57"/>
      <c r="AE47" s="57"/>
      <c r="AF47" s="57"/>
      <c r="AG47" s="58"/>
    </row>
    <row r="48" spans="1:37" x14ac:dyDescent="0.25">
      <c r="Z48" s="57"/>
      <c r="AA48" s="57"/>
      <c r="AB48" s="57"/>
      <c r="AC48" s="57"/>
      <c r="AD48" s="57"/>
      <c r="AE48" s="57"/>
      <c r="AF48" s="57"/>
      <c r="AG48" s="58"/>
      <c r="AK48" s="48"/>
    </row>
    <row r="49" spans="26:37" x14ac:dyDescent="0.25">
      <c r="Z49" s="57"/>
      <c r="AA49" s="57"/>
      <c r="AB49" s="57"/>
      <c r="AC49" s="57"/>
      <c r="AD49" s="57"/>
      <c r="AE49" s="57"/>
      <c r="AF49" s="57"/>
      <c r="AG49" s="58"/>
      <c r="AK49" s="48"/>
    </row>
    <row r="50" spans="26:37" x14ac:dyDescent="0.25">
      <c r="Z50" s="57"/>
      <c r="AA50" s="57"/>
      <c r="AB50" s="57"/>
      <c r="AC50" s="57"/>
      <c r="AD50" s="57"/>
      <c r="AE50" s="57"/>
      <c r="AF50" s="57"/>
      <c r="AG50" s="58"/>
      <c r="AK50" s="48"/>
    </row>
    <row r="51" spans="26:37" x14ac:dyDescent="0.25">
      <c r="Z51" s="57"/>
      <c r="AA51" s="57"/>
      <c r="AB51" s="57"/>
      <c r="AC51" s="57"/>
      <c r="AD51" s="57"/>
      <c r="AE51" s="57"/>
      <c r="AF51" s="57"/>
      <c r="AG51" s="58"/>
      <c r="AK51" s="48"/>
    </row>
    <row r="52" spans="26:37" x14ac:dyDescent="0.25">
      <c r="Z52" s="57"/>
      <c r="AA52" s="57"/>
      <c r="AB52" s="57"/>
      <c r="AC52" s="57"/>
      <c r="AD52" s="57"/>
      <c r="AE52" s="57"/>
      <c r="AF52" s="57"/>
      <c r="AG52" s="58"/>
      <c r="AK52" s="48"/>
    </row>
    <row r="53" spans="26:37" x14ac:dyDescent="0.25">
      <c r="Z53" s="57"/>
      <c r="AA53" s="57"/>
      <c r="AB53" s="57"/>
      <c r="AC53" s="57"/>
      <c r="AD53" s="57"/>
      <c r="AE53" s="57"/>
      <c r="AF53" s="57"/>
      <c r="AG53" s="58"/>
      <c r="AK53" s="48"/>
    </row>
    <row r="54" spans="26:37" x14ac:dyDescent="0.25">
      <c r="Z54" s="57"/>
      <c r="AA54" s="57"/>
      <c r="AB54" s="57"/>
      <c r="AC54" s="57"/>
      <c r="AD54" s="57"/>
      <c r="AE54" s="57"/>
      <c r="AF54" s="57"/>
      <c r="AG54" s="58"/>
      <c r="AJ54" s="57"/>
      <c r="AK54" s="48"/>
    </row>
    <row r="55" spans="26:37" x14ac:dyDescent="0.25">
      <c r="Z55" s="57"/>
      <c r="AA55" s="57"/>
      <c r="AB55" s="57"/>
      <c r="AC55" s="57"/>
      <c r="AD55" s="57"/>
      <c r="AE55" s="57"/>
      <c r="AF55" s="57"/>
      <c r="AG55" s="58"/>
      <c r="AK55" s="48"/>
    </row>
    <row r="56" spans="26:37" x14ac:dyDescent="0.25">
      <c r="Z56" s="57"/>
      <c r="AA56" s="57"/>
      <c r="AB56" s="57"/>
      <c r="AC56" s="57"/>
      <c r="AD56" s="57"/>
      <c r="AE56" s="57"/>
      <c r="AF56" s="57"/>
      <c r="AG56" s="58"/>
      <c r="AH56" s="58"/>
      <c r="AK56" s="48"/>
    </row>
    <row r="57" spans="26:37" x14ac:dyDescent="0.25">
      <c r="Z57" s="57"/>
      <c r="AA57" s="57"/>
      <c r="AB57" s="57"/>
      <c r="AC57" s="57"/>
      <c r="AD57" s="57"/>
      <c r="AE57" s="57"/>
      <c r="AF57" s="57"/>
      <c r="AK57" s="48"/>
    </row>
    <row r="58" spans="26:37" x14ac:dyDescent="0.25">
      <c r="AA58" s="48"/>
      <c r="AB58" s="48"/>
      <c r="AC58" s="48"/>
      <c r="AD58" s="48"/>
      <c r="AE58" s="48"/>
      <c r="AF58" s="48"/>
      <c r="AK58" s="48"/>
    </row>
    <row r="59" spans="26:37" x14ac:dyDescent="0.25">
      <c r="AK59" s="48"/>
    </row>
    <row r="60" spans="26:37" x14ac:dyDescent="0.25">
      <c r="AK60" s="4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AB36E-2688-462B-BAE2-95802B2207C4}">
  <sheetPr>
    <tabColor rgb="FFFF0000"/>
    <outlinePr summaryBelow="0"/>
  </sheetPr>
  <dimension ref="A1:AQ55"/>
  <sheetViews>
    <sheetView zoomScale="75" zoomScaleNormal="75" workbookViewId="0">
      <pane ySplit="1" topLeftCell="A2" activePane="bottomLeft" state="frozen"/>
      <selection activeCell="E13" sqref="E13"/>
      <selection pane="bottomLeft" activeCell="E13" sqref="E13"/>
    </sheetView>
  </sheetViews>
  <sheetFormatPr defaultColWidth="9.140625" defaultRowHeight="15" outlineLevelRow="1" x14ac:dyDescent="0.25"/>
  <cols>
    <col min="1" max="1" width="43.28515625" style="42" customWidth="1"/>
    <col min="2" max="29" width="9.85546875" style="42" bestFit="1" customWidth="1"/>
    <col min="30" max="32" width="9.85546875" style="42" customWidth="1"/>
    <col min="33" max="33" width="11.140625" style="42" bestFit="1" customWidth="1"/>
    <col min="34" max="34" width="13" style="42" customWidth="1"/>
    <col min="35" max="35" width="9.7109375" style="42" customWidth="1"/>
    <col min="36" max="36" width="10.28515625" style="42" bestFit="1" customWidth="1"/>
    <col min="37" max="37" width="13.85546875" style="42" bestFit="1" customWidth="1"/>
    <col min="38" max="38" width="13.5703125" style="42" customWidth="1"/>
    <col min="39" max="16384" width="9.140625" style="42"/>
  </cols>
  <sheetData>
    <row r="1" spans="1:37" ht="30" x14ac:dyDescent="0.25">
      <c r="A1" s="37" t="s">
        <v>0</v>
      </c>
      <c r="B1" s="38">
        <v>1990</v>
      </c>
      <c r="C1" s="38">
        <v>1991</v>
      </c>
      <c r="D1" s="38">
        <v>1992</v>
      </c>
      <c r="E1" s="38">
        <v>1993</v>
      </c>
      <c r="F1" s="38">
        <v>1994</v>
      </c>
      <c r="G1" s="38">
        <v>1995</v>
      </c>
      <c r="H1" s="38">
        <v>1996</v>
      </c>
      <c r="I1" s="38">
        <v>1997</v>
      </c>
      <c r="J1" s="38">
        <v>1998</v>
      </c>
      <c r="K1" s="38">
        <v>1999</v>
      </c>
      <c r="L1" s="38">
        <v>2000</v>
      </c>
      <c r="M1" s="38">
        <v>2001</v>
      </c>
      <c r="N1" s="38">
        <v>2002</v>
      </c>
      <c r="O1" s="38">
        <v>2003</v>
      </c>
      <c r="P1" s="38">
        <v>2004</v>
      </c>
      <c r="Q1" s="38">
        <v>2005</v>
      </c>
      <c r="R1" s="38">
        <v>2006</v>
      </c>
      <c r="S1" s="38">
        <v>2007</v>
      </c>
      <c r="T1" s="38">
        <v>2008</v>
      </c>
      <c r="U1" s="38">
        <v>2009</v>
      </c>
      <c r="V1" s="38">
        <v>2010</v>
      </c>
      <c r="W1" s="38">
        <v>2011</v>
      </c>
      <c r="X1" s="38">
        <v>2012</v>
      </c>
      <c r="Y1" s="38">
        <v>2013</v>
      </c>
      <c r="Z1" s="38">
        <v>2014</v>
      </c>
      <c r="AA1" s="38">
        <v>2015</v>
      </c>
      <c r="AB1" s="38">
        <v>2016</v>
      </c>
      <c r="AC1" s="38">
        <v>2017</v>
      </c>
      <c r="AD1" s="38">
        <v>2018</v>
      </c>
      <c r="AE1" s="38">
        <v>2019</v>
      </c>
      <c r="AF1" s="38">
        <v>2020</v>
      </c>
      <c r="AG1" s="37" t="s">
        <v>1</v>
      </c>
      <c r="AH1" s="39" t="s">
        <v>2</v>
      </c>
      <c r="AI1" s="40"/>
      <c r="AJ1" s="39" t="s">
        <v>3</v>
      </c>
      <c r="AK1" s="41" t="s">
        <v>4</v>
      </c>
    </row>
    <row r="2" spans="1:37" x14ac:dyDescent="0.25">
      <c r="A2" s="43" t="s">
        <v>5</v>
      </c>
      <c r="B2" s="44">
        <f t="shared" ref="B2:AA2" si="0">SUM(B3:B6)</f>
        <v>112.45861144812037</v>
      </c>
      <c r="C2" s="44">
        <f t="shared" si="0"/>
        <v>103.08423766528523</v>
      </c>
      <c r="D2" s="44">
        <f t="shared" si="0"/>
        <v>98.409007562457617</v>
      </c>
      <c r="E2" s="44">
        <f t="shared" si="0"/>
        <v>102.76256806718838</v>
      </c>
      <c r="F2" s="44">
        <f t="shared" si="0"/>
        <v>101.5041081425844</v>
      </c>
      <c r="G2" s="44">
        <f t="shared" si="0"/>
        <v>102.45760003069934</v>
      </c>
      <c r="H2" s="44">
        <f t="shared" si="0"/>
        <v>103.87403988836753</v>
      </c>
      <c r="I2" s="44">
        <f t="shared" si="0"/>
        <v>102.04848694174025</v>
      </c>
      <c r="J2" s="44">
        <f t="shared" si="0"/>
        <v>88.59503239147466</v>
      </c>
      <c r="K2" s="44">
        <f t="shared" si="0"/>
        <v>90.409642404374367</v>
      </c>
      <c r="L2" s="44">
        <f t="shared" si="0"/>
        <v>94.07458911007906</v>
      </c>
      <c r="M2" s="44">
        <f t="shared" si="0"/>
        <v>107.92023566221498</v>
      </c>
      <c r="N2" s="44">
        <f t="shared" si="0"/>
        <v>84.954526351133154</v>
      </c>
      <c r="O2" s="44">
        <f t="shared" si="0"/>
        <v>751.79991493962427</v>
      </c>
      <c r="P2" s="44">
        <f t="shared" si="0"/>
        <v>91.545632981625232</v>
      </c>
      <c r="Q2" s="44">
        <f t="shared" si="0"/>
        <v>82.862111331199614</v>
      </c>
      <c r="R2" s="44">
        <f t="shared" si="0"/>
        <v>94.200080849709153</v>
      </c>
      <c r="S2" s="44">
        <f t="shared" si="0"/>
        <v>102.94379389958766</v>
      </c>
      <c r="T2" s="44">
        <f t="shared" si="0"/>
        <v>95.884111961283807</v>
      </c>
      <c r="U2" s="44">
        <f t="shared" si="0"/>
        <v>90.885556627808327</v>
      </c>
      <c r="V2" s="44">
        <f t="shared" si="0"/>
        <v>93.841508773199266</v>
      </c>
      <c r="W2" s="44">
        <f t="shared" si="0"/>
        <v>85.385787917640585</v>
      </c>
      <c r="X2" s="44">
        <f t="shared" si="0"/>
        <v>84.973272460107282</v>
      </c>
      <c r="Y2" s="44">
        <f t="shared" si="0"/>
        <v>82.807253202561739</v>
      </c>
      <c r="Z2" s="44">
        <f t="shared" si="0"/>
        <v>94.467270198108167</v>
      </c>
      <c r="AA2" s="44">
        <f t="shared" si="0"/>
        <v>94.850110552611682</v>
      </c>
      <c r="AB2" s="44">
        <f>SUM(AB3:AB6)</f>
        <v>95.895807350256504</v>
      </c>
      <c r="AC2" s="44">
        <f>SUM(AC3:AC6)</f>
        <v>99.259038369514002</v>
      </c>
      <c r="AD2" s="44">
        <f t="shared" ref="AD2:AF2" si="1">SUM(AD3:AD6)</f>
        <v>106.23671277690988</v>
      </c>
      <c r="AE2" s="44">
        <f t="shared" si="1"/>
        <v>101.30012089879172</v>
      </c>
      <c r="AF2" s="44">
        <f t="shared" si="1"/>
        <v>101.77930620620336</v>
      </c>
      <c r="AG2" s="9">
        <f>AF2/$AF$38</f>
        <v>6.826098537886874E-3</v>
      </c>
      <c r="AH2" s="9">
        <f>(AF2-B2)/B2</f>
        <v>-9.4962094093110919E-2</v>
      </c>
      <c r="AI2" s="6"/>
      <c r="AJ2" s="10">
        <f>(AF2-AE2)/AE2</f>
        <v>4.7303527691777503E-3</v>
      </c>
      <c r="AK2" s="11">
        <f>AF2-AE2</f>
        <v>0.47918530741164034</v>
      </c>
    </row>
    <row r="3" spans="1:37" outlineLevel="1" x14ac:dyDescent="0.25">
      <c r="A3" s="45" t="s">
        <v>6</v>
      </c>
      <c r="B3" s="46">
        <v>6.4818889564158182</v>
      </c>
      <c r="C3" s="46">
        <v>6.4872622869445049</v>
      </c>
      <c r="D3" s="46">
        <v>6.5620887803837995</v>
      </c>
      <c r="E3" s="46">
        <v>7.1436243991121566</v>
      </c>
      <c r="F3" s="46">
        <v>7.2085783042160649</v>
      </c>
      <c r="G3" s="46">
        <v>7.7011369263617899</v>
      </c>
      <c r="H3" s="46">
        <v>8.8023519552061291</v>
      </c>
      <c r="I3" s="46">
        <v>9.1354142800409051</v>
      </c>
      <c r="J3" s="46">
        <v>9.0394917232228895</v>
      </c>
      <c r="K3" s="46">
        <v>9.8011272801096503</v>
      </c>
      <c r="L3" s="46">
        <v>10.731049809904667</v>
      </c>
      <c r="M3" s="46">
        <v>11.232705164050728</v>
      </c>
      <c r="N3" s="46">
        <v>10.604647114107882</v>
      </c>
      <c r="O3" s="46">
        <v>9.9355500466812412</v>
      </c>
      <c r="P3" s="46">
        <v>8.7739655275359993</v>
      </c>
      <c r="Q3" s="46">
        <v>8.9068404536917924</v>
      </c>
      <c r="R3" s="46">
        <v>8.4410984361986063</v>
      </c>
      <c r="S3" s="46">
        <v>8.7104803372979074</v>
      </c>
      <c r="T3" s="46">
        <v>6.964645856743644</v>
      </c>
      <c r="U3" s="46">
        <v>6.7657345154987265</v>
      </c>
      <c r="V3" s="46">
        <v>6.7129709447700678</v>
      </c>
      <c r="W3" s="46">
        <v>5.6457196322534262</v>
      </c>
      <c r="X3" s="46">
        <v>6.7497125019348791</v>
      </c>
      <c r="Y3" s="46">
        <v>6.4743903100109197</v>
      </c>
      <c r="Z3" s="46">
        <v>6.6366443248141795</v>
      </c>
      <c r="AA3" s="46">
        <v>6.4349414281357955</v>
      </c>
      <c r="AB3" s="46">
        <v>7.3064586220675256</v>
      </c>
      <c r="AC3" s="46">
        <v>8.9317135616273191</v>
      </c>
      <c r="AD3" s="46">
        <v>11.023453167898607</v>
      </c>
      <c r="AE3" s="46">
        <v>10.638576407308831</v>
      </c>
      <c r="AF3" s="46">
        <v>10.551429959278103</v>
      </c>
      <c r="AG3" s="14">
        <f t="shared" ref="AG3:AG36" si="2">AF3/$AF$38</f>
        <v>7.0765957543198648E-4</v>
      </c>
      <c r="AH3" s="14">
        <f>(AF3-B3)/B3</f>
        <v>0.62783257013902172</v>
      </c>
      <c r="AI3" s="15"/>
      <c r="AJ3" s="16">
        <f>(AF3-AE3)/AE3</f>
        <v>-8.1915516413321177E-3</v>
      </c>
      <c r="AK3" s="17">
        <f>AF3-AE3</f>
        <v>-8.7146448030727797E-2</v>
      </c>
    </row>
    <row r="4" spans="1:37" outlineLevel="1" x14ac:dyDescent="0.25">
      <c r="A4" s="45" t="s">
        <v>7</v>
      </c>
      <c r="B4" s="46">
        <v>0.10271110094999999</v>
      </c>
      <c r="C4" s="46">
        <v>0.10887647796000001</v>
      </c>
      <c r="D4" s="46">
        <v>9.4878226169999996E-2</v>
      </c>
      <c r="E4" s="46">
        <v>9.7258317300000008E-2</v>
      </c>
      <c r="F4" s="46">
        <v>0.10168533495</v>
      </c>
      <c r="G4" s="46">
        <v>0.10286423316</v>
      </c>
      <c r="H4" s="46">
        <v>0.10551290751000002</v>
      </c>
      <c r="I4" s="46">
        <v>0.12775884129000004</v>
      </c>
      <c r="J4" s="46">
        <v>0.13834663046999998</v>
      </c>
      <c r="K4" s="46">
        <v>0.12996120275999998</v>
      </c>
      <c r="L4" s="46">
        <v>0.17120955636000001</v>
      </c>
      <c r="M4" s="46">
        <v>0.19332004716000004</v>
      </c>
      <c r="N4" s="46">
        <v>0.19805563197000001</v>
      </c>
      <c r="O4" s="46">
        <v>0.18833126562000002</v>
      </c>
      <c r="P4" s="46">
        <v>0.19129080986999999</v>
      </c>
      <c r="Q4" s="46">
        <v>0.23417410727292778</v>
      </c>
      <c r="R4" s="46">
        <v>0.22207376411220703</v>
      </c>
      <c r="S4" s="46">
        <v>0.21596526654349218</v>
      </c>
      <c r="T4" s="46">
        <v>0.21477943051433829</v>
      </c>
      <c r="U4" s="46">
        <v>0.1789435271541498</v>
      </c>
      <c r="V4" s="46">
        <v>0.14774671246524698</v>
      </c>
      <c r="W4" s="46">
        <v>0.14317389977843115</v>
      </c>
      <c r="X4" s="46">
        <v>0.15828375866366834</v>
      </c>
      <c r="Y4" s="46">
        <v>0.13785660742544992</v>
      </c>
      <c r="Z4" s="46">
        <v>0.13087362243589301</v>
      </c>
      <c r="AA4" s="46">
        <v>0.15989149019500434</v>
      </c>
      <c r="AB4" s="46">
        <v>0.14512651483964184</v>
      </c>
      <c r="AC4" s="46">
        <v>0.14793932371429916</v>
      </c>
      <c r="AD4" s="46">
        <v>0.15180377506151677</v>
      </c>
      <c r="AE4" s="46">
        <v>0.13452922517864316</v>
      </c>
      <c r="AF4" s="46">
        <v>0.15440793739132777</v>
      </c>
      <c r="AG4" s="14">
        <f t="shared" si="2"/>
        <v>1.0355776974247344E-5</v>
      </c>
      <c r="AH4" s="14">
        <f t="shared" ref="AH4:AH6" si="3">(AF4-B4)/B4</f>
        <v>0.50332277585549312</v>
      </c>
      <c r="AI4" s="21"/>
      <c r="AJ4" s="16">
        <f t="shared" ref="AJ4:AJ36" si="4">(AF4-AE4)/AE4</f>
        <v>0.14776500932260186</v>
      </c>
      <c r="AK4" s="17">
        <f t="shared" ref="AK4:AK38" si="5">AF4-AE4</f>
        <v>1.9878712212684613E-2</v>
      </c>
    </row>
    <row r="5" spans="1:37" outlineLevel="1" x14ac:dyDescent="0.25">
      <c r="A5" s="45" t="s">
        <v>8</v>
      </c>
      <c r="B5" s="46">
        <v>4.0494729600000008E-2</v>
      </c>
      <c r="C5" s="46">
        <v>3.2317909200000002E-2</v>
      </c>
      <c r="D5" s="46">
        <v>2.80348128E-2</v>
      </c>
      <c r="E5" s="46">
        <v>2.80348128E-2</v>
      </c>
      <c r="F5" s="46">
        <v>3.2317909200000002E-2</v>
      </c>
      <c r="G5" s="46">
        <v>2.9202929999999995E-2</v>
      </c>
      <c r="H5" s="46">
        <v>2.9202929999999995E-2</v>
      </c>
      <c r="I5" s="46">
        <v>2.0636737200000001E-2</v>
      </c>
      <c r="J5" s="46">
        <v>3.5043516000000004E-2</v>
      </c>
      <c r="K5" s="46">
        <v>3.3875398800000005E-2</v>
      </c>
      <c r="L5" s="46">
        <v>3.7379750400000009E-2</v>
      </c>
      <c r="M5" s="46">
        <v>4.9839667200000007E-2</v>
      </c>
      <c r="N5" s="46">
        <v>6.30783288E-2</v>
      </c>
      <c r="O5" s="46">
        <v>7.1255149199999993E-2</v>
      </c>
      <c r="P5" s="46">
        <v>6.5737410901826193E-2</v>
      </c>
      <c r="Q5" s="46">
        <v>7.6815942513090443E-2</v>
      </c>
      <c r="R5" s="46">
        <v>7.8892753550082725E-2</v>
      </c>
      <c r="S5" s="46">
        <v>7.5388523288489689E-2</v>
      </c>
      <c r="T5" s="46">
        <v>8.3238558126517009E-2</v>
      </c>
      <c r="U5" s="46">
        <v>8.6500902790795087E-2</v>
      </c>
      <c r="V5" s="46">
        <v>9.0211310281432491E-2</v>
      </c>
      <c r="W5" s="46">
        <v>6.0719404056002999E-2</v>
      </c>
      <c r="X5" s="46">
        <v>6.4445788797177508E-2</v>
      </c>
      <c r="Y5" s="46">
        <v>7.1719154761157713E-2</v>
      </c>
      <c r="Z5" s="46">
        <v>6.0747199474944842E-2</v>
      </c>
      <c r="AA5" s="46">
        <v>5.1810995255288247E-2</v>
      </c>
      <c r="AB5" s="46">
        <v>5.6706281894683047E-2</v>
      </c>
      <c r="AC5" s="46">
        <v>5.8065567224470066E-2</v>
      </c>
      <c r="AD5" s="46">
        <v>5.3238479506542119E-2</v>
      </c>
      <c r="AE5" s="46">
        <v>4.8145951462926474E-2</v>
      </c>
      <c r="AF5" s="46">
        <v>4.0781355347122891E-2</v>
      </c>
      <c r="AG5" s="14">
        <f t="shared" si="2"/>
        <v>2.7351095275109449E-6</v>
      </c>
      <c r="AH5" s="14">
        <f t="shared" si="3"/>
        <v>7.0781000380573727E-3</v>
      </c>
      <c r="AI5" s="21"/>
      <c r="AJ5" s="16">
        <f t="shared" si="4"/>
        <v>-0.15296397499745118</v>
      </c>
      <c r="AK5" s="17">
        <f t="shared" si="5"/>
        <v>-7.364596115803583E-3</v>
      </c>
    </row>
    <row r="6" spans="1:37" outlineLevel="1" x14ac:dyDescent="0.25">
      <c r="A6" s="45" t="s">
        <v>9</v>
      </c>
      <c r="B6" s="46">
        <v>105.83351666115455</v>
      </c>
      <c r="C6" s="46">
        <v>96.455780991180731</v>
      </c>
      <c r="D6" s="46">
        <v>91.724005743103817</v>
      </c>
      <c r="E6" s="46">
        <v>95.493650537976222</v>
      </c>
      <c r="F6" s="46">
        <v>94.16152659421833</v>
      </c>
      <c r="G6" s="46">
        <v>94.624395941177553</v>
      </c>
      <c r="H6" s="46">
        <v>94.936972095651399</v>
      </c>
      <c r="I6" s="46">
        <v>92.764677083209349</v>
      </c>
      <c r="J6" s="46">
        <v>79.382150521781767</v>
      </c>
      <c r="K6" s="46">
        <v>80.44467852270472</v>
      </c>
      <c r="L6" s="46">
        <v>83.134949993414395</v>
      </c>
      <c r="M6" s="46">
        <v>96.444370783804246</v>
      </c>
      <c r="N6" s="46">
        <v>74.088745276255267</v>
      </c>
      <c r="O6" s="46">
        <v>741.60477847812308</v>
      </c>
      <c r="P6" s="46">
        <v>82.514639233317411</v>
      </c>
      <c r="Q6" s="46">
        <v>73.644280827721801</v>
      </c>
      <c r="R6" s="46">
        <v>85.458015895848263</v>
      </c>
      <c r="S6" s="46">
        <v>93.941959772457764</v>
      </c>
      <c r="T6" s="46">
        <v>88.621448115899312</v>
      </c>
      <c r="U6" s="46">
        <v>83.854377682364657</v>
      </c>
      <c r="V6" s="46">
        <v>86.89057980568252</v>
      </c>
      <c r="W6" s="46">
        <v>79.536174981552719</v>
      </c>
      <c r="X6" s="46">
        <v>78.000830410711558</v>
      </c>
      <c r="Y6" s="46">
        <v>76.123287130364218</v>
      </c>
      <c r="Z6" s="46">
        <v>87.639005051383151</v>
      </c>
      <c r="AA6" s="46">
        <v>88.203466639025592</v>
      </c>
      <c r="AB6" s="46">
        <v>88.387515931454658</v>
      </c>
      <c r="AC6" s="46">
        <v>90.121319916947911</v>
      </c>
      <c r="AD6" s="46">
        <v>95.008217354443218</v>
      </c>
      <c r="AE6" s="46">
        <v>90.478869314841319</v>
      </c>
      <c r="AF6" s="46">
        <v>91.032686954186801</v>
      </c>
      <c r="AG6" s="14">
        <f t="shared" si="2"/>
        <v>6.1053480759531292E-3</v>
      </c>
      <c r="AH6" s="14">
        <f t="shared" si="3"/>
        <v>-0.13985011718315402</v>
      </c>
      <c r="AI6" s="6"/>
      <c r="AJ6" s="16">
        <f t="shared" si="4"/>
        <v>6.1209610988655306E-3</v>
      </c>
      <c r="AK6" s="17">
        <f t="shared" si="5"/>
        <v>0.55381763934548189</v>
      </c>
    </row>
    <row r="7" spans="1:37" x14ac:dyDescent="0.25">
      <c r="A7" s="47" t="s">
        <v>10</v>
      </c>
      <c r="B7" s="44">
        <v>442.55485089564263</v>
      </c>
      <c r="C7" s="44">
        <v>432.41143970777171</v>
      </c>
      <c r="D7" s="44">
        <v>367.41632777163687</v>
      </c>
      <c r="E7" s="44">
        <v>357.68793813585052</v>
      </c>
      <c r="F7" s="44">
        <v>315.47858619652953</v>
      </c>
      <c r="G7" s="44">
        <v>285.06879803287438</v>
      </c>
      <c r="H7" s="44">
        <v>285.24177320855063</v>
      </c>
      <c r="I7" s="44">
        <v>250.18276695627827</v>
      </c>
      <c r="J7" s="44">
        <v>265.37141429932751</v>
      </c>
      <c r="K7" s="44">
        <v>203.1993501826343</v>
      </c>
      <c r="L7" s="44">
        <v>202.75216479251011</v>
      </c>
      <c r="M7" s="44">
        <v>193.42315269633252</v>
      </c>
      <c r="N7" s="44">
        <v>190.77584667389078</v>
      </c>
      <c r="O7" s="44">
        <v>181.05299119974808</v>
      </c>
      <c r="P7" s="44">
        <v>177.94320761482521</v>
      </c>
      <c r="Q7" s="44">
        <v>186.15268110126354</v>
      </c>
      <c r="R7" s="44">
        <v>180.97359128527245</v>
      </c>
      <c r="S7" s="44">
        <v>175.6339526590512</v>
      </c>
      <c r="T7" s="44">
        <v>186.25049209041353</v>
      </c>
      <c r="U7" s="44">
        <v>196.47450420562527</v>
      </c>
      <c r="V7" s="44">
        <v>187.96266547772632</v>
      </c>
      <c r="W7" s="44">
        <v>168.48644322856353</v>
      </c>
      <c r="X7" s="44">
        <v>167.23078596584489</v>
      </c>
      <c r="Y7" s="44">
        <v>175.92610104051101</v>
      </c>
      <c r="Z7" s="44">
        <v>157.71245810541384</v>
      </c>
      <c r="AA7" s="44">
        <v>164.92664417273778</v>
      </c>
      <c r="AB7" s="44">
        <v>167.78668388813983</v>
      </c>
      <c r="AC7" s="44">
        <v>143.71827284778044</v>
      </c>
      <c r="AD7" s="44">
        <v>154.57030008911394</v>
      </c>
      <c r="AE7" s="44">
        <v>139.30012842162839</v>
      </c>
      <c r="AF7" s="44">
        <v>146.1239724259886</v>
      </c>
      <c r="AG7" s="9">
        <f t="shared" si="2"/>
        <v>9.8001909396634168E-3</v>
      </c>
      <c r="AH7" s="9">
        <f>(AF7-B7)/B7</f>
        <v>-0.66981726190490765</v>
      </c>
      <c r="AI7" s="6"/>
      <c r="AJ7" s="10">
        <f t="shared" si="4"/>
        <v>4.8986631108523152E-2</v>
      </c>
      <c r="AK7" s="11">
        <f t="shared" si="5"/>
        <v>6.8238440043602111</v>
      </c>
    </row>
    <row r="8" spans="1:37" x14ac:dyDescent="0.25">
      <c r="A8" s="47" t="s">
        <v>11</v>
      </c>
      <c r="B8" s="44">
        <v>6.8069994333635639</v>
      </c>
      <c r="C8" s="44">
        <v>6.8572464876160382</v>
      </c>
      <c r="D8" s="44">
        <v>5.7560401313456495</v>
      </c>
      <c r="E8" s="44">
        <v>6.0733982661338617</v>
      </c>
      <c r="F8" s="44">
        <v>5.8768582200690007</v>
      </c>
      <c r="G8" s="44">
        <v>6.0135537899491904</v>
      </c>
      <c r="H8" s="44">
        <v>6.488630363953229</v>
      </c>
      <c r="I8" s="44">
        <v>6.5687018974604037</v>
      </c>
      <c r="J8" s="44">
        <v>7.0411399952128919</v>
      </c>
      <c r="K8" s="44">
        <v>7.0921982835461419</v>
      </c>
      <c r="L8" s="44">
        <v>8.2865793964079888</v>
      </c>
      <c r="M8" s="44">
        <v>8.7182251264907364</v>
      </c>
      <c r="N8" s="44">
        <v>8.3773144489835758</v>
      </c>
      <c r="O8" s="44">
        <v>8.6730804683636951</v>
      </c>
      <c r="P8" s="44">
        <v>9.475365734767955</v>
      </c>
      <c r="Q8" s="44">
        <v>10.869477594647105</v>
      </c>
      <c r="R8" s="44">
        <v>10.352352808131567</v>
      </c>
      <c r="S8" s="44">
        <v>10.020719009172096</v>
      </c>
      <c r="T8" s="44">
        <v>9.2788420662370275</v>
      </c>
      <c r="U8" s="44">
        <v>7.8527313418619844</v>
      </c>
      <c r="V8" s="44">
        <v>8.2638807793894102</v>
      </c>
      <c r="W8" s="44">
        <v>7.1974279432058532</v>
      </c>
      <c r="X8" s="44">
        <v>6.61779299940891</v>
      </c>
      <c r="Y8" s="44">
        <v>6.7867584897668625</v>
      </c>
      <c r="Z8" s="44">
        <v>7.9180739353105434</v>
      </c>
      <c r="AA8" s="44">
        <v>7.9541987418910001</v>
      </c>
      <c r="AB8" s="44">
        <v>7.715312101282648</v>
      </c>
      <c r="AC8" s="44">
        <v>8.2495405519776615</v>
      </c>
      <c r="AD8" s="44">
        <v>8.5560568471604252</v>
      </c>
      <c r="AE8" s="44">
        <v>8.0308552774220203</v>
      </c>
      <c r="AF8" s="44">
        <v>7.7217600139694058</v>
      </c>
      <c r="AG8" s="9">
        <f t="shared" si="2"/>
        <v>5.1788027159942749E-4</v>
      </c>
      <c r="AH8" s="9">
        <f t="shared" ref="AH8:AH11" si="6">(AF8-B8)/B8</f>
        <v>0.13438528819648049</v>
      </c>
      <c r="AI8" s="6"/>
      <c r="AJ8" s="10">
        <f t="shared" si="4"/>
        <v>-3.8488461412274008E-2</v>
      </c>
      <c r="AK8" s="11">
        <f t="shared" si="5"/>
        <v>-0.30909526345261451</v>
      </c>
    </row>
    <row r="9" spans="1:37" x14ac:dyDescent="0.25">
      <c r="A9" s="47" t="s">
        <v>12</v>
      </c>
      <c r="B9" s="44">
        <v>3.2206432325042562</v>
      </c>
      <c r="C9" s="44">
        <v>3.2534803105658519</v>
      </c>
      <c r="D9" s="44">
        <v>3.2062846843607296</v>
      </c>
      <c r="E9" s="44">
        <v>3.1279292872409319</v>
      </c>
      <c r="F9" s="44">
        <v>3.4036099128494564</v>
      </c>
      <c r="G9" s="44">
        <v>3.3230114841864702</v>
      </c>
      <c r="H9" s="44">
        <v>2.9497658798637816</v>
      </c>
      <c r="I9" s="44">
        <v>2.9502880765145916</v>
      </c>
      <c r="J9" s="44">
        <v>2.8619547935739926</v>
      </c>
      <c r="K9" s="44">
        <v>2.9400355872275443</v>
      </c>
      <c r="L9" s="44">
        <v>2.9433023286510167</v>
      </c>
      <c r="M9" s="44">
        <v>2.851917555848273</v>
      </c>
      <c r="N9" s="44">
        <v>2.7119401474132894</v>
      </c>
      <c r="O9" s="44">
        <v>2.8968130060952646</v>
      </c>
      <c r="P9" s="44">
        <v>2.7277848002135192</v>
      </c>
      <c r="Q9" s="44">
        <v>2.8113086504350329</v>
      </c>
      <c r="R9" s="44">
        <v>3.0576623655403443</v>
      </c>
      <c r="S9" s="44">
        <v>4.3435313552576416</v>
      </c>
      <c r="T9" s="44">
        <v>6.1027118700494043</v>
      </c>
      <c r="U9" s="44">
        <v>4.0540914556013208</v>
      </c>
      <c r="V9" s="44">
        <v>3.2675980494581434</v>
      </c>
      <c r="W9" s="44">
        <v>4.0162144913654672</v>
      </c>
      <c r="X9" s="44">
        <v>4.7462831877868874</v>
      </c>
      <c r="Y9" s="44">
        <v>5.4856651070407558</v>
      </c>
      <c r="Z9" s="44">
        <v>5.480586523631934</v>
      </c>
      <c r="AA9" s="44">
        <v>3.9369037445048436</v>
      </c>
      <c r="AB9" s="44">
        <v>3.0998578653818902</v>
      </c>
      <c r="AC9" s="44">
        <v>2.8757710463343815</v>
      </c>
      <c r="AD9" s="44">
        <v>3.3003179403679002</v>
      </c>
      <c r="AE9" s="44">
        <v>3.1719990681502654</v>
      </c>
      <c r="AF9" s="44">
        <v>3.2921118548855626</v>
      </c>
      <c r="AG9" s="9">
        <f t="shared" si="2"/>
        <v>2.2079419438825689E-4</v>
      </c>
      <c r="AH9" s="9">
        <f t="shared" si="6"/>
        <v>2.2190791472961421E-2</v>
      </c>
      <c r="AI9" s="21"/>
      <c r="AJ9" s="10">
        <f t="shared" si="4"/>
        <v>3.7866589540122488E-2</v>
      </c>
      <c r="AK9" s="11">
        <f t="shared" si="5"/>
        <v>0.12011278673529713</v>
      </c>
    </row>
    <row r="10" spans="1:37" x14ac:dyDescent="0.25">
      <c r="A10" s="47" t="s">
        <v>13</v>
      </c>
      <c r="B10" s="44">
        <v>3.4542297763709198</v>
      </c>
      <c r="C10" s="44">
        <v>3.3719258598533095</v>
      </c>
      <c r="D10" s="44">
        <v>3.1145393115592368</v>
      </c>
      <c r="E10" s="44">
        <v>3.0099036784518218</v>
      </c>
      <c r="F10" s="44">
        <v>3.057353313117213</v>
      </c>
      <c r="G10" s="44">
        <v>2.8720520993748733</v>
      </c>
      <c r="H10" s="44">
        <v>2.6873344164556685</v>
      </c>
      <c r="I10" s="44">
        <v>2.5630485367915643</v>
      </c>
      <c r="J10" s="44">
        <v>2.4006673979149324</v>
      </c>
      <c r="K10" s="44">
        <v>2.5076263707088939</v>
      </c>
      <c r="L10" s="44">
        <v>2.6090278784806289</v>
      </c>
      <c r="M10" s="44">
        <v>2.5966961137711588</v>
      </c>
      <c r="N10" s="44">
        <v>2.5252338001668648</v>
      </c>
      <c r="O10" s="44">
        <v>2.4972020259842171</v>
      </c>
      <c r="P10" s="44">
        <v>2.4076789196774007</v>
      </c>
      <c r="Q10" s="44">
        <v>2.507103936539822</v>
      </c>
      <c r="R10" s="44">
        <v>2.4998725399590529</v>
      </c>
      <c r="S10" s="44">
        <v>2.4578860160041081</v>
      </c>
      <c r="T10" s="44">
        <v>2.6088089621538098</v>
      </c>
      <c r="U10" s="44">
        <v>4.745274538603061</v>
      </c>
      <c r="V10" s="44">
        <v>4.966091935621245</v>
      </c>
      <c r="W10" s="44">
        <v>5.1658009870856922</v>
      </c>
      <c r="X10" s="44">
        <v>5.5783495632764124</v>
      </c>
      <c r="Y10" s="44">
        <v>6.9585168338467032</v>
      </c>
      <c r="Z10" s="44">
        <v>7.5770068279950129</v>
      </c>
      <c r="AA10" s="44">
        <v>5.8387622520605618</v>
      </c>
      <c r="AB10" s="44">
        <v>9.2815592443878021</v>
      </c>
      <c r="AC10" s="44">
        <v>8.2713519111362483</v>
      </c>
      <c r="AD10" s="44">
        <v>7.1416090367504586</v>
      </c>
      <c r="AE10" s="44">
        <v>6.0727065657106651</v>
      </c>
      <c r="AF10" s="44">
        <v>6.498851532343175</v>
      </c>
      <c r="AG10" s="9">
        <f t="shared" si="2"/>
        <v>4.3586267775293409E-4</v>
      </c>
      <c r="AH10" s="9">
        <f t="shared" si="6"/>
        <v>0.88141842120618663</v>
      </c>
      <c r="AI10" s="6"/>
      <c r="AJ10" s="10">
        <f t="shared" si="4"/>
        <v>7.0173811630998811E-2</v>
      </c>
      <c r="AK10" s="11">
        <f t="shared" si="5"/>
        <v>0.42614496663250989</v>
      </c>
    </row>
    <row r="11" spans="1:37" x14ac:dyDescent="0.25">
      <c r="A11" s="47" t="s">
        <v>14</v>
      </c>
      <c r="B11" s="44">
        <f t="shared" ref="B11" si="7">SUM(B12:B16)</f>
        <v>48.676092975473743</v>
      </c>
      <c r="C11" s="44">
        <f t="shared" ref="C11:AF11" si="8">SUM(C12:C16)</f>
        <v>50.03323089685442</v>
      </c>
      <c r="D11" s="44">
        <f t="shared" si="8"/>
        <v>51.241646379002241</v>
      </c>
      <c r="E11" s="44">
        <f t="shared" si="8"/>
        <v>48.387520164420529</v>
      </c>
      <c r="F11" s="44">
        <f t="shared" si="8"/>
        <v>47.182798339040474</v>
      </c>
      <c r="G11" s="44">
        <f t="shared" si="8"/>
        <v>46.706970727645562</v>
      </c>
      <c r="H11" s="44">
        <f t="shared" si="8"/>
        <v>46.683781500698359</v>
      </c>
      <c r="I11" s="44">
        <f t="shared" si="8"/>
        <v>44.079086006654109</v>
      </c>
      <c r="J11" s="44">
        <f t="shared" si="8"/>
        <v>45.945954352812159</v>
      </c>
      <c r="K11" s="44">
        <f t="shared" si="8"/>
        <v>45.142578033006949</v>
      </c>
      <c r="L11" s="44">
        <f t="shared" si="8"/>
        <v>42.347402222268542</v>
      </c>
      <c r="M11" s="44">
        <f t="shared" si="8"/>
        <v>41.389303226290664</v>
      </c>
      <c r="N11" s="44">
        <f t="shared" si="8"/>
        <v>38.322757445855657</v>
      </c>
      <c r="O11" s="44">
        <f t="shared" si="8"/>
        <v>36.212882227583243</v>
      </c>
      <c r="P11" s="44">
        <f t="shared" si="8"/>
        <v>35.677851944061644</v>
      </c>
      <c r="Q11" s="44">
        <f t="shared" si="8"/>
        <v>35.586912890970744</v>
      </c>
      <c r="R11" s="44">
        <f t="shared" si="8"/>
        <v>33.688023212446758</v>
      </c>
      <c r="S11" s="44">
        <f t="shared" si="8"/>
        <v>31.793150468697394</v>
      </c>
      <c r="T11" s="44">
        <f t="shared" si="8"/>
        <v>28.650818066030485</v>
      </c>
      <c r="U11" s="44">
        <f t="shared" si="8"/>
        <v>24.763814951306777</v>
      </c>
      <c r="V11" s="44">
        <f t="shared" si="8"/>
        <v>21.484892892923558</v>
      </c>
      <c r="W11" s="44">
        <f t="shared" si="8"/>
        <v>19.50828285218639</v>
      </c>
      <c r="X11" s="44">
        <f t="shared" si="8"/>
        <v>17.337034259910769</v>
      </c>
      <c r="Y11" s="44">
        <f t="shared" si="8"/>
        <v>16.323247877729496</v>
      </c>
      <c r="Z11" s="44">
        <f t="shared" si="8"/>
        <v>15.412568880250824</v>
      </c>
      <c r="AA11" s="44">
        <f t="shared" si="8"/>
        <v>14.293056130042423</v>
      </c>
      <c r="AB11" s="44">
        <f t="shared" si="8"/>
        <v>13.060688296763862</v>
      </c>
      <c r="AC11" s="44">
        <f t="shared" si="8"/>
        <v>11.164956584789641</v>
      </c>
      <c r="AD11" s="44">
        <f t="shared" si="8"/>
        <v>9.9927897681579925</v>
      </c>
      <c r="AE11" s="44">
        <f t="shared" si="8"/>
        <v>9.2184061659528762</v>
      </c>
      <c r="AF11" s="44">
        <f t="shared" si="8"/>
        <v>6.9946968665295381</v>
      </c>
      <c r="AG11" s="9">
        <f t="shared" si="2"/>
        <v>4.6911785738493346E-4</v>
      </c>
      <c r="AH11" s="9">
        <f t="shared" si="6"/>
        <v>-0.85630118526452126</v>
      </c>
      <c r="AI11" s="6"/>
      <c r="AJ11" s="10">
        <f t="shared" si="4"/>
        <v>-0.24122492103204921</v>
      </c>
      <c r="AK11" s="11">
        <f t="shared" si="5"/>
        <v>-2.2237092994233381</v>
      </c>
    </row>
    <row r="12" spans="1:37" outlineLevel="1" x14ac:dyDescent="0.25">
      <c r="A12" s="45" t="s">
        <v>15</v>
      </c>
      <c r="B12" s="46">
        <v>3.1262167836706177E-2</v>
      </c>
      <c r="C12" s="46">
        <v>2.8352069521647608E-2</v>
      </c>
      <c r="D12" s="46">
        <v>2.810481322341218E-2</v>
      </c>
      <c r="E12" s="46">
        <v>2.4172680062362985E-2</v>
      </c>
      <c r="F12" s="46">
        <v>2.5120639770776242E-2</v>
      </c>
      <c r="G12" s="46">
        <v>2.9539727838560823E-2</v>
      </c>
      <c r="H12" s="46">
        <v>3.1605811995444863E-2</v>
      </c>
      <c r="I12" s="46">
        <v>3.3206318689264845E-2</v>
      </c>
      <c r="J12" s="46">
        <v>3.6704348487992464E-2</v>
      </c>
      <c r="K12" s="46">
        <v>4.1573163879766617E-2</v>
      </c>
      <c r="L12" s="46">
        <v>4.4983707710735468E-2</v>
      </c>
      <c r="M12" s="46">
        <v>4.4694099227226183E-2</v>
      </c>
      <c r="N12" s="46">
        <v>4.4292834905558486E-2</v>
      </c>
      <c r="O12" s="46">
        <v>4.5974742372811489E-2</v>
      </c>
      <c r="P12" s="46">
        <v>4.3778843492305944E-2</v>
      </c>
      <c r="Q12" s="46">
        <v>4.9969420110996976E-2</v>
      </c>
      <c r="R12" s="46">
        <v>6.0370768933978476E-2</v>
      </c>
      <c r="S12" s="46">
        <v>5.657254917746455E-2</v>
      </c>
      <c r="T12" s="46">
        <v>5.2040904438267019E-2</v>
      </c>
      <c r="U12" s="46">
        <v>4.2525004265228004E-2</v>
      </c>
      <c r="V12" s="46">
        <v>3.2026703262159499E-2</v>
      </c>
      <c r="W12" s="46">
        <v>1.5240764296018505E-2</v>
      </c>
      <c r="X12" s="46">
        <v>8.954632055724502E-3</v>
      </c>
      <c r="Y12" s="46">
        <v>8.629029672481997E-3</v>
      </c>
      <c r="Z12" s="46">
        <v>8.2117108561040007E-3</v>
      </c>
      <c r="AA12" s="46">
        <v>8.6416963252595024E-3</v>
      </c>
      <c r="AB12" s="46">
        <v>9.3235891981755022E-3</v>
      </c>
      <c r="AC12" s="46">
        <v>9.3046084081485018E-3</v>
      </c>
      <c r="AD12" s="46">
        <v>9.5493316727000028E-3</v>
      </c>
      <c r="AE12" s="46">
        <v>1.0361455887737995E-2</v>
      </c>
      <c r="AF12" s="46">
        <v>8.0390926075374989E-3</v>
      </c>
      <c r="AG12" s="14">
        <f t="shared" si="2"/>
        <v>5.3916302183345286E-7</v>
      </c>
      <c r="AH12" s="14">
        <f>(AF12-B12)/B12</f>
        <v>-0.74284916357916575</v>
      </c>
      <c r="AI12" s="6"/>
      <c r="AJ12" s="16">
        <f t="shared" si="4"/>
        <v>-0.22413484218456581</v>
      </c>
      <c r="AK12" s="17">
        <f t="shared" si="5"/>
        <v>-2.3223632802004956E-3</v>
      </c>
    </row>
    <row r="13" spans="1:37" outlineLevel="1" x14ac:dyDescent="0.25">
      <c r="A13" s="45" t="s">
        <v>16</v>
      </c>
      <c r="B13" s="46">
        <v>48.225651411865215</v>
      </c>
      <c r="C13" s="46">
        <v>49.59792645647709</v>
      </c>
      <c r="D13" s="46">
        <v>50.803436336464166</v>
      </c>
      <c r="E13" s="46">
        <v>47.947357320914527</v>
      </c>
      <c r="F13" s="46">
        <v>46.726587210841878</v>
      </c>
      <c r="G13" s="46">
        <v>46.251234987005816</v>
      </c>
      <c r="H13" s="46">
        <v>46.164810103694975</v>
      </c>
      <c r="I13" s="46">
        <v>43.571377448880732</v>
      </c>
      <c r="J13" s="46">
        <v>45.422921149196227</v>
      </c>
      <c r="K13" s="46">
        <v>44.579814898438826</v>
      </c>
      <c r="L13" s="46">
        <v>41.746934722161051</v>
      </c>
      <c r="M13" s="46">
        <v>40.752535151737234</v>
      </c>
      <c r="N13" s="46">
        <v>37.687043838734162</v>
      </c>
      <c r="O13" s="46">
        <v>35.526765790155793</v>
      </c>
      <c r="P13" s="46">
        <v>34.855608254044576</v>
      </c>
      <c r="Q13" s="46">
        <v>34.802639165776277</v>
      </c>
      <c r="R13" s="46">
        <v>32.797230796783708</v>
      </c>
      <c r="S13" s="46">
        <v>31.026212713896911</v>
      </c>
      <c r="T13" s="46">
        <v>27.8538526417734</v>
      </c>
      <c r="U13" s="46">
        <v>24.011080119934537</v>
      </c>
      <c r="V13" s="46">
        <v>20.736937988855793</v>
      </c>
      <c r="W13" s="46">
        <v>18.842247930708194</v>
      </c>
      <c r="X13" s="46">
        <v>16.666342688977039</v>
      </c>
      <c r="Y13" s="46">
        <v>15.659284394065281</v>
      </c>
      <c r="Z13" s="46">
        <v>14.65642363673444</v>
      </c>
      <c r="AA13" s="46">
        <v>13.544784909365381</v>
      </c>
      <c r="AB13" s="46">
        <v>12.202835580286749</v>
      </c>
      <c r="AC13" s="46">
        <v>10.379325335131108</v>
      </c>
      <c r="AD13" s="46">
        <v>9.1404594080292689</v>
      </c>
      <c r="AE13" s="46">
        <v>8.3169797534000285</v>
      </c>
      <c r="AF13" s="46">
        <v>6.0208920612206933</v>
      </c>
      <c r="AG13" s="14">
        <f t="shared" si="2"/>
        <v>4.038070608636975E-4</v>
      </c>
      <c r="AH13" s="14">
        <f t="shared" ref="AH13:AH16" si="9">(AF13-B13)/B13</f>
        <v>-0.87515166960006396</v>
      </c>
      <c r="AI13" s="6"/>
      <c r="AJ13" s="16">
        <f t="shared" si="4"/>
        <v>-0.27607229550374718</v>
      </c>
      <c r="AK13" s="17">
        <f t="shared" si="5"/>
        <v>-2.2960876921793352</v>
      </c>
    </row>
    <row r="14" spans="1:37" outlineLevel="1" x14ac:dyDescent="0.25">
      <c r="A14" s="45" t="s">
        <v>17</v>
      </c>
      <c r="B14" s="46">
        <v>0.18852113700000001</v>
      </c>
      <c r="C14" s="46">
        <v>0.18309138075000003</v>
      </c>
      <c r="D14" s="46">
        <v>0.16419582900000004</v>
      </c>
      <c r="E14" s="46">
        <v>0.18026790750000002</v>
      </c>
      <c r="F14" s="46">
        <v>0.16984277550000001</v>
      </c>
      <c r="G14" s="46">
        <v>0.15768012149999999</v>
      </c>
      <c r="H14" s="46">
        <v>0.1837429515</v>
      </c>
      <c r="I14" s="46">
        <v>0.17722724400000003</v>
      </c>
      <c r="J14" s="46">
        <v>0.18243981000000004</v>
      </c>
      <c r="K14" s="46">
        <v>0.17548972200000001</v>
      </c>
      <c r="L14" s="46">
        <v>0.17431689465000003</v>
      </c>
      <c r="M14" s="46">
        <v>0.19025865900000002</v>
      </c>
      <c r="N14" s="46">
        <v>0.1663677315</v>
      </c>
      <c r="O14" s="46">
        <v>0.1837429515</v>
      </c>
      <c r="P14" s="46">
        <v>0.19373370300000003</v>
      </c>
      <c r="Q14" s="46">
        <v>0.17296281817766501</v>
      </c>
      <c r="R14" s="46">
        <v>0.17296281817766501</v>
      </c>
      <c r="S14" s="46">
        <v>0.1870507347527513</v>
      </c>
      <c r="T14" s="46">
        <v>0.1982351340025407</v>
      </c>
      <c r="U14" s="46">
        <v>0.17394576777405898</v>
      </c>
      <c r="V14" s="46">
        <v>0.17261659983500199</v>
      </c>
      <c r="W14" s="46">
        <v>0.17448571002603122</v>
      </c>
      <c r="X14" s="46">
        <v>0.16707320498228945</v>
      </c>
      <c r="Y14" s="46">
        <v>0.16638239811560723</v>
      </c>
      <c r="Z14" s="46">
        <v>0.15263317689309827</v>
      </c>
      <c r="AA14" s="46">
        <v>0.15555318131063536</v>
      </c>
      <c r="AB14" s="46">
        <v>0.15842193325889886</v>
      </c>
      <c r="AC14" s="46">
        <v>0.16353728596049324</v>
      </c>
      <c r="AD14" s="46">
        <v>0.16525233700118377</v>
      </c>
      <c r="AE14" s="46">
        <v>0.17292743415565917</v>
      </c>
      <c r="AF14" s="46">
        <v>0.13777302972292146</v>
      </c>
      <c r="AG14" s="14">
        <f t="shared" si="2"/>
        <v>9.2401128658367629E-6</v>
      </c>
      <c r="AH14" s="14">
        <f t="shared" si="9"/>
        <v>-0.26919054321785962</v>
      </c>
      <c r="AI14" s="6"/>
      <c r="AJ14" s="16">
        <f t="shared" si="4"/>
        <v>-0.20328992102602855</v>
      </c>
      <c r="AK14" s="17">
        <f t="shared" si="5"/>
        <v>-3.5154404432737707E-2</v>
      </c>
    </row>
    <row r="15" spans="1:37" outlineLevel="1" x14ac:dyDescent="0.25">
      <c r="A15" s="45" t="s">
        <v>18</v>
      </c>
      <c r="B15" s="46">
        <v>0.19737789372</v>
      </c>
      <c r="C15" s="46">
        <v>0.19016162991000002</v>
      </c>
      <c r="D15" s="46">
        <v>0.21217310288999999</v>
      </c>
      <c r="E15" s="46">
        <v>0.21217310288999999</v>
      </c>
      <c r="F15" s="46">
        <v>0.24103815812999999</v>
      </c>
      <c r="G15" s="46">
        <v>0.21181042134</v>
      </c>
      <c r="H15" s="46">
        <v>0.24248888433000002</v>
      </c>
      <c r="I15" s="46">
        <v>0.24970514814000003</v>
      </c>
      <c r="J15" s="46">
        <v>0.27244198422000004</v>
      </c>
      <c r="K15" s="46">
        <v>0.30239508410999999</v>
      </c>
      <c r="L15" s="46">
        <v>0.3540815664584504</v>
      </c>
      <c r="M15" s="46">
        <v>0.35525420213690084</v>
      </c>
      <c r="N15" s="46">
        <v>0.37807562924535132</v>
      </c>
      <c r="O15" s="46">
        <v>0.40811332016380175</v>
      </c>
      <c r="P15" s="46">
        <v>0.53184671763972735</v>
      </c>
      <c r="Q15" s="46">
        <v>0.49422456534523163</v>
      </c>
      <c r="R15" s="46">
        <v>0.59095518841925387</v>
      </c>
      <c r="S15" s="46">
        <v>0.4666806759844393</v>
      </c>
      <c r="T15" s="46">
        <v>0.48370613206218893</v>
      </c>
      <c r="U15" s="46">
        <v>0.47138906643725925</v>
      </c>
      <c r="V15" s="46">
        <v>0.47279826896236044</v>
      </c>
      <c r="W15" s="46">
        <v>0.41045253735754589</v>
      </c>
      <c r="X15" s="46">
        <v>0.43376638070630125</v>
      </c>
      <c r="Y15" s="46">
        <v>0.42428803875574456</v>
      </c>
      <c r="Z15" s="46">
        <v>0.53114146054611511</v>
      </c>
      <c r="AA15" s="46">
        <v>0.52386986346367082</v>
      </c>
      <c r="AB15" s="46">
        <v>0.62953484694273942</v>
      </c>
      <c r="AC15" s="46">
        <v>0.55587820607233707</v>
      </c>
      <c r="AD15" s="46">
        <v>0.61482746652735021</v>
      </c>
      <c r="AE15" s="46">
        <v>0.65481704845478483</v>
      </c>
      <c r="AF15" s="46">
        <v>0.7622896237552006</v>
      </c>
      <c r="AG15" s="14">
        <f t="shared" si="2"/>
        <v>5.112497107830122E-5</v>
      </c>
      <c r="AH15" s="14">
        <f t="shared" si="9"/>
        <v>2.862082066984581</v>
      </c>
      <c r="AI15" s="6"/>
      <c r="AJ15" s="16">
        <f t="shared" si="4"/>
        <v>0.16412611057397775</v>
      </c>
      <c r="AK15" s="17">
        <f t="shared" si="5"/>
        <v>0.10747257530041576</v>
      </c>
    </row>
    <row r="16" spans="1:37" outlineLevel="1" x14ac:dyDescent="0.25">
      <c r="A16" s="45" t="s">
        <v>19</v>
      </c>
      <c r="B16" s="46">
        <v>3.3280365051817258E-2</v>
      </c>
      <c r="C16" s="46">
        <v>3.369936019568056E-2</v>
      </c>
      <c r="D16" s="46">
        <v>3.3736297424662824E-2</v>
      </c>
      <c r="E16" s="46">
        <v>2.3549153053635929E-2</v>
      </c>
      <c r="F16" s="46">
        <v>2.0209554797815166E-2</v>
      </c>
      <c r="G16" s="46">
        <v>5.670546996118473E-2</v>
      </c>
      <c r="H16" s="46">
        <v>6.113374917793106E-2</v>
      </c>
      <c r="I16" s="46">
        <v>4.7569846944107604E-2</v>
      </c>
      <c r="J16" s="46">
        <v>3.1447060907939708E-2</v>
      </c>
      <c r="K16" s="46">
        <v>4.3305164578346204E-2</v>
      </c>
      <c r="L16" s="46">
        <v>2.708533128831362E-2</v>
      </c>
      <c r="M16" s="46">
        <v>4.6561114189302664E-2</v>
      </c>
      <c r="N16" s="46">
        <v>4.6977411470579489E-2</v>
      </c>
      <c r="O16" s="46">
        <v>4.8285423390837828E-2</v>
      </c>
      <c r="P16" s="46">
        <v>5.2884425885033386E-2</v>
      </c>
      <c r="Q16" s="46">
        <v>6.7116921560570281E-2</v>
      </c>
      <c r="R16" s="46">
        <v>6.6503640132156733E-2</v>
      </c>
      <c r="S16" s="46">
        <v>5.6633794885829238E-2</v>
      </c>
      <c r="T16" s="46">
        <v>6.2983253754086907E-2</v>
      </c>
      <c r="U16" s="46">
        <v>6.4874992895694719E-2</v>
      </c>
      <c r="V16" s="46">
        <v>7.0513332008241988E-2</v>
      </c>
      <c r="W16" s="46">
        <v>6.5855909798603132E-2</v>
      </c>
      <c r="X16" s="46">
        <v>6.0897353189412334E-2</v>
      </c>
      <c r="Y16" s="46">
        <v>6.4664017120382097E-2</v>
      </c>
      <c r="Z16" s="46">
        <v>6.4158895221066423E-2</v>
      </c>
      <c r="AA16" s="46">
        <v>6.0206479577475387E-2</v>
      </c>
      <c r="AB16" s="46">
        <v>6.0572347077300949E-2</v>
      </c>
      <c r="AC16" s="46">
        <v>5.6911149217553379E-2</v>
      </c>
      <c r="AD16" s="46">
        <v>6.2701224927489987E-2</v>
      </c>
      <c r="AE16" s="46">
        <v>6.3320474054667314E-2</v>
      </c>
      <c r="AF16" s="46">
        <v>6.5703059223185742E-2</v>
      </c>
      <c r="AG16" s="14">
        <f t="shared" si="2"/>
        <v>4.4065495552645796E-6</v>
      </c>
      <c r="AH16" s="14">
        <f t="shared" si="9"/>
        <v>0.9742289220952538</v>
      </c>
      <c r="AI16" s="6"/>
      <c r="AJ16" s="16">
        <f t="shared" si="4"/>
        <v>3.7627405733909047E-2</v>
      </c>
      <c r="AK16" s="17">
        <f t="shared" si="5"/>
        <v>2.3825851685184279E-3</v>
      </c>
    </row>
    <row r="17" spans="1:43" x14ac:dyDescent="0.25">
      <c r="A17" s="47" t="s">
        <v>20</v>
      </c>
      <c r="B17" s="44">
        <f t="shared" ref="B17:AA17" si="10">SUM(B18:B22)</f>
        <v>0</v>
      </c>
      <c r="C17" s="44">
        <f t="shared" si="10"/>
        <v>0</v>
      </c>
      <c r="D17" s="44">
        <f t="shared" si="10"/>
        <v>0</v>
      </c>
      <c r="E17" s="44">
        <f t="shared" si="10"/>
        <v>0</v>
      </c>
      <c r="F17" s="44">
        <f t="shared" si="10"/>
        <v>0</v>
      </c>
      <c r="G17" s="44">
        <f t="shared" si="10"/>
        <v>0</v>
      </c>
      <c r="H17" s="44">
        <f t="shared" si="10"/>
        <v>0</v>
      </c>
      <c r="I17" s="44">
        <f t="shared" si="10"/>
        <v>0</v>
      </c>
      <c r="J17" s="44">
        <f t="shared" si="10"/>
        <v>0</v>
      </c>
      <c r="K17" s="44">
        <f t="shared" si="10"/>
        <v>0</v>
      </c>
      <c r="L17" s="44">
        <f t="shared" si="10"/>
        <v>0</v>
      </c>
      <c r="M17" s="44">
        <f t="shared" si="10"/>
        <v>0</v>
      </c>
      <c r="N17" s="44">
        <f t="shared" si="10"/>
        <v>0</v>
      </c>
      <c r="O17" s="44">
        <f t="shared" si="10"/>
        <v>0</v>
      </c>
      <c r="P17" s="44">
        <f t="shared" si="10"/>
        <v>0</v>
      </c>
      <c r="Q17" s="44">
        <f t="shared" si="10"/>
        <v>0</v>
      </c>
      <c r="R17" s="44">
        <f t="shared" si="10"/>
        <v>0</v>
      </c>
      <c r="S17" s="44">
        <f t="shared" si="10"/>
        <v>0</v>
      </c>
      <c r="T17" s="44">
        <f t="shared" si="10"/>
        <v>0</v>
      </c>
      <c r="U17" s="44">
        <f t="shared" si="10"/>
        <v>0</v>
      </c>
      <c r="V17" s="44">
        <f t="shared" si="10"/>
        <v>0</v>
      </c>
      <c r="W17" s="44">
        <f t="shared" si="10"/>
        <v>0</v>
      </c>
      <c r="X17" s="44">
        <f t="shared" si="10"/>
        <v>0</v>
      </c>
      <c r="Y17" s="44">
        <f t="shared" si="10"/>
        <v>0</v>
      </c>
      <c r="Z17" s="44">
        <f t="shared" si="10"/>
        <v>0</v>
      </c>
      <c r="AA17" s="44">
        <f t="shared" si="10"/>
        <v>0</v>
      </c>
      <c r="AB17" s="44">
        <f>SUM(AB18:AB22)</f>
        <v>0</v>
      </c>
      <c r="AC17" s="44">
        <f>SUM(AC18:AC22)</f>
        <v>0</v>
      </c>
      <c r="AD17" s="44">
        <f t="shared" ref="AD17:AF17" si="11">SUM(AD18:AD22)</f>
        <v>0</v>
      </c>
      <c r="AE17" s="44">
        <f t="shared" si="11"/>
        <v>0</v>
      </c>
      <c r="AF17" s="44">
        <f t="shared" si="11"/>
        <v>0</v>
      </c>
      <c r="AG17" s="9">
        <f t="shared" si="2"/>
        <v>0</v>
      </c>
      <c r="AH17" s="9"/>
      <c r="AI17" s="6"/>
      <c r="AJ17" s="10"/>
      <c r="AK17" s="11"/>
    </row>
    <row r="18" spans="1:43" outlineLevel="1" x14ac:dyDescent="0.25">
      <c r="A18" s="45" t="s">
        <v>21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14"/>
      <c r="AH18" s="14"/>
      <c r="AI18" s="6"/>
      <c r="AJ18" s="16"/>
      <c r="AK18" s="17"/>
    </row>
    <row r="19" spans="1:43" outlineLevel="1" x14ac:dyDescent="0.25">
      <c r="A19" s="45" t="s">
        <v>22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14"/>
      <c r="AH19" s="14"/>
      <c r="AI19" s="6"/>
      <c r="AJ19" s="16"/>
      <c r="AK19" s="17"/>
    </row>
    <row r="20" spans="1:43" outlineLevel="1" x14ac:dyDescent="0.25">
      <c r="A20" s="45" t="s">
        <v>24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14"/>
      <c r="AH20" s="14"/>
      <c r="AI20" s="6"/>
      <c r="AJ20" s="16"/>
      <c r="AK20" s="17"/>
    </row>
    <row r="21" spans="1:43" outlineLevel="1" x14ac:dyDescent="0.25">
      <c r="A21" s="45" t="s">
        <v>25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14"/>
      <c r="AH21" s="14"/>
      <c r="AI21" s="6"/>
      <c r="AJ21" s="16"/>
      <c r="AK21" s="17"/>
    </row>
    <row r="22" spans="1:43" outlineLevel="1" x14ac:dyDescent="0.25">
      <c r="A22" s="45" t="s">
        <v>26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14"/>
      <c r="AH22" s="14"/>
      <c r="AI22" s="6"/>
      <c r="AJ22" s="16"/>
      <c r="AK22" s="17"/>
    </row>
    <row r="23" spans="1:43" x14ac:dyDescent="0.25">
      <c r="A23" s="47" t="s">
        <v>27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9"/>
      <c r="AH23" s="9"/>
      <c r="AI23" s="6"/>
      <c r="AJ23" s="10"/>
      <c r="AK23" s="11"/>
      <c r="AQ23" s="21"/>
    </row>
    <row r="24" spans="1:43" x14ac:dyDescent="0.25">
      <c r="A24" s="47" t="s">
        <v>28</v>
      </c>
      <c r="B24" s="44">
        <f t="shared" ref="B24:AA24" si="12">SUM(B25:B31)</f>
        <v>11755.492494478323</v>
      </c>
      <c r="C24" s="44">
        <f t="shared" si="12"/>
        <v>11982.439596078628</v>
      </c>
      <c r="D24" s="44">
        <f t="shared" si="12"/>
        <v>12203.897339666853</v>
      </c>
      <c r="E24" s="44">
        <f t="shared" si="12"/>
        <v>12309.954343103371</v>
      </c>
      <c r="F24" s="44">
        <f t="shared" si="12"/>
        <v>12341.414632739159</v>
      </c>
      <c r="G24" s="44">
        <f t="shared" si="12"/>
        <v>12454.651439675967</v>
      </c>
      <c r="H24" s="44">
        <f t="shared" si="12"/>
        <v>12898.508514833395</v>
      </c>
      <c r="I24" s="44">
        <f t="shared" si="12"/>
        <v>13277.423480797957</v>
      </c>
      <c r="J24" s="44">
        <f t="shared" si="12"/>
        <v>13539.636566184943</v>
      </c>
      <c r="K24" s="44">
        <f t="shared" si="12"/>
        <v>13202.395081855961</v>
      </c>
      <c r="L24" s="44">
        <f t="shared" si="12"/>
        <v>12702.389119505957</v>
      </c>
      <c r="M24" s="44">
        <f t="shared" si="12"/>
        <v>12731.738665786504</v>
      </c>
      <c r="N24" s="44">
        <f t="shared" si="12"/>
        <v>12683.266177486001</v>
      </c>
      <c r="O24" s="44">
        <f t="shared" si="12"/>
        <v>12711.475735459033</v>
      </c>
      <c r="P24" s="44">
        <f t="shared" si="12"/>
        <v>12635.846277594823</v>
      </c>
      <c r="Q24" s="44">
        <f t="shared" si="12"/>
        <v>12632.3279213034</v>
      </c>
      <c r="R24" s="44">
        <f t="shared" si="12"/>
        <v>12727.721435732343</v>
      </c>
      <c r="S24" s="44">
        <f t="shared" si="12"/>
        <v>12326.39916550015</v>
      </c>
      <c r="T24" s="44">
        <f t="shared" si="12"/>
        <v>12338.171028504763</v>
      </c>
      <c r="U24" s="44">
        <f t="shared" si="12"/>
        <v>12150.372128738192</v>
      </c>
      <c r="V24" s="44">
        <f t="shared" si="12"/>
        <v>11898.362040212916</v>
      </c>
      <c r="W24" s="44">
        <f t="shared" si="12"/>
        <v>11766.240701690273</v>
      </c>
      <c r="X24" s="44">
        <f t="shared" si="12"/>
        <v>12485.109833466406</v>
      </c>
      <c r="Y24" s="44">
        <f t="shared" si="12"/>
        <v>12598.535609239732</v>
      </c>
      <c r="Z24" s="44">
        <f t="shared" si="12"/>
        <v>12505.282906939601</v>
      </c>
      <c r="AA24" s="44">
        <f t="shared" si="12"/>
        <v>12960.580951941052</v>
      </c>
      <c r="AB24" s="44">
        <f>SUM(AB25:AB31)</f>
        <v>13331.204885868938</v>
      </c>
      <c r="AC24" s="44">
        <f>SUM(AC25:AC31)</f>
        <v>13766.006803951586</v>
      </c>
      <c r="AD24" s="44">
        <f t="shared" ref="AD24:AF24" si="13">SUM(AD25:AD31)</f>
        <v>14086.793452261209</v>
      </c>
      <c r="AE24" s="44">
        <f t="shared" si="13"/>
        <v>13720.769748925901</v>
      </c>
      <c r="AF24" s="44">
        <f t="shared" si="13"/>
        <v>13887.321059409909</v>
      </c>
      <c r="AG24" s="9">
        <f t="shared" si="2"/>
        <v>0.93138994076799708</v>
      </c>
      <c r="AH24" s="9">
        <f>(AF24-B24)/B24</f>
        <v>0.18134744809142855</v>
      </c>
      <c r="AI24" s="6"/>
      <c r="AJ24" s="10">
        <f t="shared" si="4"/>
        <v>1.2138627316958398E-2</v>
      </c>
      <c r="AK24" s="11">
        <f t="shared" si="5"/>
        <v>166.55131048400835</v>
      </c>
      <c r="AN24" s="48"/>
      <c r="AO24" s="48"/>
      <c r="AP24" s="48"/>
    </row>
    <row r="25" spans="1:43" outlineLevel="1" x14ac:dyDescent="0.25">
      <c r="A25" s="45" t="s">
        <v>29</v>
      </c>
      <c r="B25" s="46">
        <v>10466.066693626075</v>
      </c>
      <c r="C25" s="46">
        <v>10660.547678512488</v>
      </c>
      <c r="D25" s="46">
        <v>10852.00217283778</v>
      </c>
      <c r="E25" s="46">
        <v>10942.326463158119</v>
      </c>
      <c r="F25" s="46">
        <v>10976.466639185966</v>
      </c>
      <c r="G25" s="46">
        <v>11085.93373541304</v>
      </c>
      <c r="H25" s="46">
        <v>11470.212074696638</v>
      </c>
      <c r="I25" s="46">
        <v>11811.870224809058</v>
      </c>
      <c r="J25" s="46">
        <v>12040.36882009474</v>
      </c>
      <c r="K25" s="46">
        <v>11742.651515125888</v>
      </c>
      <c r="L25" s="46">
        <v>11295.770135360593</v>
      </c>
      <c r="M25" s="46">
        <v>11308.710130901731</v>
      </c>
      <c r="N25" s="46">
        <v>11264.603627702762</v>
      </c>
      <c r="O25" s="46">
        <v>11302.743895659585</v>
      </c>
      <c r="P25" s="46">
        <v>11241.255673611189</v>
      </c>
      <c r="Q25" s="46">
        <v>11217.330901472804</v>
      </c>
      <c r="R25" s="46">
        <v>11304.710444586908</v>
      </c>
      <c r="S25" s="46">
        <v>10951.346415367289</v>
      </c>
      <c r="T25" s="46">
        <v>10964.90014598888</v>
      </c>
      <c r="U25" s="46">
        <v>10789.133150387202</v>
      </c>
      <c r="V25" s="46">
        <v>10554.669290296861</v>
      </c>
      <c r="W25" s="46">
        <v>10419.329881054276</v>
      </c>
      <c r="X25" s="46">
        <v>11043.027430425514</v>
      </c>
      <c r="Y25" s="46">
        <v>11144.523065171637</v>
      </c>
      <c r="Z25" s="46">
        <v>11063.691314453081</v>
      </c>
      <c r="AA25" s="46">
        <v>11463.65668811105</v>
      </c>
      <c r="AB25" s="46">
        <v>11789.939081336175</v>
      </c>
      <c r="AC25" s="46">
        <v>12182.619630922911</v>
      </c>
      <c r="AD25" s="46">
        <v>12467.057001502155</v>
      </c>
      <c r="AE25" s="46">
        <v>12147.932237567402</v>
      </c>
      <c r="AF25" s="46">
        <v>12288.991012046878</v>
      </c>
      <c r="AG25" s="14">
        <f t="shared" si="2"/>
        <v>0.82419370603181963</v>
      </c>
      <c r="AH25" s="14">
        <f>(AF25-B25)/B25</f>
        <v>0.17417472788807845</v>
      </c>
      <c r="AI25" s="6"/>
      <c r="AJ25" s="16">
        <f t="shared" si="4"/>
        <v>1.1611751837341694E-2</v>
      </c>
      <c r="AK25" s="17">
        <f t="shared" si="5"/>
        <v>141.05877447947569</v>
      </c>
    </row>
    <row r="26" spans="1:43" outlineLevel="1" x14ac:dyDescent="0.25">
      <c r="A26" s="45" t="s">
        <v>30</v>
      </c>
      <c r="B26" s="46">
        <v>1288.151919363175</v>
      </c>
      <c r="C26" s="46">
        <v>1320.5602841489431</v>
      </c>
      <c r="D26" s="46">
        <v>1350.533572469335</v>
      </c>
      <c r="E26" s="46">
        <v>1366.2327015969493</v>
      </c>
      <c r="F26" s="46">
        <v>1363.3877376886771</v>
      </c>
      <c r="G26" s="46">
        <v>1366.8717651389695</v>
      </c>
      <c r="H26" s="46">
        <v>1426.7925462292076</v>
      </c>
      <c r="I26" s="46">
        <v>1464.0461632682054</v>
      </c>
      <c r="J26" s="46">
        <v>1497.7412780656734</v>
      </c>
      <c r="K26" s="46">
        <v>1458.1870975866816</v>
      </c>
      <c r="L26" s="46">
        <v>1405.0236486346871</v>
      </c>
      <c r="M26" s="46">
        <v>1421.4132661943279</v>
      </c>
      <c r="N26" s="46">
        <v>1417.0806473378252</v>
      </c>
      <c r="O26" s="46">
        <v>1407.0424399581887</v>
      </c>
      <c r="P26" s="46">
        <v>1392.9115278720303</v>
      </c>
      <c r="Q26" s="46">
        <v>1413.2627597397782</v>
      </c>
      <c r="R26" s="46">
        <v>1421.3708407782588</v>
      </c>
      <c r="S26" s="46">
        <v>1373.500617769156</v>
      </c>
      <c r="T26" s="46">
        <v>1371.6552490080699</v>
      </c>
      <c r="U26" s="46">
        <v>1359.847318037351</v>
      </c>
      <c r="V26" s="46">
        <v>1342.4130443308077</v>
      </c>
      <c r="W26" s="46">
        <v>1345.7080906608467</v>
      </c>
      <c r="X26" s="46">
        <v>1440.9133574971947</v>
      </c>
      <c r="Y26" s="46">
        <v>1452.9582391277509</v>
      </c>
      <c r="Z26" s="46">
        <v>1440.6364915593233</v>
      </c>
      <c r="AA26" s="46">
        <v>1496.0188775796416</v>
      </c>
      <c r="AB26" s="46">
        <v>1540.3353938543353</v>
      </c>
      <c r="AC26" s="46">
        <v>1582.4020856979155</v>
      </c>
      <c r="AD26" s="46">
        <v>1618.6671648960541</v>
      </c>
      <c r="AE26" s="46">
        <v>1571.7954958945277</v>
      </c>
      <c r="AF26" s="46">
        <v>1597.3266575854295</v>
      </c>
      <c r="AG26" s="14">
        <f t="shared" si="2"/>
        <v>0.10712893974519026</v>
      </c>
      <c r="AH26" s="14">
        <f t="shared" ref="AH26:AH31" si="14">(AF26-B26)/B26</f>
        <v>0.24001418899030291</v>
      </c>
      <c r="AI26" s="6"/>
      <c r="AJ26" s="16">
        <f t="shared" si="4"/>
        <v>1.6243310123733219E-2</v>
      </c>
      <c r="AK26" s="17">
        <f t="shared" si="5"/>
        <v>25.531161690901854</v>
      </c>
    </row>
    <row r="27" spans="1:43" outlineLevel="1" x14ac:dyDescent="0.25">
      <c r="A27" s="45" t="s">
        <v>31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14"/>
      <c r="AH27" s="14"/>
      <c r="AI27" s="6"/>
      <c r="AJ27" s="16"/>
      <c r="AK27" s="17"/>
    </row>
    <row r="28" spans="1:43" outlineLevel="1" x14ac:dyDescent="0.25">
      <c r="A28" s="45" t="s">
        <v>32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14"/>
      <c r="AH28" s="14"/>
      <c r="AI28" s="6"/>
      <c r="AJ28" s="16"/>
      <c r="AK28" s="17"/>
    </row>
    <row r="29" spans="1:43" outlineLevel="1" x14ac:dyDescent="0.25">
      <c r="A29" s="45" t="s">
        <v>33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14"/>
      <c r="AH29" s="14"/>
      <c r="AI29" s="6"/>
      <c r="AJ29" s="16"/>
      <c r="AK29" s="17"/>
    </row>
    <row r="30" spans="1:43" outlineLevel="1" x14ac:dyDescent="0.25">
      <c r="A30" s="45" t="s">
        <v>34</v>
      </c>
      <c r="B30" s="46">
        <v>1.0663359580224001</v>
      </c>
      <c r="C30" s="46">
        <v>1.1073488794847999</v>
      </c>
      <c r="D30" s="46">
        <v>1.1227287250332003</v>
      </c>
      <c r="E30" s="46">
        <v>1.1278553402160001</v>
      </c>
      <c r="F30" s="46">
        <v>1.2816537957000005</v>
      </c>
      <c r="G30" s="46">
        <v>1.4713385574636002</v>
      </c>
      <c r="H30" s="46">
        <v>1.1842481072268001</v>
      </c>
      <c r="I30" s="46">
        <v>1.2252610286892003</v>
      </c>
      <c r="J30" s="46">
        <v>1.2150077983236001</v>
      </c>
      <c r="K30" s="46">
        <v>1.2816537957000005</v>
      </c>
      <c r="L30" s="46">
        <v>1.3277933323452005</v>
      </c>
      <c r="M30" s="46">
        <v>1.3431731778935998</v>
      </c>
      <c r="N30" s="46">
        <v>1.3482997930764002</v>
      </c>
      <c r="O30" s="46">
        <v>1.3534264082592002</v>
      </c>
      <c r="P30" s="46">
        <v>1.2970336412483998</v>
      </c>
      <c r="Q30" s="46">
        <v>1.3918153471172656</v>
      </c>
      <c r="R30" s="46">
        <v>1.3342627605892878</v>
      </c>
      <c r="S30" s="46">
        <v>1.2668708943253932</v>
      </c>
      <c r="T30" s="46">
        <v>1.3707457975083062</v>
      </c>
      <c r="U30" s="46">
        <v>1.1626811450723307</v>
      </c>
      <c r="V30" s="46">
        <v>1.0997221354081308</v>
      </c>
      <c r="W30" s="46">
        <v>1.0536484561726009</v>
      </c>
      <c r="X30" s="46">
        <v>1.0040104383073334</v>
      </c>
      <c r="Y30" s="46">
        <v>0.87066574100479122</v>
      </c>
      <c r="Z30" s="46">
        <v>0.78012913794665439</v>
      </c>
      <c r="AA30" s="46">
        <v>0.75155500335080694</v>
      </c>
      <c r="AB30" s="46">
        <v>0.78915449957729056</v>
      </c>
      <c r="AC30" s="46">
        <v>0.81781781854303792</v>
      </c>
      <c r="AD30" s="46">
        <v>0.86962882175357537</v>
      </c>
      <c r="AE30" s="46">
        <v>0.86962882175357537</v>
      </c>
      <c r="AF30" s="46">
        <v>0.86962882175357537</v>
      </c>
      <c r="AG30" s="14">
        <f t="shared" si="2"/>
        <v>5.8323958473933492E-5</v>
      </c>
      <c r="AH30" s="14">
        <f t="shared" si="14"/>
        <v>-0.18447013325296924</v>
      </c>
      <c r="AI30" s="6"/>
      <c r="AJ30" s="16">
        <f t="shared" si="4"/>
        <v>0</v>
      </c>
      <c r="AK30" s="17">
        <f t="shared" si="5"/>
        <v>0</v>
      </c>
    </row>
    <row r="31" spans="1:43" outlineLevel="1" x14ac:dyDescent="0.25">
      <c r="A31" s="45" t="s">
        <v>35</v>
      </c>
      <c r="B31" s="46">
        <v>0.20754553105034021</v>
      </c>
      <c r="C31" s="46">
        <v>0.22428453771120618</v>
      </c>
      <c r="D31" s="46">
        <v>0.23886563470563416</v>
      </c>
      <c r="E31" s="46">
        <v>0.2673230080875551</v>
      </c>
      <c r="F31" s="46">
        <v>0.27860206881387661</v>
      </c>
      <c r="G31" s="46">
        <v>0.37460056649378559</v>
      </c>
      <c r="H31" s="46">
        <v>0.31964580032183143</v>
      </c>
      <c r="I31" s="46">
        <v>0.28183169200592811</v>
      </c>
      <c r="J31" s="46">
        <v>0.31146022620457803</v>
      </c>
      <c r="K31" s="46">
        <v>0.27481534769004223</v>
      </c>
      <c r="L31" s="46">
        <v>0.26754217833108151</v>
      </c>
      <c r="M31" s="46">
        <v>0.27209551255341768</v>
      </c>
      <c r="N31" s="46">
        <v>0.23360265233795921</v>
      </c>
      <c r="O31" s="46">
        <v>0.33597343299974919</v>
      </c>
      <c r="P31" s="46">
        <v>0.38204247035442768</v>
      </c>
      <c r="Q31" s="46">
        <v>0.34244474370150801</v>
      </c>
      <c r="R31" s="46">
        <v>0.30588760658733555</v>
      </c>
      <c r="S31" s="46">
        <v>0.28526146937973235</v>
      </c>
      <c r="T31" s="46">
        <v>0.244887710303128</v>
      </c>
      <c r="U31" s="46">
        <v>0.22897916856644812</v>
      </c>
      <c r="V31" s="46">
        <v>0.17998344983951212</v>
      </c>
      <c r="W31" s="46">
        <v>0.14908151897696043</v>
      </c>
      <c r="X31" s="46">
        <v>0.16503510538771968</v>
      </c>
      <c r="Y31" s="46">
        <v>0.18363919934002093</v>
      </c>
      <c r="Z31" s="46">
        <v>0.17497178924927942</v>
      </c>
      <c r="AA31" s="46">
        <v>0.15383124700884138</v>
      </c>
      <c r="AB31" s="46">
        <v>0.14125617885069641</v>
      </c>
      <c r="AC31" s="46">
        <v>0.16726951221795427</v>
      </c>
      <c r="AD31" s="46">
        <v>0.19965704124398764</v>
      </c>
      <c r="AE31" s="46">
        <v>0.17238664221570665</v>
      </c>
      <c r="AF31" s="46">
        <v>0.13376095584774955</v>
      </c>
      <c r="AG31" s="14">
        <f t="shared" si="2"/>
        <v>8.9710325131202692E-6</v>
      </c>
      <c r="AH31" s="14">
        <f t="shared" si="14"/>
        <v>-0.35551030575885634</v>
      </c>
      <c r="AI31" s="6"/>
      <c r="AJ31" s="16">
        <f t="shared" si="4"/>
        <v>-0.22406426548772235</v>
      </c>
      <c r="AK31" s="17">
        <f t="shared" si="5"/>
        <v>-3.8625686367957102E-2</v>
      </c>
    </row>
    <row r="32" spans="1:43" x14ac:dyDescent="0.25">
      <c r="A32" s="47" t="s">
        <v>36</v>
      </c>
      <c r="B32" s="44">
        <f t="shared" ref="B32:AA32" si="15">SUM(B33:B36)</f>
        <v>1380.2262078972735</v>
      </c>
      <c r="C32" s="44">
        <f t="shared" si="15"/>
        <v>1461.0991277437502</v>
      </c>
      <c r="D32" s="44">
        <f t="shared" si="15"/>
        <v>1524.5147015608809</v>
      </c>
      <c r="E32" s="44">
        <f t="shared" si="15"/>
        <v>1574.0676366392872</v>
      </c>
      <c r="F32" s="44">
        <f t="shared" si="15"/>
        <v>1619.7977249015548</v>
      </c>
      <c r="G32" s="44">
        <f t="shared" si="15"/>
        <v>1656.7359747538308</v>
      </c>
      <c r="H32" s="44">
        <f t="shared" si="15"/>
        <v>1535.5133658952302</v>
      </c>
      <c r="I32" s="44">
        <f t="shared" si="15"/>
        <v>1274.0069329790904</v>
      </c>
      <c r="J32" s="44">
        <f t="shared" si="15"/>
        <v>1332.0381309105201</v>
      </c>
      <c r="K32" s="44">
        <f t="shared" si="15"/>
        <v>1326.8537844210787</v>
      </c>
      <c r="L32" s="44">
        <f t="shared" si="15"/>
        <v>1332.3414424980945</v>
      </c>
      <c r="M32" s="44">
        <f t="shared" si="15"/>
        <v>1431.91480055291</v>
      </c>
      <c r="N32" s="44">
        <f t="shared" si="15"/>
        <v>1510.8255868964511</v>
      </c>
      <c r="O32" s="44">
        <f t="shared" si="15"/>
        <v>1518.1297088364702</v>
      </c>
      <c r="P32" s="44">
        <f t="shared" si="15"/>
        <v>1262.6264194238152</v>
      </c>
      <c r="Q32" s="44">
        <f t="shared" si="15"/>
        <v>1085.797427339601</v>
      </c>
      <c r="R32" s="44">
        <f t="shared" si="15"/>
        <v>1117.8126393076957</v>
      </c>
      <c r="S32" s="44">
        <f t="shared" si="15"/>
        <v>681.7778974660182</v>
      </c>
      <c r="T32" s="44">
        <f t="shared" si="15"/>
        <v>543.3960298588006</v>
      </c>
      <c r="U32" s="44">
        <f t="shared" si="15"/>
        <v>364.57967236191195</v>
      </c>
      <c r="V32" s="44">
        <f t="shared" si="15"/>
        <v>357.83270625372234</v>
      </c>
      <c r="W32" s="44">
        <f t="shared" si="15"/>
        <v>460.68843739378917</v>
      </c>
      <c r="X32" s="44">
        <f t="shared" si="15"/>
        <v>379.52048401757509</v>
      </c>
      <c r="Y32" s="44">
        <f t="shared" si="15"/>
        <v>537.73352421717777</v>
      </c>
      <c r="Z32" s="44">
        <f t="shared" si="15"/>
        <v>724.90216626432425</v>
      </c>
      <c r="AA32" s="44">
        <f t="shared" si="15"/>
        <v>803.24202775441813</v>
      </c>
      <c r="AB32" s="44">
        <f>SUM(AB33:AB36)</f>
        <v>823.74897615942018</v>
      </c>
      <c r="AC32" s="44">
        <f>SUM(AC33:AC36)</f>
        <v>796.42234363452451</v>
      </c>
      <c r="AD32" s="44">
        <f t="shared" ref="AD32:AF32" si="16">SUM(AD33:AD36)</f>
        <v>770.13986092255095</v>
      </c>
      <c r="AE32" s="44">
        <f t="shared" si="16"/>
        <v>757.61258587862869</v>
      </c>
      <c r="AF32" s="44">
        <f t="shared" si="16"/>
        <v>750.58716564035706</v>
      </c>
      <c r="AG32" s="9">
        <f t="shared" si="2"/>
        <v>5.03401147533271E-2</v>
      </c>
      <c r="AH32" s="9">
        <f>(AF32-B32)/B32</f>
        <v>-0.45618539820088594</v>
      </c>
      <c r="AI32" s="6"/>
      <c r="AJ32" s="10">
        <f t="shared" si="4"/>
        <v>-9.2731039177814355E-3</v>
      </c>
      <c r="AK32" s="11">
        <f t="shared" si="5"/>
        <v>-7.0254202382716358</v>
      </c>
    </row>
    <row r="33" spans="1:37" outlineLevel="1" x14ac:dyDescent="0.25">
      <c r="A33" s="45" t="s">
        <v>37</v>
      </c>
      <c r="B33" s="46">
        <v>1318.0750046457997</v>
      </c>
      <c r="C33" s="46">
        <v>1398.5762396203297</v>
      </c>
      <c r="D33" s="46">
        <v>1461.4329391711981</v>
      </c>
      <c r="E33" s="46">
        <v>1510.5881268151277</v>
      </c>
      <c r="F33" s="46">
        <v>1556.0660070268186</v>
      </c>
      <c r="G33" s="46">
        <v>1592.759090270677</v>
      </c>
      <c r="H33" s="46">
        <v>1471.8696106900711</v>
      </c>
      <c r="I33" s="46">
        <v>1212.7245603159163</v>
      </c>
      <c r="J33" s="46">
        <v>1263.4259964598352</v>
      </c>
      <c r="K33" s="46">
        <v>1261.2873970377811</v>
      </c>
      <c r="L33" s="46">
        <v>1268.1637358600644</v>
      </c>
      <c r="M33" s="46">
        <v>1364.4710203505406</v>
      </c>
      <c r="N33" s="46">
        <v>1437.6433897413656</v>
      </c>
      <c r="O33" s="46">
        <v>1457.1351738766384</v>
      </c>
      <c r="P33" s="46">
        <v>1190.8522842044661</v>
      </c>
      <c r="Q33" s="46">
        <v>1006.9985553870778</v>
      </c>
      <c r="R33" s="46">
        <v>1049.2955470508382</v>
      </c>
      <c r="S33" s="46">
        <v>615.99279973624357</v>
      </c>
      <c r="T33" s="46">
        <v>463.84204329766396</v>
      </c>
      <c r="U33" s="46">
        <v>284.8049081264104</v>
      </c>
      <c r="V33" s="46">
        <v>278.64650733286254</v>
      </c>
      <c r="W33" s="46">
        <v>381.56113356609893</v>
      </c>
      <c r="X33" s="46">
        <v>302.79154765173917</v>
      </c>
      <c r="Y33" s="46">
        <v>460.96994317368154</v>
      </c>
      <c r="Z33" s="46">
        <v>648.10107072438586</v>
      </c>
      <c r="AA33" s="46">
        <v>726.92670538507707</v>
      </c>
      <c r="AB33" s="46">
        <v>749.56085926208709</v>
      </c>
      <c r="AC33" s="46">
        <v>717.90523816711902</v>
      </c>
      <c r="AD33" s="46">
        <v>692.70934488966407</v>
      </c>
      <c r="AE33" s="46">
        <v>676.8773309683836</v>
      </c>
      <c r="AF33" s="46">
        <v>667.93610829460567</v>
      </c>
      <c r="AG33" s="14">
        <f t="shared" si="2"/>
        <v>4.4796902849724526E-2</v>
      </c>
      <c r="AH33" s="14">
        <f>(AF33-B33)/B33</f>
        <v>-0.4932487863434622</v>
      </c>
      <c r="AI33" s="6"/>
      <c r="AJ33" s="16">
        <f t="shared" si="4"/>
        <v>-1.3209517093719255E-2</v>
      </c>
      <c r="AK33" s="17">
        <f t="shared" si="5"/>
        <v>-8.9412226737779292</v>
      </c>
    </row>
    <row r="34" spans="1:37" outlineLevel="1" x14ac:dyDescent="0.25">
      <c r="A34" s="45" t="s">
        <v>38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2.2233000000000001</v>
      </c>
      <c r="N34" s="46">
        <v>3.4013</v>
      </c>
      <c r="O34" s="46">
        <v>4.7308000000000003</v>
      </c>
      <c r="P34" s="46">
        <v>19.909100000000002</v>
      </c>
      <c r="Q34" s="46">
        <v>27.135100000000001</v>
      </c>
      <c r="R34" s="46">
        <v>21.749299999999998</v>
      </c>
      <c r="S34" s="46">
        <v>21.4984</v>
      </c>
      <c r="T34" s="46">
        <v>28.360700000000001</v>
      </c>
      <c r="U34" s="46">
        <v>27.975100000000001</v>
      </c>
      <c r="V34" s="46">
        <v>28.508600000000001</v>
      </c>
      <c r="W34" s="46">
        <v>28.426500000000011</v>
      </c>
      <c r="X34" s="46">
        <v>25.852520000000002</v>
      </c>
      <c r="Y34" s="46">
        <v>26.13158</v>
      </c>
      <c r="Z34" s="46">
        <v>24.340780000000002</v>
      </c>
      <c r="AA34" s="46">
        <v>24.012979999999999</v>
      </c>
      <c r="AB34" s="46">
        <v>23.628219999999999</v>
      </c>
      <c r="AC34" s="46">
        <v>27.376793485400007</v>
      </c>
      <c r="AD34" s="46">
        <v>27.013108234379622</v>
      </c>
      <c r="AE34" s="46">
        <v>29.367835046044128</v>
      </c>
      <c r="AF34" s="46">
        <v>29.367835046044128</v>
      </c>
      <c r="AG34" s="14">
        <f t="shared" si="2"/>
        <v>1.9696315817142639E-3</v>
      </c>
      <c r="AH34" s="14"/>
      <c r="AI34" s="6"/>
      <c r="AJ34" s="16"/>
      <c r="AK34" s="17"/>
    </row>
    <row r="35" spans="1:37" outlineLevel="1" x14ac:dyDescent="0.25">
      <c r="A35" s="45" t="s">
        <v>39</v>
      </c>
      <c r="B35" s="46">
        <v>1.0517276439228023</v>
      </c>
      <c r="C35" s="46">
        <v>1.076593083902305</v>
      </c>
      <c r="D35" s="46">
        <v>1.1335377199810128</v>
      </c>
      <c r="E35" s="46">
        <v>1.1896941561382939</v>
      </c>
      <c r="F35" s="46">
        <v>1.2362504832372856</v>
      </c>
      <c r="G35" s="46">
        <v>1.2747457435776115</v>
      </c>
      <c r="H35" s="46">
        <v>1.2685493320978209</v>
      </c>
      <c r="I35" s="46">
        <v>1.1917294484091958</v>
      </c>
      <c r="J35" s="46">
        <v>1.113417776270476</v>
      </c>
      <c r="K35" s="46">
        <v>1.5670949238651026</v>
      </c>
      <c r="L35" s="46">
        <v>1.7295190087621051</v>
      </c>
      <c r="M35" s="46">
        <v>2.1903253556437101</v>
      </c>
      <c r="N35" s="46">
        <v>4.612751971577187</v>
      </c>
      <c r="O35" s="46">
        <v>5.9960376922643057</v>
      </c>
      <c r="P35" s="46">
        <v>3.6021462615001472</v>
      </c>
      <c r="Q35" s="46">
        <v>2.3204422450905495</v>
      </c>
      <c r="R35" s="46">
        <v>2.4011647486509613</v>
      </c>
      <c r="S35" s="46">
        <v>9.1278711888478664E-2</v>
      </c>
      <c r="T35" s="46">
        <v>0.33801577056646803</v>
      </c>
      <c r="U35" s="46">
        <v>0.34332984322967069</v>
      </c>
      <c r="V35" s="46">
        <v>0.4226191272098464</v>
      </c>
      <c r="W35" s="46">
        <v>0.63601277181103</v>
      </c>
      <c r="X35" s="46">
        <v>0.2145592635374646</v>
      </c>
      <c r="Y35" s="46">
        <v>0.14019248375955543</v>
      </c>
      <c r="Z35" s="46">
        <v>0.13171558998164626</v>
      </c>
      <c r="AA35" s="46">
        <v>0.14153973216090274</v>
      </c>
      <c r="AB35" s="46">
        <v>0.13414485396944423</v>
      </c>
      <c r="AC35" s="46">
        <v>0.14206890123453392</v>
      </c>
      <c r="AD35" s="46">
        <v>0.1669050828182112</v>
      </c>
      <c r="AE35" s="46">
        <v>0.22265547287699822</v>
      </c>
      <c r="AF35" s="46">
        <v>0.14018428779201808</v>
      </c>
      <c r="AG35" s="14">
        <f t="shared" si="2"/>
        <v>9.4018302698302777E-6</v>
      </c>
      <c r="AH35" s="14">
        <f t="shared" ref="AH35:AH36" si="17">(AF35-B35)/B35</f>
        <v>-0.86671046577310684</v>
      </c>
      <c r="AI35" s="6"/>
      <c r="AJ35" s="16">
        <f t="shared" si="4"/>
        <v>-0.37039819421164544</v>
      </c>
      <c r="AK35" s="17">
        <f t="shared" si="5"/>
        <v>-8.2471185084980136E-2</v>
      </c>
    </row>
    <row r="36" spans="1:37" outlineLevel="1" x14ac:dyDescent="0.25">
      <c r="A36" s="45" t="s">
        <v>40</v>
      </c>
      <c r="B36" s="46">
        <v>61.099475607551149</v>
      </c>
      <c r="C36" s="46">
        <v>61.446295039518226</v>
      </c>
      <c r="D36" s="46">
        <v>61.948224669701766</v>
      </c>
      <c r="E36" s="46">
        <v>62.289815668021134</v>
      </c>
      <c r="F36" s="46">
        <v>62.495467391499105</v>
      </c>
      <c r="G36" s="46">
        <v>62.702138739576185</v>
      </c>
      <c r="H36" s="46">
        <v>62.375205873061375</v>
      </c>
      <c r="I36" s="46">
        <v>60.090643214764782</v>
      </c>
      <c r="J36" s="46">
        <v>67.498716674414183</v>
      </c>
      <c r="K36" s="46">
        <v>63.999292459432453</v>
      </c>
      <c r="L36" s="46">
        <v>62.448187629268048</v>
      </c>
      <c r="M36" s="46">
        <v>63.030154846725729</v>
      </c>
      <c r="N36" s="46">
        <v>65.168145183508287</v>
      </c>
      <c r="O36" s="46">
        <v>50.267697267567357</v>
      </c>
      <c r="P36" s="46">
        <v>48.262888957848823</v>
      </c>
      <c r="Q36" s="46">
        <v>49.343329707432574</v>
      </c>
      <c r="R36" s="46">
        <v>44.366627508206676</v>
      </c>
      <c r="S36" s="46">
        <v>44.195419017886195</v>
      </c>
      <c r="T36" s="46">
        <v>50.85527079057016</v>
      </c>
      <c r="U36" s="46">
        <v>51.456334392271863</v>
      </c>
      <c r="V36" s="46">
        <v>50.254979793649959</v>
      </c>
      <c r="W36" s="46">
        <v>50.064791055879212</v>
      </c>
      <c r="X36" s="46">
        <v>50.661857102298399</v>
      </c>
      <c r="Y36" s="46">
        <v>50.49180855973664</v>
      </c>
      <c r="Z36" s="46">
        <v>52.32859994995669</v>
      </c>
      <c r="AA36" s="46">
        <v>52.160802637180105</v>
      </c>
      <c r="AB36" s="46">
        <v>50.42575204336368</v>
      </c>
      <c r="AC36" s="46">
        <v>50.998243080770948</v>
      </c>
      <c r="AD36" s="46">
        <v>50.250502715689052</v>
      </c>
      <c r="AE36" s="46">
        <v>51.144764391324017</v>
      </c>
      <c r="AF36" s="46">
        <v>53.143038011915266</v>
      </c>
      <c r="AG36" s="14">
        <f t="shared" si="2"/>
        <v>3.564178491618481E-3</v>
      </c>
      <c r="AH36" s="14">
        <f t="shared" si="17"/>
        <v>-0.13022104554122499</v>
      </c>
      <c r="AI36" s="6"/>
      <c r="AJ36" s="16">
        <f t="shared" si="4"/>
        <v>3.9070932174051186E-2</v>
      </c>
      <c r="AK36" s="17">
        <f t="shared" si="5"/>
        <v>1.9982736205912488</v>
      </c>
    </row>
    <row r="37" spans="1:37" x14ac:dyDescent="0.25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23"/>
      <c r="U37" s="49"/>
      <c r="V37" s="49"/>
      <c r="W37" s="49"/>
      <c r="X37" s="49"/>
      <c r="Y37" s="49"/>
      <c r="Z37" s="23"/>
      <c r="AA37" s="23"/>
      <c r="AB37" s="23"/>
      <c r="AC37" s="23"/>
      <c r="AD37" s="23"/>
      <c r="AE37" s="23"/>
      <c r="AF37" s="23"/>
      <c r="AG37" s="25"/>
      <c r="AH37" s="6"/>
      <c r="AI37" s="6"/>
      <c r="AJ37" s="15"/>
      <c r="AK37" s="18"/>
    </row>
    <row r="38" spans="1:37" x14ac:dyDescent="0.25">
      <c r="A38" s="50" t="s">
        <v>41</v>
      </c>
      <c r="B38" s="51">
        <f t="shared" ref="B38:AA38" si="18">SUM(B2,B7,B8,B9,B10,B11,B17,B23,B24,B32)</f>
        <v>13752.890130137072</v>
      </c>
      <c r="C38" s="51">
        <f t="shared" si="18"/>
        <v>14042.550284750323</v>
      </c>
      <c r="D38" s="51">
        <f t="shared" si="18"/>
        <v>14257.555887068098</v>
      </c>
      <c r="E38" s="51">
        <f t="shared" si="18"/>
        <v>14405.071237341945</v>
      </c>
      <c r="F38" s="51">
        <f t="shared" si="18"/>
        <v>14437.715671764903</v>
      </c>
      <c r="G38" s="51">
        <f t="shared" si="18"/>
        <v>14557.829400594526</v>
      </c>
      <c r="H38" s="51">
        <f t="shared" si="18"/>
        <v>14881.947205986515</v>
      </c>
      <c r="I38" s="51">
        <f t="shared" si="18"/>
        <v>14959.822792192488</v>
      </c>
      <c r="J38" s="51">
        <f t="shared" si="18"/>
        <v>15283.890860325779</v>
      </c>
      <c r="K38" s="51">
        <f t="shared" si="18"/>
        <v>14880.540297138537</v>
      </c>
      <c r="L38" s="51">
        <f t="shared" si="18"/>
        <v>14387.743627732449</v>
      </c>
      <c r="M38" s="51">
        <f t="shared" si="18"/>
        <v>14520.552996720362</v>
      </c>
      <c r="N38" s="51">
        <f t="shared" si="18"/>
        <v>14521.759383249895</v>
      </c>
      <c r="O38" s="51">
        <f t="shared" si="18"/>
        <v>15212.738328162901</v>
      </c>
      <c r="P38" s="51">
        <f t="shared" si="18"/>
        <v>14218.250219013809</v>
      </c>
      <c r="Q38" s="51">
        <f t="shared" si="18"/>
        <v>14038.914944148057</v>
      </c>
      <c r="R38" s="51">
        <f t="shared" si="18"/>
        <v>14170.305658101099</v>
      </c>
      <c r="S38" s="51">
        <f t="shared" si="18"/>
        <v>13335.370096373937</v>
      </c>
      <c r="T38" s="51">
        <f t="shared" si="18"/>
        <v>13210.342843379733</v>
      </c>
      <c r="U38" s="51">
        <f t="shared" si="18"/>
        <v>12843.72777422091</v>
      </c>
      <c r="V38" s="51">
        <f t="shared" si="18"/>
        <v>12575.981384374956</v>
      </c>
      <c r="W38" s="51">
        <f t="shared" si="18"/>
        <v>12516.689096504109</v>
      </c>
      <c r="X38" s="51">
        <f t="shared" si="18"/>
        <v>13151.113835920316</v>
      </c>
      <c r="Y38" s="51">
        <f t="shared" si="18"/>
        <v>13430.556676008366</v>
      </c>
      <c r="Z38" s="51">
        <f t="shared" si="18"/>
        <v>13518.753037674636</v>
      </c>
      <c r="AA38" s="51">
        <f t="shared" si="18"/>
        <v>14055.622655289319</v>
      </c>
      <c r="AB38" s="51">
        <f>SUM(AB2,AB7,AB8,AB9,AB10,AB11,AB17,AB23,AB24,AB32)</f>
        <v>14451.793770774571</v>
      </c>
      <c r="AC38" s="51">
        <f>SUM(AC2,AC7,AC8,AC9,AC10,AC11,AC17,AC23,AC24,AC32)</f>
        <v>14835.968078897642</v>
      </c>
      <c r="AD38" s="51">
        <f t="shared" ref="AD38:AF38" si="19">SUM(AD2,AD7,AD8,AD9,AD10,AD11,AD17,AD23,AD24,AD32)</f>
        <v>15146.73109964222</v>
      </c>
      <c r="AE38" s="51">
        <f t="shared" si="19"/>
        <v>14745.476551202186</v>
      </c>
      <c r="AF38" s="51">
        <f t="shared" si="19"/>
        <v>14910.318923950186</v>
      </c>
      <c r="AG38" s="9">
        <f>AF38/$AF$38</f>
        <v>1</v>
      </c>
      <c r="AH38" s="9">
        <f>(AF38-B38)/B38</f>
        <v>8.4158950072378627E-2</v>
      </c>
      <c r="AI38" s="6"/>
      <c r="AJ38" s="10">
        <f>(AF38-AE38)/AE38</f>
        <v>1.1179182454741409E-2</v>
      </c>
      <c r="AK38" s="11">
        <f t="shared" si="5"/>
        <v>164.84237274800034</v>
      </c>
    </row>
    <row r="39" spans="1:37" x14ac:dyDescent="0.25">
      <c r="AH39" s="6"/>
      <c r="AI39" s="6"/>
      <c r="AJ39" s="6"/>
      <c r="AK39" s="6"/>
    </row>
    <row r="40" spans="1:37" x14ac:dyDescent="0.25">
      <c r="Z40" s="57"/>
      <c r="AA40" s="57"/>
      <c r="AB40" s="57"/>
      <c r="AC40" s="57"/>
      <c r="AD40" s="57"/>
      <c r="AE40" s="57"/>
      <c r="AF40" s="57"/>
      <c r="AH40" s="6"/>
      <c r="AI40" s="6"/>
      <c r="AJ40" s="6"/>
      <c r="AK40" s="29">
        <f>AF38-B38</f>
        <v>1157.4287938131147</v>
      </c>
    </row>
    <row r="41" spans="1:37" x14ac:dyDescent="0.25">
      <c r="Z41" s="57"/>
      <c r="AA41" s="57"/>
      <c r="AB41" s="57"/>
      <c r="AC41" s="57"/>
      <c r="AD41" s="57"/>
      <c r="AE41" s="57"/>
      <c r="AF41" s="57"/>
      <c r="AG41" s="58"/>
      <c r="AI41" s="58"/>
    </row>
    <row r="42" spans="1:37" x14ac:dyDescent="0.25">
      <c r="Z42" s="57"/>
      <c r="AA42" s="57"/>
      <c r="AB42" s="57"/>
      <c r="AC42" s="57"/>
      <c r="AD42" s="57"/>
      <c r="AE42" s="57"/>
      <c r="AF42" s="57"/>
      <c r="AG42" s="58"/>
    </row>
    <row r="43" spans="1:37" x14ac:dyDescent="0.25">
      <c r="Z43" s="57"/>
      <c r="AA43" s="57"/>
      <c r="AB43" s="57"/>
      <c r="AC43" s="57"/>
      <c r="AD43" s="57"/>
      <c r="AE43" s="57"/>
      <c r="AF43" s="57"/>
      <c r="AG43" s="59"/>
      <c r="AH43" s="59"/>
      <c r="AK43" s="48"/>
    </row>
    <row r="44" spans="1:37" x14ac:dyDescent="0.25">
      <c r="Z44" s="57"/>
      <c r="AA44" s="57"/>
      <c r="AB44" s="57"/>
      <c r="AC44" s="57"/>
      <c r="AD44" s="57"/>
      <c r="AE44" s="57"/>
      <c r="AF44" s="57"/>
      <c r="AG44" s="58"/>
      <c r="AK44" s="48"/>
    </row>
    <row r="45" spans="1:37" x14ac:dyDescent="0.25">
      <c r="Z45" s="57"/>
      <c r="AA45" s="57"/>
      <c r="AB45" s="57"/>
      <c r="AC45" s="57"/>
      <c r="AD45" s="57"/>
      <c r="AE45" s="57"/>
      <c r="AF45" s="57"/>
      <c r="AG45" s="58"/>
      <c r="AK45" s="48"/>
    </row>
    <row r="46" spans="1:37" x14ac:dyDescent="0.25">
      <c r="Z46" s="57"/>
      <c r="AA46" s="57"/>
      <c r="AB46" s="57"/>
      <c r="AC46" s="57"/>
      <c r="AD46" s="57"/>
      <c r="AE46" s="57"/>
      <c r="AF46" s="57"/>
      <c r="AG46" s="58"/>
      <c r="AK46" s="48"/>
    </row>
    <row r="47" spans="1:37" x14ac:dyDescent="0.25">
      <c r="Z47" s="57"/>
      <c r="AA47" s="57"/>
      <c r="AB47" s="57"/>
      <c r="AC47" s="57"/>
      <c r="AD47" s="57"/>
      <c r="AE47" s="57"/>
      <c r="AF47" s="57"/>
      <c r="AG47" s="58"/>
      <c r="AK47" s="48"/>
    </row>
    <row r="48" spans="1:37" x14ac:dyDescent="0.25">
      <c r="Z48" s="57"/>
      <c r="AA48" s="57"/>
      <c r="AB48" s="57"/>
      <c r="AC48" s="57"/>
      <c r="AD48" s="57"/>
      <c r="AE48" s="57"/>
      <c r="AF48" s="57"/>
      <c r="AG48" s="58"/>
      <c r="AK48" s="48"/>
    </row>
    <row r="49" spans="26:37" x14ac:dyDescent="0.25">
      <c r="Z49" s="57"/>
      <c r="AA49" s="57"/>
      <c r="AB49" s="57"/>
      <c r="AC49" s="57"/>
      <c r="AD49" s="57"/>
      <c r="AE49" s="57"/>
      <c r="AF49" s="57"/>
      <c r="AG49" s="58"/>
      <c r="AJ49" s="57"/>
      <c r="AK49" s="48"/>
    </row>
    <row r="50" spans="26:37" x14ac:dyDescent="0.25">
      <c r="Z50" s="57"/>
      <c r="AA50" s="57"/>
      <c r="AB50" s="57"/>
      <c r="AC50" s="57"/>
      <c r="AD50" s="57"/>
      <c r="AE50" s="57"/>
      <c r="AF50" s="57"/>
      <c r="AG50" s="58"/>
      <c r="AK50" s="48"/>
    </row>
    <row r="51" spans="26:37" x14ac:dyDescent="0.25">
      <c r="Z51" s="57"/>
      <c r="AA51" s="57"/>
      <c r="AB51" s="57"/>
      <c r="AC51" s="57"/>
      <c r="AD51" s="57"/>
      <c r="AE51" s="57"/>
      <c r="AF51" s="57"/>
      <c r="AG51" s="58"/>
      <c r="AH51" s="58"/>
      <c r="AK51" s="48"/>
    </row>
    <row r="52" spans="26:37" x14ac:dyDescent="0.25">
      <c r="Z52" s="57"/>
      <c r="AA52" s="57"/>
      <c r="AB52" s="57"/>
      <c r="AC52" s="57"/>
      <c r="AD52" s="57"/>
      <c r="AE52" s="57"/>
      <c r="AF52" s="57"/>
      <c r="AK52" s="48"/>
    </row>
    <row r="53" spans="26:37" x14ac:dyDescent="0.25">
      <c r="AA53" s="48"/>
      <c r="AB53" s="48"/>
      <c r="AC53" s="48"/>
      <c r="AD53" s="48"/>
      <c r="AE53" s="48"/>
      <c r="AF53" s="48"/>
      <c r="AK53" s="48"/>
    </row>
    <row r="54" spans="26:37" x14ac:dyDescent="0.25">
      <c r="AK54" s="48"/>
    </row>
    <row r="55" spans="26:37" x14ac:dyDescent="0.25">
      <c r="AK55" s="4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8FA61-BBD0-4AFF-9207-FC4C9330E67B}">
  <sheetPr>
    <tabColor rgb="FFFF0000"/>
    <outlinePr summaryBelow="0"/>
  </sheetPr>
  <dimension ref="A1:AQ55"/>
  <sheetViews>
    <sheetView zoomScale="75" zoomScaleNormal="75" workbookViewId="0">
      <pane ySplit="1" topLeftCell="A2" activePane="bottomLeft" state="frozen"/>
      <selection activeCell="E13" sqref="E13"/>
      <selection pane="bottomLeft" activeCell="E13" sqref="E13"/>
    </sheetView>
  </sheetViews>
  <sheetFormatPr defaultColWidth="9.140625" defaultRowHeight="15" outlineLevelRow="1" x14ac:dyDescent="0.25"/>
  <cols>
    <col min="1" max="1" width="46.5703125" style="42" customWidth="1"/>
    <col min="2" max="30" width="8.7109375" style="42" bestFit="1" customWidth="1"/>
    <col min="31" max="32" width="8.7109375" style="42" customWidth="1"/>
    <col min="33" max="33" width="11.140625" style="42" bestFit="1" customWidth="1"/>
    <col min="34" max="34" width="13" style="42" customWidth="1"/>
    <col min="35" max="35" width="9.7109375" style="42" customWidth="1"/>
    <col min="36" max="36" width="10.28515625" style="42" bestFit="1" customWidth="1"/>
    <col min="37" max="37" width="13.85546875" style="42" bestFit="1" customWidth="1"/>
    <col min="38" max="38" width="13.5703125" style="42" customWidth="1"/>
    <col min="39" max="16384" width="9.140625" style="42"/>
  </cols>
  <sheetData>
    <row r="1" spans="1:37" ht="30" x14ac:dyDescent="0.25">
      <c r="A1" s="37" t="s">
        <v>0</v>
      </c>
      <c r="B1" s="38">
        <v>1990</v>
      </c>
      <c r="C1" s="38">
        <v>1991</v>
      </c>
      <c r="D1" s="38">
        <v>1992</v>
      </c>
      <c r="E1" s="38">
        <v>1993</v>
      </c>
      <c r="F1" s="38">
        <v>1994</v>
      </c>
      <c r="G1" s="38">
        <v>1995</v>
      </c>
      <c r="H1" s="38">
        <v>1996</v>
      </c>
      <c r="I1" s="38">
        <v>1997</v>
      </c>
      <c r="J1" s="38">
        <v>1998</v>
      </c>
      <c r="K1" s="38">
        <v>1999</v>
      </c>
      <c r="L1" s="38">
        <v>2000</v>
      </c>
      <c r="M1" s="38">
        <v>2001</v>
      </c>
      <c r="N1" s="38">
        <v>2002</v>
      </c>
      <c r="O1" s="38">
        <v>2003</v>
      </c>
      <c r="P1" s="38">
        <v>2004</v>
      </c>
      <c r="Q1" s="38">
        <v>2005</v>
      </c>
      <c r="R1" s="38">
        <v>2006</v>
      </c>
      <c r="S1" s="38">
        <v>2007</v>
      </c>
      <c r="T1" s="38">
        <v>2008</v>
      </c>
      <c r="U1" s="38">
        <v>2009</v>
      </c>
      <c r="V1" s="38">
        <v>2010</v>
      </c>
      <c r="W1" s="38">
        <v>2011</v>
      </c>
      <c r="X1" s="38">
        <v>2012</v>
      </c>
      <c r="Y1" s="38">
        <v>2013</v>
      </c>
      <c r="Z1" s="38">
        <v>2014</v>
      </c>
      <c r="AA1" s="38">
        <v>2015</v>
      </c>
      <c r="AB1" s="38">
        <v>2016</v>
      </c>
      <c r="AC1" s="38">
        <v>2017</v>
      </c>
      <c r="AD1" s="38">
        <v>2018</v>
      </c>
      <c r="AE1" s="38">
        <v>2019</v>
      </c>
      <c r="AF1" s="38">
        <v>2020</v>
      </c>
      <c r="AG1" s="37" t="s">
        <v>1</v>
      </c>
      <c r="AH1" s="39" t="s">
        <v>2</v>
      </c>
      <c r="AI1" s="40"/>
      <c r="AJ1" s="39" t="s">
        <v>3</v>
      </c>
      <c r="AK1" s="41" t="s">
        <v>4</v>
      </c>
    </row>
    <row r="2" spans="1:37" x14ac:dyDescent="0.25">
      <c r="A2" s="43" t="s">
        <v>5</v>
      </c>
      <c r="B2" s="44">
        <f t="shared" ref="B2:AA2" si="0">SUM(B3:B6)</f>
        <v>71.495846513999325</v>
      </c>
      <c r="C2" s="44">
        <f t="shared" si="0"/>
        <v>73.156847206211893</v>
      </c>
      <c r="D2" s="44">
        <f t="shared" si="0"/>
        <v>75.259274418477403</v>
      </c>
      <c r="E2" s="44">
        <f t="shared" si="0"/>
        <v>71.99796817856803</v>
      </c>
      <c r="F2" s="44">
        <f t="shared" si="0"/>
        <v>73.39756896278648</v>
      </c>
      <c r="G2" s="44">
        <f t="shared" si="0"/>
        <v>74.376799386855126</v>
      </c>
      <c r="H2" s="44">
        <f t="shared" si="0"/>
        <v>77.831366539011981</v>
      </c>
      <c r="I2" s="44">
        <f t="shared" si="0"/>
        <v>77.701119636140888</v>
      </c>
      <c r="J2" s="44">
        <f t="shared" si="0"/>
        <v>75.177669208058376</v>
      </c>
      <c r="K2" s="44">
        <f t="shared" si="0"/>
        <v>77.014970377795336</v>
      </c>
      <c r="L2" s="44">
        <f t="shared" si="0"/>
        <v>76.966808263145694</v>
      </c>
      <c r="M2" s="44">
        <f t="shared" si="0"/>
        <v>83.778343559172555</v>
      </c>
      <c r="N2" s="44">
        <f t="shared" si="0"/>
        <v>94.326007352007309</v>
      </c>
      <c r="O2" s="44">
        <f t="shared" si="0"/>
        <v>104.51715098794709</v>
      </c>
      <c r="P2" s="44">
        <f t="shared" si="0"/>
        <v>91.532415252779501</v>
      </c>
      <c r="Q2" s="44">
        <f t="shared" si="0"/>
        <v>100.27242855664066</v>
      </c>
      <c r="R2" s="44">
        <f t="shared" si="0"/>
        <v>108.73003268039686</v>
      </c>
      <c r="S2" s="44">
        <f t="shared" si="0"/>
        <v>115.10787666867617</v>
      </c>
      <c r="T2" s="44">
        <f t="shared" si="0"/>
        <v>144.07510410628697</v>
      </c>
      <c r="U2" s="44">
        <f t="shared" si="0"/>
        <v>138.45582518974018</v>
      </c>
      <c r="V2" s="44">
        <f t="shared" si="0"/>
        <v>143.99791045604209</v>
      </c>
      <c r="W2" s="44">
        <f t="shared" si="0"/>
        <v>131.44904739843955</v>
      </c>
      <c r="X2" s="44">
        <f t="shared" si="0"/>
        <v>134.23847118198128</v>
      </c>
      <c r="Y2" s="44">
        <f t="shared" si="0"/>
        <v>124.30180944944767</v>
      </c>
      <c r="Z2" s="44">
        <f t="shared" si="0"/>
        <v>124.23655447791974</v>
      </c>
      <c r="AA2" s="44">
        <f t="shared" si="0"/>
        <v>122.11664610637871</v>
      </c>
      <c r="AB2" s="44">
        <f>SUM(AB3:AB6)</f>
        <v>139.50738851894437</v>
      </c>
      <c r="AC2" s="44">
        <f>SUM(AC3:AC6)</f>
        <v>140.37652598200992</v>
      </c>
      <c r="AD2" s="44">
        <f t="shared" ref="AD2:AF2" si="1">SUM(AD3:AD6)</f>
        <v>141.89970809939118</v>
      </c>
      <c r="AE2" s="44">
        <f t="shared" si="1"/>
        <v>139.17787773409708</v>
      </c>
      <c r="AF2" s="44">
        <f t="shared" si="1"/>
        <v>123.81758869060704</v>
      </c>
      <c r="AG2" s="9">
        <f>AF2/$AF$38</f>
        <v>1.8027572101642707E-2</v>
      </c>
      <c r="AH2" s="9">
        <f>(AF2-B2)/B2</f>
        <v>0.73181512951752792</v>
      </c>
      <c r="AI2" s="6"/>
      <c r="AJ2" s="10">
        <f>(AF2-AE2)/AE2</f>
        <v>-0.11036444364266187</v>
      </c>
      <c r="AK2" s="11">
        <f>AF2-AE2</f>
        <v>-15.360289043490042</v>
      </c>
    </row>
    <row r="3" spans="1:37" outlineLevel="1" x14ac:dyDescent="0.25">
      <c r="A3" s="45" t="s">
        <v>6</v>
      </c>
      <c r="B3" s="46">
        <v>70.94798072669596</v>
      </c>
      <c r="C3" s="46">
        <v>72.660357701161089</v>
      </c>
      <c r="D3" s="46">
        <v>74.851310587505793</v>
      </c>
      <c r="E3" s="46">
        <v>71.582924963676177</v>
      </c>
      <c r="F3" s="46">
        <v>72.935086102667356</v>
      </c>
      <c r="G3" s="46">
        <v>73.940759194117675</v>
      </c>
      <c r="H3" s="46">
        <v>77.384796166625179</v>
      </c>
      <c r="I3" s="46">
        <v>77.293554434584095</v>
      </c>
      <c r="J3" s="46">
        <v>74.632929074620307</v>
      </c>
      <c r="K3" s="46">
        <v>76.466456417857017</v>
      </c>
      <c r="L3" s="46">
        <v>76.317215992184586</v>
      </c>
      <c r="M3" s="46">
        <v>82.957925845261499</v>
      </c>
      <c r="N3" s="46">
        <v>93.417799912553946</v>
      </c>
      <c r="O3" s="46">
        <v>103.56605189682773</v>
      </c>
      <c r="P3" s="46">
        <v>90.619373448554853</v>
      </c>
      <c r="Q3" s="46">
        <v>99.39641212978178</v>
      </c>
      <c r="R3" s="46">
        <v>107.82267329645721</v>
      </c>
      <c r="S3" s="46">
        <v>114.23505574126889</v>
      </c>
      <c r="T3" s="46">
        <v>143.16542884254008</v>
      </c>
      <c r="U3" s="46">
        <v>137.54401455338871</v>
      </c>
      <c r="V3" s="46">
        <v>143.25144884895806</v>
      </c>
      <c r="W3" s="46">
        <v>130.88240343065317</v>
      </c>
      <c r="X3" s="46">
        <v>133.61722120770327</v>
      </c>
      <c r="Y3" s="46">
        <v>123.62991536029156</v>
      </c>
      <c r="Z3" s="46">
        <v>123.66187044437257</v>
      </c>
      <c r="AA3" s="46">
        <v>121.60845719174158</v>
      </c>
      <c r="AB3" s="46">
        <v>138.9315488932971</v>
      </c>
      <c r="AC3" s="46">
        <v>139.78599167953132</v>
      </c>
      <c r="AD3" s="46">
        <v>141.38091843719519</v>
      </c>
      <c r="AE3" s="46">
        <v>138.73758420897244</v>
      </c>
      <c r="AF3" s="46">
        <v>123.33236260274015</v>
      </c>
      <c r="AG3" s="14">
        <f t="shared" ref="AG3:AG36" si="2">AF3/$AF$38</f>
        <v>1.7956924236689719E-2</v>
      </c>
      <c r="AH3" s="14">
        <f>(AF3-B3)/B3</f>
        <v>0.73834915862986994</v>
      </c>
      <c r="AI3" s="15"/>
      <c r="AJ3" s="16">
        <f>(AF3-AE3)/AE3</f>
        <v>-0.11103856027237932</v>
      </c>
      <c r="AK3" s="17">
        <f>AF3-AE3</f>
        <v>-15.405221606232288</v>
      </c>
    </row>
    <row r="4" spans="1:37" outlineLevel="1" x14ac:dyDescent="0.25">
      <c r="A4" s="45" t="s">
        <v>7</v>
      </c>
      <c r="B4" s="46">
        <v>0.18584290467936004</v>
      </c>
      <c r="C4" s="46">
        <v>0.20756739680279998</v>
      </c>
      <c r="D4" s="46">
        <v>0.15733260453960002</v>
      </c>
      <c r="E4" s="46">
        <v>0.16441198845984004</v>
      </c>
      <c r="F4" s="46">
        <v>0.17356075187112005</v>
      </c>
      <c r="G4" s="46">
        <v>0.17496599853744002</v>
      </c>
      <c r="H4" s="46">
        <v>0.18549617818680003</v>
      </c>
      <c r="I4" s="46">
        <v>0.22307277098880002</v>
      </c>
      <c r="J4" s="46">
        <v>0.23145110039808003</v>
      </c>
      <c r="K4" s="46">
        <v>0.22551270740064003</v>
      </c>
      <c r="L4" s="46">
        <v>0.31541730238512</v>
      </c>
      <c r="M4" s="46">
        <v>0.34564476579120001</v>
      </c>
      <c r="N4" s="46">
        <v>0.34428717998135999</v>
      </c>
      <c r="O4" s="46">
        <v>0.31407805727136007</v>
      </c>
      <c r="P4" s="46">
        <v>0.32534935076232002</v>
      </c>
      <c r="Q4" s="46">
        <v>0.41322531955057812</v>
      </c>
      <c r="R4" s="46">
        <v>0.39059219449025517</v>
      </c>
      <c r="S4" s="46">
        <v>0.38562497556336861</v>
      </c>
      <c r="T4" s="46">
        <v>0.37760874482631868</v>
      </c>
      <c r="U4" s="46">
        <v>0.30555682160271797</v>
      </c>
      <c r="V4" s="46">
        <v>0.2146651083544647</v>
      </c>
      <c r="W4" s="46">
        <v>0.17505122539943752</v>
      </c>
      <c r="X4" s="46">
        <v>0.18923019210014572</v>
      </c>
      <c r="Y4" s="46">
        <v>0.16720794752951415</v>
      </c>
      <c r="Z4" s="46">
        <v>0.16086819397953564</v>
      </c>
      <c r="AA4" s="46">
        <v>0.19119094804645911</v>
      </c>
      <c r="AB4" s="46">
        <v>0.17363882526514615</v>
      </c>
      <c r="AC4" s="46">
        <v>0.18223133777136491</v>
      </c>
      <c r="AD4" s="46">
        <v>0.19220079290617179</v>
      </c>
      <c r="AE4" s="46">
        <v>0.16828750470976822</v>
      </c>
      <c r="AF4" s="46">
        <v>0.2040191017398594</v>
      </c>
      <c r="AG4" s="14">
        <f t="shared" si="2"/>
        <v>2.970473828171643E-5</v>
      </c>
      <c r="AH4" s="14">
        <f t="shared" ref="AH4:AH5" si="3">(AF4-B4)/B4</f>
        <v>9.7804094764119526E-2</v>
      </c>
      <c r="AI4" s="21"/>
      <c r="AJ4" s="16">
        <f t="shared" ref="AJ4:AJ36" si="4">(AF4-AE4)/AE4</f>
        <v>0.21232471829512573</v>
      </c>
      <c r="AK4" s="17">
        <f t="shared" ref="AK4:AK38" si="5">AF4-AE4</f>
        <v>3.5731597030091183E-2</v>
      </c>
    </row>
    <row r="5" spans="1:37" outlineLevel="1" x14ac:dyDescent="0.25">
      <c r="A5" s="45" t="s">
        <v>8</v>
      </c>
      <c r="B5" s="46">
        <v>0.36202288262400001</v>
      </c>
      <c r="C5" s="46">
        <v>0.28892210824800002</v>
      </c>
      <c r="D5" s="46">
        <v>0.25063122643200003</v>
      </c>
      <c r="E5" s="46">
        <v>0.25063122643200003</v>
      </c>
      <c r="F5" s="46">
        <v>0.28892210824800002</v>
      </c>
      <c r="G5" s="46">
        <v>0.2610741942</v>
      </c>
      <c r="H5" s="46">
        <v>0.2610741942</v>
      </c>
      <c r="I5" s="46">
        <v>0.18449243056800002</v>
      </c>
      <c r="J5" s="46">
        <v>0.31328903304000005</v>
      </c>
      <c r="K5" s="46">
        <v>0.30284606527200003</v>
      </c>
      <c r="L5" s="46">
        <v>0.33417496857599999</v>
      </c>
      <c r="M5" s="46">
        <v>0.44556662476799996</v>
      </c>
      <c r="N5" s="46">
        <v>0.56392025947199997</v>
      </c>
      <c r="O5" s="46">
        <v>0.63702103384799991</v>
      </c>
      <c r="P5" s="46">
        <v>0.58769245346232613</v>
      </c>
      <c r="Q5" s="46">
        <v>0.46279110730831235</v>
      </c>
      <c r="R5" s="46">
        <v>0.51676718944939726</v>
      </c>
      <c r="S5" s="46">
        <v>0.48719595184390641</v>
      </c>
      <c r="T5" s="46">
        <v>0.53206651892057455</v>
      </c>
      <c r="U5" s="46">
        <v>0.60625381474875784</v>
      </c>
      <c r="V5" s="46">
        <v>0.53179649872955637</v>
      </c>
      <c r="W5" s="46">
        <v>0.39159274238694652</v>
      </c>
      <c r="X5" s="46">
        <v>0.43201978217787129</v>
      </c>
      <c r="Y5" s="46">
        <v>0.50468614162658798</v>
      </c>
      <c r="Z5" s="46">
        <v>0.41381583956763696</v>
      </c>
      <c r="AA5" s="46">
        <v>0.31680875537660469</v>
      </c>
      <c r="AB5" s="46">
        <v>0.40147995530925323</v>
      </c>
      <c r="AC5" s="46">
        <v>0.40576918930937972</v>
      </c>
      <c r="AD5" s="46">
        <v>0.32649220728116385</v>
      </c>
      <c r="AE5" s="46">
        <v>0.27187440305451605</v>
      </c>
      <c r="AF5" s="46">
        <v>0.28105571184544198</v>
      </c>
      <c r="AG5" s="14">
        <f t="shared" si="2"/>
        <v>4.0921101464291332E-5</v>
      </c>
      <c r="AH5" s="14">
        <f t="shared" si="3"/>
        <v>-0.22365208019917129</v>
      </c>
      <c r="AI5" s="21"/>
      <c r="AJ5" s="16">
        <f t="shared" si="4"/>
        <v>3.377040533339546E-2</v>
      </c>
      <c r="AK5" s="17">
        <f t="shared" si="5"/>
        <v>9.181308790925935E-3</v>
      </c>
    </row>
    <row r="6" spans="1:37" outlineLevel="1" x14ac:dyDescent="0.25">
      <c r="A6" s="45" t="s">
        <v>9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2.0155187265673804E-2</v>
      </c>
      <c r="L6" s="60">
        <v>0</v>
      </c>
      <c r="M6" s="60">
        <v>2.9206323351837298E-2</v>
      </c>
      <c r="N6" s="60">
        <v>0</v>
      </c>
      <c r="O6" s="60">
        <v>0</v>
      </c>
      <c r="P6" s="60">
        <v>0</v>
      </c>
      <c r="Q6" s="60">
        <v>0</v>
      </c>
      <c r="R6" s="60">
        <v>0</v>
      </c>
      <c r="S6" s="60">
        <v>0</v>
      </c>
      <c r="T6" s="60">
        <v>0</v>
      </c>
      <c r="U6" s="60">
        <v>0</v>
      </c>
      <c r="V6" s="60">
        <v>0</v>
      </c>
      <c r="W6" s="60">
        <v>0</v>
      </c>
      <c r="X6" s="60">
        <v>0</v>
      </c>
      <c r="Y6" s="60">
        <v>0</v>
      </c>
      <c r="Z6" s="60">
        <v>0</v>
      </c>
      <c r="AA6" s="60">
        <v>1.892112140732544E-4</v>
      </c>
      <c r="AB6" s="60">
        <v>7.2084507287484983E-4</v>
      </c>
      <c r="AC6" s="60">
        <v>2.5337753978683358E-3</v>
      </c>
      <c r="AD6" s="60">
        <v>9.6662008642024613E-5</v>
      </c>
      <c r="AE6" s="60">
        <v>1.3161736035795962E-4</v>
      </c>
      <c r="AF6" s="60">
        <v>1.5127428159625859E-4</v>
      </c>
      <c r="AG6" s="14">
        <f t="shared" si="2"/>
        <v>2.2025206979399332E-8</v>
      </c>
      <c r="AH6" s="61"/>
      <c r="AI6" s="6"/>
      <c r="AJ6" s="16">
        <f>(AF6-AE6)/AE6</f>
        <v>0.14934900065491408</v>
      </c>
      <c r="AK6" s="17">
        <f t="shared" si="5"/>
        <v>1.9656921238298973E-5</v>
      </c>
    </row>
    <row r="7" spans="1:37" x14ac:dyDescent="0.25">
      <c r="A7" s="47" t="s">
        <v>10</v>
      </c>
      <c r="B7" s="44">
        <v>29.232469791365066</v>
      </c>
      <c r="C7" s="44">
        <v>28.95915106211417</v>
      </c>
      <c r="D7" s="44">
        <v>24.868866329866318</v>
      </c>
      <c r="E7" s="44">
        <v>24.576348026156484</v>
      </c>
      <c r="F7" s="44">
        <v>23.074220864437073</v>
      </c>
      <c r="G7" s="44">
        <v>21.722945552612657</v>
      </c>
      <c r="H7" s="44">
        <v>22.459260164065793</v>
      </c>
      <c r="I7" s="44">
        <v>20.894929458783885</v>
      </c>
      <c r="J7" s="44">
        <v>22.426162619578836</v>
      </c>
      <c r="K7" s="44">
        <v>19.932223619375694</v>
      </c>
      <c r="L7" s="44">
        <v>19.89605174379161</v>
      </c>
      <c r="M7" s="44">
        <v>20.194752375752383</v>
      </c>
      <c r="N7" s="44">
        <v>20.219054423975276</v>
      </c>
      <c r="O7" s="44">
        <v>20.211543917223608</v>
      </c>
      <c r="P7" s="44">
        <v>20.245904138936503</v>
      </c>
      <c r="Q7" s="44">
        <v>21.432926970972122</v>
      </c>
      <c r="R7" s="44">
        <v>20.922703564294896</v>
      </c>
      <c r="S7" s="44">
        <v>20.823746961505858</v>
      </c>
      <c r="T7" s="44">
        <v>22.529288917432641</v>
      </c>
      <c r="U7" s="44">
        <v>22.999450108996417</v>
      </c>
      <c r="V7" s="44">
        <v>22.999935679239709</v>
      </c>
      <c r="W7" s="44">
        <v>20.039823028052744</v>
      </c>
      <c r="X7" s="44">
        <v>19.034773805578638</v>
      </c>
      <c r="Y7" s="44">
        <v>18.864874824970869</v>
      </c>
      <c r="Z7" s="44">
        <v>16.708607917007392</v>
      </c>
      <c r="AA7" s="44">
        <v>18.12520458388585</v>
      </c>
      <c r="AB7" s="44">
        <v>18.695787100127333</v>
      </c>
      <c r="AC7" s="44">
        <v>16.939862719866863</v>
      </c>
      <c r="AD7" s="44">
        <v>18.220204859694494</v>
      </c>
      <c r="AE7" s="44">
        <v>17.0136981839943</v>
      </c>
      <c r="AF7" s="44">
        <v>18.617207644009483</v>
      </c>
      <c r="AG7" s="9">
        <f t="shared" si="2"/>
        <v>2.7106250144499503E-3</v>
      </c>
      <c r="AH7" s="9">
        <f>(AF7-B7)/B7</f>
        <v>-0.36313257905054636</v>
      </c>
      <c r="AI7" s="6"/>
      <c r="AJ7" s="10">
        <f t="shared" si="4"/>
        <v>9.4248143035926768E-2</v>
      </c>
      <c r="AK7" s="11">
        <f t="shared" si="5"/>
        <v>1.6035094600151822</v>
      </c>
    </row>
    <row r="8" spans="1:37" x14ac:dyDescent="0.25">
      <c r="A8" s="47" t="s">
        <v>11</v>
      </c>
      <c r="B8" s="44">
        <v>12.785165626478568</v>
      </c>
      <c r="C8" s="44">
        <v>12.872007448903425</v>
      </c>
      <c r="D8" s="44">
        <v>11.063494067716084</v>
      </c>
      <c r="E8" s="44">
        <v>11.610568819429751</v>
      </c>
      <c r="F8" s="44">
        <v>11.625150715967257</v>
      </c>
      <c r="G8" s="44">
        <v>11.816589939728216</v>
      </c>
      <c r="H8" s="44">
        <v>12.431169734873928</v>
      </c>
      <c r="I8" s="44">
        <v>12.788949460372464</v>
      </c>
      <c r="J8" s="44">
        <v>13.450966212190327</v>
      </c>
      <c r="K8" s="44">
        <v>13.659666840960995</v>
      </c>
      <c r="L8" s="44">
        <v>15.878306530968725</v>
      </c>
      <c r="M8" s="44">
        <v>16.483429595658222</v>
      </c>
      <c r="N8" s="44">
        <v>15.73500814987384</v>
      </c>
      <c r="O8" s="44">
        <v>16.245582816495549</v>
      </c>
      <c r="P8" s="44">
        <v>17.530353841363425</v>
      </c>
      <c r="Q8" s="44">
        <v>19.841023168627252</v>
      </c>
      <c r="R8" s="44">
        <v>18.575867989531464</v>
      </c>
      <c r="S8" s="44">
        <v>17.977817691635977</v>
      </c>
      <c r="T8" s="44">
        <v>16.649040773000294</v>
      </c>
      <c r="U8" s="44">
        <v>13.804727926127971</v>
      </c>
      <c r="V8" s="44">
        <v>14.391592550076954</v>
      </c>
      <c r="W8" s="44">
        <v>12.268242829713904</v>
      </c>
      <c r="X8" s="44">
        <v>11.261852620466186</v>
      </c>
      <c r="Y8" s="44">
        <v>11.602002511569561</v>
      </c>
      <c r="Z8" s="44">
        <v>13.381669925518043</v>
      </c>
      <c r="AA8" s="44">
        <v>13.343154097023577</v>
      </c>
      <c r="AB8" s="44">
        <v>12.967522846519159</v>
      </c>
      <c r="AC8" s="44">
        <v>13.830942746966723</v>
      </c>
      <c r="AD8" s="44">
        <v>14.354355274142232</v>
      </c>
      <c r="AE8" s="44">
        <v>13.440779537236649</v>
      </c>
      <c r="AF8" s="44">
        <v>12.917661762025682</v>
      </c>
      <c r="AG8" s="9">
        <f t="shared" si="2"/>
        <v>1.88078350791867E-3</v>
      </c>
      <c r="AH8" s="9">
        <f t="shared" ref="AH8:AH11" si="6">(AF8-B8)/B8</f>
        <v>1.0363270951508834E-2</v>
      </c>
      <c r="AI8" s="6"/>
      <c r="AJ8" s="10">
        <f t="shared" si="4"/>
        <v>-3.8920196091432713E-2</v>
      </c>
      <c r="AK8" s="11">
        <f t="shared" si="5"/>
        <v>-0.52311777521096658</v>
      </c>
    </row>
    <row r="9" spans="1:37" x14ac:dyDescent="0.25">
      <c r="A9" s="47" t="s">
        <v>12</v>
      </c>
      <c r="B9" s="44">
        <v>2.1821642790366513</v>
      </c>
      <c r="C9" s="44">
        <v>2.171787776337915</v>
      </c>
      <c r="D9" s="44">
        <v>2.1131416985461478</v>
      </c>
      <c r="E9" s="44">
        <v>2.0233829364682596</v>
      </c>
      <c r="F9" s="44">
        <v>2.1956264742801426</v>
      </c>
      <c r="G9" s="44">
        <v>2.1303674475238705</v>
      </c>
      <c r="H9" s="44">
        <v>1.8394876184884632</v>
      </c>
      <c r="I9" s="44">
        <v>1.820003304982172</v>
      </c>
      <c r="J9" s="44">
        <v>1.7208090417092501</v>
      </c>
      <c r="K9" s="44">
        <v>1.7469146598853529</v>
      </c>
      <c r="L9" s="44">
        <v>1.6823966051188028</v>
      </c>
      <c r="M9" s="44">
        <v>1.6115325555922519</v>
      </c>
      <c r="N9" s="44">
        <v>1.5222000002576566</v>
      </c>
      <c r="O9" s="44">
        <v>1.9390101184236896</v>
      </c>
      <c r="P9" s="44">
        <v>1.7925489830541901</v>
      </c>
      <c r="Q9" s="44">
        <v>1.8057131859390756</v>
      </c>
      <c r="R9" s="44">
        <v>1.7369529826206054</v>
      </c>
      <c r="S9" s="44">
        <v>1.8584808205843903</v>
      </c>
      <c r="T9" s="44">
        <v>2.1335100995416929</v>
      </c>
      <c r="U9" s="44">
        <v>1.2184223556943319</v>
      </c>
      <c r="V9" s="44">
        <v>1.0785893340389996</v>
      </c>
      <c r="W9" s="44">
        <v>1.1620256316124433</v>
      </c>
      <c r="X9" s="44">
        <v>1.2738144163859566</v>
      </c>
      <c r="Y9" s="44">
        <v>1.4076722746734958</v>
      </c>
      <c r="Z9" s="44">
        <v>1.3612110252003122</v>
      </c>
      <c r="AA9" s="44">
        <v>1.1973385883988164</v>
      </c>
      <c r="AB9" s="44">
        <v>1.0461822823307732</v>
      </c>
      <c r="AC9" s="44">
        <v>0.97421246295487363</v>
      </c>
      <c r="AD9" s="44">
        <v>1.1113924732741669</v>
      </c>
      <c r="AE9" s="44">
        <v>1.0950954342702193</v>
      </c>
      <c r="AF9" s="44">
        <v>1.118632175695919</v>
      </c>
      <c r="AG9" s="9">
        <f t="shared" si="2"/>
        <v>1.6287041619722213E-4</v>
      </c>
      <c r="AH9" s="9">
        <f t="shared" si="6"/>
        <v>-0.4873749027778258</v>
      </c>
      <c r="AI9" s="21"/>
      <c r="AJ9" s="10">
        <f t="shared" si="4"/>
        <v>2.1492867826067422E-2</v>
      </c>
      <c r="AK9" s="11">
        <f t="shared" si="5"/>
        <v>2.3536741425699725E-2</v>
      </c>
    </row>
    <row r="10" spans="1:37" x14ac:dyDescent="0.25">
      <c r="A10" s="47" t="s">
        <v>13</v>
      </c>
      <c r="B10" s="44">
        <v>2.6516530861912266</v>
      </c>
      <c r="C10" s="44">
        <v>2.5350284596006789</v>
      </c>
      <c r="D10" s="44">
        <v>2.1715415287753306</v>
      </c>
      <c r="E10" s="44">
        <v>2.0619645675281224</v>
      </c>
      <c r="F10" s="44">
        <v>2.0352303955882922</v>
      </c>
      <c r="G10" s="44">
        <v>1.848041880249514</v>
      </c>
      <c r="H10" s="44">
        <v>1.7826656486169139</v>
      </c>
      <c r="I10" s="44">
        <v>1.6308166938802644</v>
      </c>
      <c r="J10" s="44">
        <v>1.4465699125864406</v>
      </c>
      <c r="K10" s="44">
        <v>1.4725316306169471</v>
      </c>
      <c r="L10" s="44">
        <v>1.4709168424089067</v>
      </c>
      <c r="M10" s="44">
        <v>1.4695278152352504</v>
      </c>
      <c r="N10" s="44">
        <v>1.4218814831867796</v>
      </c>
      <c r="O10" s="44">
        <v>1.3636268460119885</v>
      </c>
      <c r="P10" s="44">
        <v>1.2874756733296608</v>
      </c>
      <c r="Q10" s="44">
        <v>1.3478140307088551</v>
      </c>
      <c r="R10" s="44">
        <v>1.2968347855612001</v>
      </c>
      <c r="S10" s="44">
        <v>1.2518003452170872</v>
      </c>
      <c r="T10" s="44">
        <v>1.3392616381431757</v>
      </c>
      <c r="U10" s="44">
        <v>1.5570195034359038</v>
      </c>
      <c r="V10" s="44">
        <v>1.6064756909535138</v>
      </c>
      <c r="W10" s="44">
        <v>1.5371380820954776</v>
      </c>
      <c r="X10" s="44">
        <v>1.5818553778959927</v>
      </c>
      <c r="Y10" s="44">
        <v>1.9409360637462787</v>
      </c>
      <c r="Z10" s="44">
        <v>2.0389955533744155</v>
      </c>
      <c r="AA10" s="44">
        <v>1.7273860942991186</v>
      </c>
      <c r="AB10" s="44">
        <v>2.3343918169782993</v>
      </c>
      <c r="AC10" s="44">
        <v>2.1576674754077367</v>
      </c>
      <c r="AD10" s="44">
        <v>1.9537134701934806</v>
      </c>
      <c r="AE10" s="44">
        <v>1.787747435030917</v>
      </c>
      <c r="AF10" s="44">
        <v>1.8627878192951195</v>
      </c>
      <c r="AG10" s="9">
        <f t="shared" si="2"/>
        <v>2.7121786232097805E-4</v>
      </c>
      <c r="AH10" s="9">
        <f t="shared" si="6"/>
        <v>-0.29749942441724719</v>
      </c>
      <c r="AI10" s="6"/>
      <c r="AJ10" s="10">
        <f t="shared" si="4"/>
        <v>4.1974824180298555E-2</v>
      </c>
      <c r="AK10" s="11">
        <f t="shared" si="5"/>
        <v>7.5040384264202453E-2</v>
      </c>
    </row>
    <row r="11" spans="1:37" x14ac:dyDescent="0.25">
      <c r="A11" s="47" t="s">
        <v>14</v>
      </c>
      <c r="B11" s="44">
        <f t="shared" ref="B11:AA11" si="7">SUM(B12:B16)</f>
        <v>66.704900404293909</v>
      </c>
      <c r="C11" s="44">
        <f t="shared" si="7"/>
        <v>67.192611087391398</v>
      </c>
      <c r="D11" s="44">
        <f t="shared" si="7"/>
        <v>80.844441877724805</v>
      </c>
      <c r="E11" s="44">
        <f t="shared" si="7"/>
        <v>99.390163557183939</v>
      </c>
      <c r="F11" s="44">
        <f t="shared" si="7"/>
        <v>132.73132094760805</v>
      </c>
      <c r="G11" s="44">
        <f t="shared" si="7"/>
        <v>177.95715411167004</v>
      </c>
      <c r="H11" s="44">
        <f t="shared" si="7"/>
        <v>266.21696931561485</v>
      </c>
      <c r="I11" s="44">
        <f t="shared" si="7"/>
        <v>332.43496394965888</v>
      </c>
      <c r="J11" s="44">
        <f t="shared" si="7"/>
        <v>408.72384811393715</v>
      </c>
      <c r="K11" s="44">
        <f t="shared" si="7"/>
        <v>170.88414103297342</v>
      </c>
      <c r="L11" s="44">
        <f t="shared" si="7"/>
        <v>185.01340033449134</v>
      </c>
      <c r="M11" s="44">
        <f t="shared" si="7"/>
        <v>191.5812351369307</v>
      </c>
      <c r="N11" s="44">
        <f t="shared" si="7"/>
        <v>187.09201070379567</v>
      </c>
      <c r="O11" s="44">
        <f t="shared" si="7"/>
        <v>180.83252240713733</v>
      </c>
      <c r="P11" s="44">
        <f t="shared" si="7"/>
        <v>178.72064067754735</v>
      </c>
      <c r="Q11" s="44">
        <f t="shared" si="7"/>
        <v>174.13513488226374</v>
      </c>
      <c r="R11" s="44">
        <f t="shared" si="7"/>
        <v>169.25161450274061</v>
      </c>
      <c r="S11" s="44">
        <f t="shared" si="7"/>
        <v>158.67645223664661</v>
      </c>
      <c r="T11" s="44">
        <f t="shared" si="7"/>
        <v>119.43233074066931</v>
      </c>
      <c r="U11" s="44">
        <f t="shared" si="7"/>
        <v>108.69734275812746</v>
      </c>
      <c r="V11" s="44">
        <f t="shared" si="7"/>
        <v>101.7175795299891</v>
      </c>
      <c r="W11" s="44">
        <f t="shared" si="7"/>
        <v>101.66065777456593</v>
      </c>
      <c r="X11" s="44">
        <f t="shared" si="7"/>
        <v>100.34258473427128</v>
      </c>
      <c r="Y11" s="44">
        <f t="shared" si="7"/>
        <v>105.14553785165951</v>
      </c>
      <c r="Z11" s="44">
        <f t="shared" si="7"/>
        <v>109.94500613301378</v>
      </c>
      <c r="AA11" s="44">
        <f t="shared" si="7"/>
        <v>118.00633311764642</v>
      </c>
      <c r="AB11" s="44">
        <f>SUM(AB12:AB16)</f>
        <v>126.80390528674373</v>
      </c>
      <c r="AC11" s="44">
        <f>SUM(AC12:AC16)</f>
        <v>127.58643528757716</v>
      </c>
      <c r="AD11" s="44">
        <f t="shared" ref="AD11:AF11" si="8">SUM(AD12:AD16)</f>
        <v>132.90665858410014</v>
      </c>
      <c r="AE11" s="44">
        <f t="shared" si="8"/>
        <v>136.40643424677825</v>
      </c>
      <c r="AF11" s="44">
        <f t="shared" si="8"/>
        <v>119.4491332410839</v>
      </c>
      <c r="AG11" s="9">
        <f t="shared" si="2"/>
        <v>1.7391534472240327E-2</v>
      </c>
      <c r="AH11" s="9">
        <f t="shared" si="6"/>
        <v>0.79071001556273601</v>
      </c>
      <c r="AI11" s="6"/>
      <c r="AJ11" s="10">
        <f t="shared" si="4"/>
        <v>-0.12431452445282916</v>
      </c>
      <c r="AK11" s="11">
        <f t="shared" si="5"/>
        <v>-16.957301005694347</v>
      </c>
    </row>
    <row r="12" spans="1:37" outlineLevel="1" x14ac:dyDescent="0.25">
      <c r="A12" s="45" t="s">
        <v>15</v>
      </c>
      <c r="B12" s="46">
        <v>0.38892085834119172</v>
      </c>
      <c r="C12" s="46">
        <v>0.35271799128434611</v>
      </c>
      <c r="D12" s="46">
        <v>0.34964358365689679</v>
      </c>
      <c r="E12" s="46">
        <v>0.30072794466419228</v>
      </c>
      <c r="F12" s="46">
        <v>0.31251951410604339</v>
      </c>
      <c r="G12" s="46">
        <v>0.3674977110985117</v>
      </c>
      <c r="H12" s="46">
        <v>0.39320219614159868</v>
      </c>
      <c r="I12" s="46">
        <v>0.41310869759676588</v>
      </c>
      <c r="J12" s="46">
        <v>0.45662476736040458</v>
      </c>
      <c r="K12" s="46">
        <v>0.5171993940064713</v>
      </c>
      <c r="L12" s="46">
        <v>0.55962887605378964</v>
      </c>
      <c r="M12" s="46">
        <v>0.55602353393027359</v>
      </c>
      <c r="N12" s="46">
        <v>0.55103442094743382</v>
      </c>
      <c r="O12" s="46">
        <v>0.57195966575048418</v>
      </c>
      <c r="P12" s="46">
        <v>0.54590713380612566</v>
      </c>
      <c r="Q12" s="46">
        <v>0.64450868497606417</v>
      </c>
      <c r="R12" s="46">
        <v>0.73951658757400884</v>
      </c>
      <c r="S12" s="46">
        <v>0.68313962148914875</v>
      </c>
      <c r="T12" s="46">
        <v>0.64708573992506579</v>
      </c>
      <c r="U12" s="46">
        <v>0.52717829320707021</v>
      </c>
      <c r="V12" s="46">
        <v>0.39783187031607331</v>
      </c>
      <c r="W12" s="46">
        <v>0.19817707047466537</v>
      </c>
      <c r="X12" s="46">
        <v>0.12055743804997554</v>
      </c>
      <c r="Y12" s="46">
        <v>0.12365465419061109</v>
      </c>
      <c r="Z12" s="46">
        <v>0.11816272180982559</v>
      </c>
      <c r="AA12" s="46">
        <v>0.1250639579696842</v>
      </c>
      <c r="AB12" s="46">
        <v>0.13498297669371981</v>
      </c>
      <c r="AC12" s="46">
        <v>0.14034286833734072</v>
      </c>
      <c r="AD12" s="46">
        <v>0.13488322569848801</v>
      </c>
      <c r="AE12" s="46">
        <v>0.14183702301682369</v>
      </c>
      <c r="AF12" s="46">
        <v>0.10765900952777681</v>
      </c>
      <c r="AG12" s="14">
        <f t="shared" si="2"/>
        <v>1.5674918056296063E-5</v>
      </c>
      <c r="AH12" s="14">
        <f>(AF12-B12)/B12</f>
        <v>-0.72318530307950235</v>
      </c>
      <c r="AI12" s="6"/>
      <c r="AJ12" s="16">
        <f t="shared" si="4"/>
        <v>-0.24096679951462976</v>
      </c>
      <c r="AK12" s="17">
        <f t="shared" si="5"/>
        <v>-3.417801348904688E-2</v>
      </c>
    </row>
    <row r="13" spans="1:37" outlineLevel="1" x14ac:dyDescent="0.25">
      <c r="A13" s="45" t="s">
        <v>16</v>
      </c>
      <c r="B13" s="46">
        <v>50.117562215124543</v>
      </c>
      <c r="C13" s="46">
        <v>51.111593593814611</v>
      </c>
      <c r="D13" s="46">
        <v>66.24371174286091</v>
      </c>
      <c r="E13" s="46">
        <v>83.530211552923006</v>
      </c>
      <c r="F13" s="46">
        <v>117.62165026099743</v>
      </c>
      <c r="G13" s="46">
        <v>163.847674671037</v>
      </c>
      <c r="H13" s="46">
        <v>249.83102925904359</v>
      </c>
      <c r="I13" s="46">
        <v>316.55595791594789</v>
      </c>
      <c r="J13" s="46">
        <v>392.31491009548807</v>
      </c>
      <c r="K13" s="46">
        <v>154.86941397274637</v>
      </c>
      <c r="L13" s="46">
        <v>168.89589324159425</v>
      </c>
      <c r="M13" s="46">
        <v>174.1305489840891</v>
      </c>
      <c r="N13" s="46">
        <v>171.53067342445397</v>
      </c>
      <c r="O13" s="46">
        <v>163.71907057811279</v>
      </c>
      <c r="P13" s="46">
        <v>160.38564381217037</v>
      </c>
      <c r="Q13" s="46">
        <v>157.51897726771398</v>
      </c>
      <c r="R13" s="46">
        <v>152.21174315218633</v>
      </c>
      <c r="S13" s="46">
        <v>140.97067948754321</v>
      </c>
      <c r="T13" s="46">
        <v>100.77828937868165</v>
      </c>
      <c r="U13" s="46">
        <v>92.198212276804682</v>
      </c>
      <c r="V13" s="46">
        <v>85.445463013402446</v>
      </c>
      <c r="W13" s="46">
        <v>85.652536780755327</v>
      </c>
      <c r="X13" s="46">
        <v>84.947512217828319</v>
      </c>
      <c r="Y13" s="46">
        <v>89.831906816529425</v>
      </c>
      <c r="Z13" s="46">
        <v>95.403020646742448</v>
      </c>
      <c r="AA13" s="46">
        <v>103.24705168178834</v>
      </c>
      <c r="AB13" s="46">
        <v>111.43874326010561</v>
      </c>
      <c r="AC13" s="46">
        <v>112.05091770921696</v>
      </c>
      <c r="AD13" s="46">
        <v>117.02804743596167</v>
      </c>
      <c r="AE13" s="46">
        <v>119.7534482535922</v>
      </c>
      <c r="AF13" s="46">
        <v>105.3493097141136</v>
      </c>
      <c r="AG13" s="14">
        <f t="shared" si="2"/>
        <v>1.5338630777854474E-2</v>
      </c>
      <c r="AH13" s="14">
        <f t="shared" ref="AH13:AH16" si="9">(AF13-B13)/B13</f>
        <v>1.1020437758307635</v>
      </c>
      <c r="AI13" s="6"/>
      <c r="AJ13" s="16">
        <f t="shared" si="4"/>
        <v>-0.12028161818752905</v>
      </c>
      <c r="AK13" s="17">
        <f t="shared" si="5"/>
        <v>-14.404138539478595</v>
      </c>
    </row>
    <row r="14" spans="1:37" outlineLevel="1" x14ac:dyDescent="0.25">
      <c r="A14" s="45" t="s">
        <v>17</v>
      </c>
      <c r="B14" s="46">
        <v>15.486534423360002</v>
      </c>
      <c r="C14" s="46">
        <v>15.040493685360001</v>
      </c>
      <c r="D14" s="46">
        <v>13.488271917120001</v>
      </c>
      <c r="E14" s="46">
        <v>14.808552501600003</v>
      </c>
      <c r="F14" s="46">
        <v>13.952154284640001</v>
      </c>
      <c r="G14" s="46">
        <v>12.953023031520001</v>
      </c>
      <c r="H14" s="46">
        <v>15.094018573920001</v>
      </c>
      <c r="I14" s="46">
        <v>14.558769688320002</v>
      </c>
      <c r="J14" s="46">
        <v>14.986968796800001</v>
      </c>
      <c r="K14" s="46">
        <v>14.416036652160001</v>
      </c>
      <c r="L14" s="46">
        <v>14.319691852752003</v>
      </c>
      <c r="M14" s="46">
        <v>15.629267459520001</v>
      </c>
      <c r="N14" s="46">
        <v>13.66668821232</v>
      </c>
      <c r="O14" s="46">
        <v>15.094018573920001</v>
      </c>
      <c r="P14" s="46">
        <v>15.914733531840001</v>
      </c>
      <c r="Q14" s="46">
        <v>14.208457896526298</v>
      </c>
      <c r="R14" s="46">
        <v>14.208457896526298</v>
      </c>
      <c r="S14" s="46">
        <v>15.365744599043362</v>
      </c>
      <c r="T14" s="46">
        <v>16.28451469953594</v>
      </c>
      <c r="U14" s="46">
        <v>14.289204718889156</v>
      </c>
      <c r="V14" s="46">
        <v>14.180016935650652</v>
      </c>
      <c r="W14" s="46">
        <v>14.333559608769724</v>
      </c>
      <c r="X14" s="46">
        <v>13.724641073957171</v>
      </c>
      <c r="Y14" s="46">
        <v>13.667893037683832</v>
      </c>
      <c r="Z14" s="46">
        <v>12.538429301440946</v>
      </c>
      <c r="AA14" s="46">
        <v>12.77830027637863</v>
      </c>
      <c r="AB14" s="46">
        <v>13.013960990640417</v>
      </c>
      <c r="AC14" s="46">
        <v>13.434174272617749</v>
      </c>
      <c r="AD14" s="46">
        <v>13.575061376324712</v>
      </c>
      <c r="AE14" s="46">
        <v>14.205551188644357</v>
      </c>
      <c r="AF14" s="46">
        <v>11.317705809373637</v>
      </c>
      <c r="AG14" s="14">
        <f t="shared" si="2"/>
        <v>1.6478333947650347E-3</v>
      </c>
      <c r="AH14" s="14">
        <f t="shared" si="9"/>
        <v>-0.2691905432178599</v>
      </c>
      <c r="AI14" s="6"/>
      <c r="AJ14" s="16">
        <f t="shared" si="4"/>
        <v>-0.20328992102602875</v>
      </c>
      <c r="AK14" s="17">
        <f t="shared" si="5"/>
        <v>-2.8878453792707202</v>
      </c>
    </row>
    <row r="15" spans="1:37" outlineLevel="1" x14ac:dyDescent="0.25">
      <c r="A15" s="45" t="s">
        <v>18</v>
      </c>
      <c r="B15" s="46">
        <v>0.67221271232640001</v>
      </c>
      <c r="C15" s="46">
        <v>0.64763617957919994</v>
      </c>
      <c r="D15" s="46">
        <v>0.72260096755680003</v>
      </c>
      <c r="E15" s="46">
        <v>0.72260096755680003</v>
      </c>
      <c r="F15" s="46">
        <v>0.82090709854560007</v>
      </c>
      <c r="G15" s="46">
        <v>0.72136577782079991</v>
      </c>
      <c r="H15" s="46">
        <v>0.82584785748959999</v>
      </c>
      <c r="I15" s="46">
        <v>0.85042439023680017</v>
      </c>
      <c r="J15" s="46">
        <v>0.92785955768640005</v>
      </c>
      <c r="K15" s="46">
        <v>1.0298712578832001</v>
      </c>
      <c r="L15" s="46">
        <v>1.205900649195637</v>
      </c>
      <c r="M15" s="46">
        <v>1.2098943112776741</v>
      </c>
      <c r="N15" s="46">
        <v>1.2876175716013107</v>
      </c>
      <c r="O15" s="46">
        <v>1.3899173646721477</v>
      </c>
      <c r="P15" s="46">
        <v>1.8113179640758716</v>
      </c>
      <c r="Q15" s="46">
        <v>1.6831876625471891</v>
      </c>
      <c r="R15" s="46">
        <v>2.0126245274164303</v>
      </c>
      <c r="S15" s="46">
        <v>1.5893810450670047</v>
      </c>
      <c r="T15" s="46">
        <v>1.6473648840517978</v>
      </c>
      <c r="U15" s="46">
        <v>1.6054164776948945</v>
      </c>
      <c r="V15" s="46">
        <v>1.6102158188660962</v>
      </c>
      <c r="W15" s="46">
        <v>1.3978840700862709</v>
      </c>
      <c r="X15" s="46">
        <v>1.4772843594340315</v>
      </c>
      <c r="Y15" s="46">
        <v>1.4450038348481358</v>
      </c>
      <c r="Z15" s="46">
        <v>1.8089160599170548</v>
      </c>
      <c r="AA15" s="46">
        <v>1.784151077853416</v>
      </c>
      <c r="AB15" s="46">
        <v>2.144015821587844</v>
      </c>
      <c r="AC15" s="46">
        <v>1.8931623475377879</v>
      </c>
      <c r="AD15" s="46">
        <v>2.0939266860017183</v>
      </c>
      <c r="AE15" s="46">
        <v>2.2301197764517249</v>
      </c>
      <c r="AF15" s="46">
        <v>2.5961406614748546</v>
      </c>
      <c r="AG15" s="14">
        <f t="shared" si="2"/>
        <v>3.7799244401126667E-4</v>
      </c>
      <c r="AH15" s="14">
        <f t="shared" si="9"/>
        <v>2.862082066984581</v>
      </c>
      <c r="AI15" s="6"/>
      <c r="AJ15" s="16">
        <f t="shared" si="4"/>
        <v>0.16412611057397747</v>
      </c>
      <c r="AK15" s="17">
        <f t="shared" si="5"/>
        <v>0.36602088502312968</v>
      </c>
    </row>
    <row r="16" spans="1:37" outlineLevel="1" x14ac:dyDescent="0.25">
      <c r="A16" s="45" t="s">
        <v>19</v>
      </c>
      <c r="B16" s="46">
        <v>3.9670195141766181E-2</v>
      </c>
      <c r="C16" s="46">
        <v>4.0169637353251235E-2</v>
      </c>
      <c r="D16" s="46">
        <v>4.0213666530198096E-2</v>
      </c>
      <c r="E16" s="46">
        <v>2.8070590439934026E-2</v>
      </c>
      <c r="F16" s="46">
        <v>2.4089789318995684E-2</v>
      </c>
      <c r="G16" s="46">
        <v>6.7592920193732198E-2</v>
      </c>
      <c r="H16" s="46">
        <v>7.2871429020093831E-2</v>
      </c>
      <c r="I16" s="46">
        <v>5.670325755737627E-2</v>
      </c>
      <c r="J16" s="46">
        <v>3.7484896602264131E-2</v>
      </c>
      <c r="K16" s="46">
        <v>5.1619756177388683E-2</v>
      </c>
      <c r="L16" s="46">
        <v>3.2285714895669837E-2</v>
      </c>
      <c r="M16" s="46">
        <v>5.5500848113648776E-2</v>
      </c>
      <c r="N16" s="46">
        <v>5.5997074472930758E-2</v>
      </c>
      <c r="O16" s="46">
        <v>5.7556224681878695E-2</v>
      </c>
      <c r="P16" s="46">
        <v>6.3038235654959793E-2</v>
      </c>
      <c r="Q16" s="46">
        <v>8.0003370500199761E-2</v>
      </c>
      <c r="R16" s="46">
        <v>7.9272339037530851E-2</v>
      </c>
      <c r="S16" s="46">
        <v>6.7507483503908464E-2</v>
      </c>
      <c r="T16" s="46">
        <v>7.5076038474871598E-2</v>
      </c>
      <c r="U16" s="46">
        <v>7.73309915316681E-2</v>
      </c>
      <c r="V16" s="46">
        <v>8.4051891753824451E-2</v>
      </c>
      <c r="W16" s="46">
        <v>7.8500244479934922E-2</v>
      </c>
      <c r="X16" s="46">
        <v>7.2589645001779501E-2</v>
      </c>
      <c r="Y16" s="46">
        <v>7.7079508407495459E-2</v>
      </c>
      <c r="Z16" s="46">
        <v>7.6477403103511185E-2</v>
      </c>
      <c r="AA16" s="46">
        <v>7.1766123656350669E-2</v>
      </c>
      <c r="AB16" s="46">
        <v>7.2202237716142731E-2</v>
      </c>
      <c r="AC16" s="46">
        <v>6.7838089867323634E-2</v>
      </c>
      <c r="AD16" s="46">
        <v>7.4739860113568063E-2</v>
      </c>
      <c r="AE16" s="46">
        <v>7.5478005073163421E-2</v>
      </c>
      <c r="AF16" s="46">
        <v>7.8318046594037405E-2</v>
      </c>
      <c r="AG16" s="14">
        <f t="shared" si="2"/>
        <v>1.1402937553256758E-5</v>
      </c>
      <c r="AH16" s="14">
        <f t="shared" si="9"/>
        <v>0.97422892209525336</v>
      </c>
      <c r="AI16" s="6"/>
      <c r="AJ16" s="16">
        <f t="shared" si="4"/>
        <v>3.7627405733909297E-2</v>
      </c>
      <c r="AK16" s="17">
        <f t="shared" si="5"/>
        <v>2.8400415208739843E-3</v>
      </c>
    </row>
    <row r="17" spans="1:43" x14ac:dyDescent="0.25">
      <c r="A17" s="47" t="s">
        <v>20</v>
      </c>
      <c r="B17" s="44">
        <f t="shared" ref="B17:AA17" si="10">SUM(B18:B22)</f>
        <v>1026.661852</v>
      </c>
      <c r="C17" s="44">
        <f t="shared" si="10"/>
        <v>812.51815800000008</v>
      </c>
      <c r="D17" s="44">
        <f t="shared" si="10"/>
        <v>812.77563000000009</v>
      </c>
      <c r="E17" s="44">
        <f t="shared" si="10"/>
        <v>812.95085400000005</v>
      </c>
      <c r="F17" s="44">
        <f t="shared" si="10"/>
        <v>813.05634600000008</v>
      </c>
      <c r="G17" s="44">
        <f t="shared" si="10"/>
        <v>813.19402200000002</v>
      </c>
      <c r="H17" s="44">
        <f t="shared" si="10"/>
        <v>813.41573400000004</v>
      </c>
      <c r="I17" s="44">
        <f t="shared" si="10"/>
        <v>813.75724200000002</v>
      </c>
      <c r="J17" s="44">
        <f t="shared" si="10"/>
        <v>814.1041140000001</v>
      </c>
      <c r="K17" s="44">
        <f t="shared" si="10"/>
        <v>814.44830400000001</v>
      </c>
      <c r="L17" s="44">
        <f t="shared" si="10"/>
        <v>814.87653000000012</v>
      </c>
      <c r="M17" s="44">
        <f t="shared" si="10"/>
        <v>596.12396799999999</v>
      </c>
      <c r="N17" s="44">
        <f t="shared" si="10"/>
        <v>315.88476800000001</v>
      </c>
      <c r="O17" s="44">
        <f t="shared" si="10"/>
        <v>35.580306</v>
      </c>
      <c r="P17" s="44">
        <f t="shared" si="10"/>
        <v>36.164088</v>
      </c>
      <c r="Q17" s="44">
        <f t="shared" si="10"/>
        <v>36.956172000000002</v>
      </c>
      <c r="R17" s="44">
        <f t="shared" si="10"/>
        <v>37.842125999999993</v>
      </c>
      <c r="S17" s="44">
        <f t="shared" si="10"/>
        <v>39.119652000000002</v>
      </c>
      <c r="T17" s="44">
        <f t="shared" si="10"/>
        <v>40.096794000000003</v>
      </c>
      <c r="U17" s="44">
        <f t="shared" si="10"/>
        <v>40.528595999999993</v>
      </c>
      <c r="V17" s="44">
        <f t="shared" si="10"/>
        <v>40.719912000000008</v>
      </c>
      <c r="W17" s="44">
        <f t="shared" si="10"/>
        <v>40.899605999999991</v>
      </c>
      <c r="X17" s="44">
        <f t="shared" si="10"/>
        <v>40.993475999999994</v>
      </c>
      <c r="Y17" s="44">
        <f t="shared" si="10"/>
        <v>41.062314000000001</v>
      </c>
      <c r="Z17" s="44">
        <f t="shared" si="10"/>
        <v>41.209824000000005</v>
      </c>
      <c r="AA17" s="44">
        <f t="shared" si="10"/>
        <v>41.440475999999997</v>
      </c>
      <c r="AB17" s="44">
        <f>SUM(AB18:AB22)</f>
        <v>42.571073099999992</v>
      </c>
      <c r="AC17" s="44">
        <f>SUM(AC18:AC22)</f>
        <v>42.774073680000001</v>
      </c>
      <c r="AD17" s="44">
        <f t="shared" ref="AD17:AF17" si="11">SUM(AD18:AD22)</f>
        <v>42.977074260000002</v>
      </c>
      <c r="AE17" s="44">
        <f t="shared" si="11"/>
        <v>43.998209999999993</v>
      </c>
      <c r="AF17" s="44">
        <f t="shared" si="11"/>
        <v>44.497955999999995</v>
      </c>
      <c r="AG17" s="9">
        <f t="shared" si="2"/>
        <v>6.4788057871989534E-3</v>
      </c>
      <c r="AH17" s="9">
        <f>(AF17-B17)/B17</f>
        <v>-0.95665763180611485</v>
      </c>
      <c r="AI17" s="6"/>
      <c r="AJ17" s="10">
        <f t="shared" si="4"/>
        <v>1.1358325713705214E-2</v>
      </c>
      <c r="AK17" s="11">
        <f t="shared" si="5"/>
        <v>0.4997460000000018</v>
      </c>
    </row>
    <row r="18" spans="1:43" outlineLevel="1" x14ac:dyDescent="0.25">
      <c r="A18" s="45" t="s">
        <v>21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14"/>
      <c r="AH18" s="14"/>
      <c r="AI18" s="6"/>
      <c r="AJ18" s="16"/>
      <c r="AK18" s="17"/>
    </row>
    <row r="19" spans="1:43" outlineLevel="1" x14ac:dyDescent="0.25">
      <c r="A19" s="45" t="s">
        <v>22</v>
      </c>
      <c r="B19" s="46">
        <v>995.31999999999994</v>
      </c>
      <c r="C19" s="46">
        <v>780.99840000000006</v>
      </c>
      <c r="D19" s="46">
        <v>780.99840000000006</v>
      </c>
      <c r="E19" s="46">
        <v>780.99840000000006</v>
      </c>
      <c r="F19" s="46">
        <v>780.99840000000006</v>
      </c>
      <c r="G19" s="46">
        <v>780.99840000000006</v>
      </c>
      <c r="H19" s="46">
        <v>780.99840000000006</v>
      </c>
      <c r="I19" s="46">
        <v>780.99840000000006</v>
      </c>
      <c r="J19" s="46">
        <v>780.99840000000006</v>
      </c>
      <c r="K19" s="46">
        <v>780.99840000000006</v>
      </c>
      <c r="L19" s="46">
        <v>780.99840000000006</v>
      </c>
      <c r="M19" s="46">
        <v>561.73</v>
      </c>
      <c r="N19" s="46">
        <v>280.86500000000001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14"/>
      <c r="AH19" s="14">
        <f t="shared" ref="AH19:AH22" si="12">(AF19-B19)/B19</f>
        <v>-1</v>
      </c>
      <c r="AI19" s="6"/>
      <c r="AJ19" s="16"/>
      <c r="AK19" s="17"/>
    </row>
    <row r="20" spans="1:43" outlineLevel="1" x14ac:dyDescent="0.25">
      <c r="A20" s="45" t="s">
        <v>24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14"/>
      <c r="AH20" s="14"/>
      <c r="AI20" s="6"/>
      <c r="AJ20" s="16"/>
      <c r="AK20" s="17"/>
    </row>
    <row r="21" spans="1:43" outlineLevel="1" x14ac:dyDescent="0.25">
      <c r="A21" s="45" t="s">
        <v>25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14"/>
      <c r="AH21" s="14"/>
      <c r="AI21" s="6"/>
      <c r="AJ21" s="16"/>
      <c r="AK21" s="17"/>
    </row>
    <row r="22" spans="1:43" outlineLevel="1" x14ac:dyDescent="0.25">
      <c r="A22" s="45" t="s">
        <v>26</v>
      </c>
      <c r="B22" s="46">
        <v>31.341851999999999</v>
      </c>
      <c r="C22" s="46">
        <v>31.519757999999996</v>
      </c>
      <c r="D22" s="46">
        <v>31.777229999999999</v>
      </c>
      <c r="E22" s="46">
        <v>31.952453999999999</v>
      </c>
      <c r="F22" s="46">
        <v>32.057946000000001</v>
      </c>
      <c r="G22" s="46">
        <v>32.195622</v>
      </c>
      <c r="H22" s="46">
        <v>32.417333999999997</v>
      </c>
      <c r="I22" s="46">
        <v>32.758842000000001</v>
      </c>
      <c r="J22" s="46">
        <v>33.105713999999992</v>
      </c>
      <c r="K22" s="46">
        <v>33.449903999999997</v>
      </c>
      <c r="L22" s="46">
        <v>33.878130000000006</v>
      </c>
      <c r="M22" s="46">
        <v>34.393967999999994</v>
      </c>
      <c r="N22" s="46">
        <v>35.019767999999999</v>
      </c>
      <c r="O22" s="46">
        <v>35.580306</v>
      </c>
      <c r="P22" s="46">
        <v>36.164088</v>
      </c>
      <c r="Q22" s="46">
        <v>36.956172000000002</v>
      </c>
      <c r="R22" s="46">
        <v>37.842125999999993</v>
      </c>
      <c r="S22" s="46">
        <v>39.119652000000002</v>
      </c>
      <c r="T22" s="46">
        <v>40.096794000000003</v>
      </c>
      <c r="U22" s="46">
        <v>40.528595999999993</v>
      </c>
      <c r="V22" s="46">
        <v>40.719912000000008</v>
      </c>
      <c r="W22" s="46">
        <v>40.899605999999991</v>
      </c>
      <c r="X22" s="46">
        <v>40.993475999999994</v>
      </c>
      <c r="Y22" s="46">
        <v>41.062314000000001</v>
      </c>
      <c r="Z22" s="46">
        <v>41.209824000000005</v>
      </c>
      <c r="AA22" s="46">
        <v>41.440475999999997</v>
      </c>
      <c r="AB22" s="46">
        <v>42.571073099999992</v>
      </c>
      <c r="AC22" s="46">
        <v>42.774073680000001</v>
      </c>
      <c r="AD22" s="46">
        <v>42.977074260000002</v>
      </c>
      <c r="AE22" s="46">
        <v>43.998209999999993</v>
      </c>
      <c r="AF22" s="46">
        <v>44.497955999999995</v>
      </c>
      <c r="AG22" s="14">
        <f t="shared" si="2"/>
        <v>6.4788057871989534E-3</v>
      </c>
      <c r="AH22" s="14">
        <f t="shared" si="12"/>
        <v>0.41976153802270511</v>
      </c>
      <c r="AI22" s="6"/>
      <c r="AJ22" s="16">
        <f t="shared" si="4"/>
        <v>1.1358325713705214E-2</v>
      </c>
      <c r="AK22" s="17">
        <f t="shared" si="5"/>
        <v>0.4997460000000018</v>
      </c>
    </row>
    <row r="23" spans="1:43" x14ac:dyDescent="0.25">
      <c r="A23" s="47" t="s">
        <v>27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9"/>
      <c r="AH23" s="9"/>
      <c r="AI23" s="6"/>
      <c r="AJ23" s="10"/>
      <c r="AK23" s="11"/>
      <c r="AQ23" s="21"/>
    </row>
    <row r="24" spans="1:43" x14ac:dyDescent="0.25">
      <c r="A24" s="47" t="s">
        <v>28</v>
      </c>
      <c r="B24" s="44">
        <f t="shared" ref="B24:AA24" si="13">SUM(B25:B31)</f>
        <v>6375.4754424494213</v>
      </c>
      <c r="C24" s="44">
        <f t="shared" si="13"/>
        <v>6363.374723826676</v>
      </c>
      <c r="D24" s="44">
        <f t="shared" si="13"/>
        <v>6289.8860995009709</v>
      </c>
      <c r="E24" s="44">
        <f t="shared" si="13"/>
        <v>6414.0796867216795</v>
      </c>
      <c r="F24" s="44">
        <f t="shared" si="13"/>
        <v>6654.3266446260686</v>
      </c>
      <c r="G24" s="44">
        <f t="shared" si="13"/>
        <v>6931.551639764567</v>
      </c>
      <c r="H24" s="44">
        <f t="shared" si="13"/>
        <v>6964.1730768007374</v>
      </c>
      <c r="I24" s="44">
        <f t="shared" si="13"/>
        <v>6812.3726937332322</v>
      </c>
      <c r="J24" s="44">
        <f t="shared" si="13"/>
        <v>7181.9485092503692</v>
      </c>
      <c r="K24" s="44">
        <f t="shared" si="13"/>
        <v>7168.1198336218322</v>
      </c>
      <c r="L24" s="44">
        <f t="shared" si="13"/>
        <v>6855.3531854448847</v>
      </c>
      <c r="M24" s="44">
        <f t="shared" si="13"/>
        <v>6580.001722555955</v>
      </c>
      <c r="N24" s="44">
        <f t="shared" si="13"/>
        <v>6521.9691452569004</v>
      </c>
      <c r="O24" s="44">
        <f t="shared" si="13"/>
        <v>6696.5229461814397</v>
      </c>
      <c r="P24" s="44">
        <f t="shared" si="13"/>
        <v>6575.1803465343919</v>
      </c>
      <c r="Q24" s="44">
        <f t="shared" si="13"/>
        <v>6437.0962854570807</v>
      </c>
      <c r="R24" s="44">
        <f t="shared" si="13"/>
        <v>6222.143152171916</v>
      </c>
      <c r="S24" s="44">
        <f t="shared" si="13"/>
        <v>5976.0595354003071</v>
      </c>
      <c r="T24" s="44">
        <f t="shared" si="13"/>
        <v>5938.1041311039935</v>
      </c>
      <c r="U24" s="44">
        <f t="shared" si="13"/>
        <v>5765.7542654653098</v>
      </c>
      <c r="V24" s="44">
        <f t="shared" si="13"/>
        <v>6008.8266291245236</v>
      </c>
      <c r="W24" s="44">
        <f t="shared" si="13"/>
        <v>5601.2195386171561</v>
      </c>
      <c r="X24" s="44">
        <f t="shared" si="13"/>
        <v>5843.3871357419921</v>
      </c>
      <c r="Y24" s="44">
        <f t="shared" si="13"/>
        <v>6262.9855700904263</v>
      </c>
      <c r="Z24" s="44">
        <f t="shared" si="13"/>
        <v>5986.9916811423554</v>
      </c>
      <c r="AA24" s="44">
        <f t="shared" si="13"/>
        <v>6044.4267121963376</v>
      </c>
      <c r="AB24" s="44">
        <f>SUM(AB25:AB31)</f>
        <v>6117.7328430463367</v>
      </c>
      <c r="AC24" s="44">
        <f>SUM(AC25:AC31)</f>
        <v>6448.9583713049678</v>
      </c>
      <c r="AD24" s="44">
        <f t="shared" ref="AD24:AF24" si="14">SUM(AD25:AD31)</f>
        <v>6788.3744824748537</v>
      </c>
      <c r="AE24" s="44">
        <f t="shared" si="14"/>
        <v>6389.5699796765211</v>
      </c>
      <c r="AF24" s="44">
        <f t="shared" si="14"/>
        <v>6420.0566507092108</v>
      </c>
      <c r="AG24" s="9">
        <f t="shared" si="2"/>
        <v>0.93474631020714682</v>
      </c>
      <c r="AH24" s="9">
        <f>(AF24-B24)/B24</f>
        <v>6.9926092041633914E-3</v>
      </c>
      <c r="AI24" s="6"/>
      <c r="AJ24" s="10">
        <f t="shared" si="4"/>
        <v>4.771318121510432E-3</v>
      </c>
      <c r="AK24" s="11">
        <f t="shared" si="5"/>
        <v>30.486671032689628</v>
      </c>
      <c r="AN24" s="48"/>
      <c r="AO24" s="48"/>
      <c r="AP24" s="48"/>
    </row>
    <row r="25" spans="1:43" outlineLevel="1" x14ac:dyDescent="0.25">
      <c r="A25" s="45" t="s">
        <v>29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14"/>
      <c r="AH25" s="14"/>
      <c r="AI25" s="6"/>
      <c r="AJ25" s="16"/>
      <c r="AK25" s="17"/>
    </row>
    <row r="26" spans="1:43" outlineLevel="1" x14ac:dyDescent="0.25">
      <c r="A26" s="45" t="s">
        <v>30</v>
      </c>
      <c r="B26" s="46">
        <v>488.83302022501147</v>
      </c>
      <c r="C26" s="46">
        <v>500.74956410992354</v>
      </c>
      <c r="D26" s="46">
        <v>509.86158392611361</v>
      </c>
      <c r="E26" s="46">
        <v>516.0565256971247</v>
      </c>
      <c r="F26" s="46">
        <v>520.73884469364236</v>
      </c>
      <c r="G26" s="46">
        <v>530.17418709646665</v>
      </c>
      <c r="H26" s="46">
        <v>554.35883239730219</v>
      </c>
      <c r="I26" s="46">
        <v>577.74713314347139</v>
      </c>
      <c r="J26" s="46">
        <v>592.26336250353359</v>
      </c>
      <c r="K26" s="46">
        <v>572.94895931313192</v>
      </c>
      <c r="L26" s="46">
        <v>549.74963470437979</v>
      </c>
      <c r="M26" s="46">
        <v>556.8751104195137</v>
      </c>
      <c r="N26" s="46">
        <v>562.31673367786505</v>
      </c>
      <c r="O26" s="46">
        <v>561.7693309411037</v>
      </c>
      <c r="P26" s="46">
        <v>551.62312755458618</v>
      </c>
      <c r="Q26" s="46">
        <v>573.38760275534253</v>
      </c>
      <c r="R26" s="46">
        <v>585.37858425087222</v>
      </c>
      <c r="S26" s="46">
        <v>553.76323314086062</v>
      </c>
      <c r="T26" s="46">
        <v>560.57962675677209</v>
      </c>
      <c r="U26" s="46">
        <v>551.7751195987837</v>
      </c>
      <c r="V26" s="46">
        <v>530.84900710427144</v>
      </c>
      <c r="W26" s="46">
        <v>524.72908345211533</v>
      </c>
      <c r="X26" s="46">
        <v>581.78486977516729</v>
      </c>
      <c r="Y26" s="46">
        <v>576.52624241175238</v>
      </c>
      <c r="Z26" s="46">
        <v>543.48160674160874</v>
      </c>
      <c r="AA26" s="46">
        <v>571.6312086925534</v>
      </c>
      <c r="AB26" s="46">
        <v>587.64519470168909</v>
      </c>
      <c r="AC26" s="46">
        <v>608.20994817709641</v>
      </c>
      <c r="AD26" s="46">
        <v>642.69186927357555</v>
      </c>
      <c r="AE26" s="46">
        <v>596.73707904925118</v>
      </c>
      <c r="AF26" s="46">
        <v>602.67316107843487</v>
      </c>
      <c r="AG26" s="14">
        <f t="shared" si="2"/>
        <v>8.7747903831458043E-2</v>
      </c>
      <c r="AH26" s="14">
        <f t="shared" ref="AH26:AH31" si="15">(AF26-B26)/B26</f>
        <v>0.23288144651321308</v>
      </c>
      <c r="AI26" s="6"/>
      <c r="AJ26" s="16">
        <f t="shared" si="4"/>
        <v>9.9475669228420195E-3</v>
      </c>
      <c r="AK26" s="17">
        <f t="shared" si="5"/>
        <v>5.9360820291836944</v>
      </c>
    </row>
    <row r="27" spans="1:43" outlineLevel="1" x14ac:dyDescent="0.25">
      <c r="A27" s="45" t="s">
        <v>31</v>
      </c>
      <c r="B27" s="46">
        <v>5816.6775676774532</v>
      </c>
      <c r="C27" s="46">
        <v>5789.939527135416</v>
      </c>
      <c r="D27" s="46">
        <v>5706.290310283086</v>
      </c>
      <c r="E27" s="46">
        <v>5823.8590668296883</v>
      </c>
      <c r="F27" s="46">
        <v>6049.3961558783176</v>
      </c>
      <c r="G27" s="46">
        <v>6304.538930017804</v>
      </c>
      <c r="H27" s="46">
        <v>6331.8092703072234</v>
      </c>
      <c r="I27" s="46">
        <v>6154.0856007821749</v>
      </c>
      <c r="J27" s="46">
        <v>6509.7102230571318</v>
      </c>
      <c r="K27" s="46">
        <v>6510.992126744819</v>
      </c>
      <c r="L27" s="46">
        <v>6218.4528325331121</v>
      </c>
      <c r="M27" s="46">
        <v>5934.9614729135401</v>
      </c>
      <c r="N27" s="46">
        <v>5871.2853968200343</v>
      </c>
      <c r="O27" s="46">
        <v>6045.7049836311626</v>
      </c>
      <c r="P27" s="46">
        <v>5938.0143728123503</v>
      </c>
      <c r="Q27" s="46">
        <v>5772.1446683202685</v>
      </c>
      <c r="R27" s="46">
        <v>5549.0630698505665</v>
      </c>
      <c r="S27" s="46">
        <v>5339.042120609367</v>
      </c>
      <c r="T27" s="46">
        <v>5287.6611985832405</v>
      </c>
      <c r="U27" s="46">
        <v>5137.6837203569603</v>
      </c>
      <c r="V27" s="46">
        <v>5405.9382196904198</v>
      </c>
      <c r="W27" s="46">
        <v>5007.5487595554387</v>
      </c>
      <c r="X27" s="46">
        <v>5195.8302026731944</v>
      </c>
      <c r="Y27" s="46">
        <v>5629.2845788829245</v>
      </c>
      <c r="Z27" s="46">
        <v>5392.245153674372</v>
      </c>
      <c r="AA27" s="46">
        <v>5423.4584578881313</v>
      </c>
      <c r="AB27" s="46">
        <v>5478.351360405064</v>
      </c>
      <c r="AC27" s="46">
        <v>5787.0618722607678</v>
      </c>
      <c r="AD27" s="46">
        <v>6088.5206596251683</v>
      </c>
      <c r="AE27" s="46">
        <v>5735.7638222387068</v>
      </c>
      <c r="AF27" s="46">
        <v>5760.445959294073</v>
      </c>
      <c r="AG27" s="14">
        <f t="shared" si="2"/>
        <v>0.83870842557175596</v>
      </c>
      <c r="AH27" s="14">
        <f t="shared" si="15"/>
        <v>-9.667307106010525E-3</v>
      </c>
      <c r="AI27" s="6"/>
      <c r="AJ27" s="16">
        <f t="shared" si="4"/>
        <v>4.303199681909598E-3</v>
      </c>
      <c r="AK27" s="17">
        <f t="shared" si="5"/>
        <v>24.682137055366184</v>
      </c>
    </row>
    <row r="28" spans="1:43" outlineLevel="1" x14ac:dyDescent="0.25">
      <c r="A28" s="45" t="s">
        <v>32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14"/>
      <c r="AH28" s="14"/>
      <c r="AI28" s="6"/>
      <c r="AJ28" s="16"/>
      <c r="AK28" s="17"/>
    </row>
    <row r="29" spans="1:43" outlineLevel="1" x14ac:dyDescent="0.25">
      <c r="A29" s="45" t="s">
        <v>33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14"/>
      <c r="AH29" s="14"/>
      <c r="AI29" s="6"/>
      <c r="AJ29" s="16"/>
      <c r="AK29" s="17"/>
    </row>
    <row r="30" spans="1:43" outlineLevel="1" x14ac:dyDescent="0.25">
      <c r="A30" s="45" t="s">
        <v>34</v>
      </c>
      <c r="B30" s="46">
        <v>69.258013766922247</v>
      </c>
      <c r="C30" s="46">
        <v>71.921783527188467</v>
      </c>
      <c r="D30" s="46">
        <v>72.92069718728834</v>
      </c>
      <c r="E30" s="46">
        <v>73.253668407321598</v>
      </c>
      <c r="F30" s="46">
        <v>83.242805008319991</v>
      </c>
      <c r="G30" s="46">
        <v>95.56274014955136</v>
      </c>
      <c r="H30" s="46">
        <v>76.916351827687677</v>
      </c>
      <c r="I30" s="46">
        <v>79.580121587953926</v>
      </c>
      <c r="J30" s="46">
        <v>78.914179147887367</v>
      </c>
      <c r="K30" s="46">
        <v>83.242805008319991</v>
      </c>
      <c r="L30" s="46">
        <v>86.239545988619554</v>
      </c>
      <c r="M30" s="46">
        <v>87.238459648719342</v>
      </c>
      <c r="N30" s="46">
        <v>87.571430868752657</v>
      </c>
      <c r="O30" s="46">
        <v>87.904402088785915</v>
      </c>
      <c r="P30" s="46">
        <v>84.24171866841985</v>
      </c>
      <c r="Q30" s="46">
        <v>90.397745425777259</v>
      </c>
      <c r="R30" s="46">
        <v>86.659732278899085</v>
      </c>
      <c r="S30" s="46">
        <v>82.282662588649231</v>
      </c>
      <c r="T30" s="46">
        <v>89.029288190604959</v>
      </c>
      <c r="U30" s="46">
        <v>75.515587884047363</v>
      </c>
      <c r="V30" s="46">
        <v>71.426430123521627</v>
      </c>
      <c r="W30" s="46">
        <v>68.433966550685767</v>
      </c>
      <c r="X30" s="46">
        <v>65.210000877567907</v>
      </c>
      <c r="Y30" s="46">
        <v>56.549326151140335</v>
      </c>
      <c r="Z30" s="46">
        <v>50.669016804131417</v>
      </c>
      <c r="AA30" s="46">
        <v>48.813140340125386</v>
      </c>
      <c r="AB30" s="46">
        <v>51.255209753326639</v>
      </c>
      <c r="AC30" s="46">
        <v>53.116878699778603</v>
      </c>
      <c r="AD30" s="46">
        <v>56.481978738502114</v>
      </c>
      <c r="AE30" s="46">
        <v>56.481978738502114</v>
      </c>
      <c r="AF30" s="46">
        <v>56.481978738502114</v>
      </c>
      <c r="AG30" s="14">
        <f t="shared" si="2"/>
        <v>8.2236534802509979E-3</v>
      </c>
      <c r="AH30" s="14">
        <f t="shared" si="15"/>
        <v>-0.18447013325296935</v>
      </c>
      <c r="AI30" s="6"/>
      <c r="AJ30" s="16">
        <f t="shared" si="4"/>
        <v>0</v>
      </c>
      <c r="AK30" s="17">
        <f t="shared" si="5"/>
        <v>0</v>
      </c>
    </row>
    <row r="31" spans="1:43" outlineLevel="1" x14ac:dyDescent="0.25">
      <c r="A31" s="45" t="s">
        <v>35</v>
      </c>
      <c r="B31" s="46">
        <v>0.70684078003430151</v>
      </c>
      <c r="C31" s="46">
        <v>0.76384905414787929</v>
      </c>
      <c r="D31" s="46">
        <v>0.81350810448318844</v>
      </c>
      <c r="E31" s="46">
        <v>0.91042578754390191</v>
      </c>
      <c r="F31" s="46">
        <v>0.94883904578897416</v>
      </c>
      <c r="G31" s="46">
        <v>1.2757825007445498</v>
      </c>
      <c r="H31" s="46">
        <v>1.0886222685246374</v>
      </c>
      <c r="I31" s="46">
        <v>0.95983821963161797</v>
      </c>
      <c r="J31" s="46">
        <v>1.0607445418167343</v>
      </c>
      <c r="K31" s="46">
        <v>0.9359425555615154</v>
      </c>
      <c r="L31" s="46">
        <v>0.91117221877328325</v>
      </c>
      <c r="M31" s="46">
        <v>0.92667957418192548</v>
      </c>
      <c r="N31" s="46">
        <v>0.79558389024813547</v>
      </c>
      <c r="O31" s="46">
        <v>1.1442295203877173</v>
      </c>
      <c r="P31" s="46">
        <v>1.3011274990356507</v>
      </c>
      <c r="Q31" s="46">
        <v>1.166268955691993</v>
      </c>
      <c r="R31" s="46">
        <v>1.0417657915774399</v>
      </c>
      <c r="S31" s="46">
        <v>0.97151906143040268</v>
      </c>
      <c r="T31" s="46">
        <v>0.83401757337522442</v>
      </c>
      <c r="U31" s="46">
        <v>0.77983762551773173</v>
      </c>
      <c r="V31" s="46">
        <v>0.61297220631056692</v>
      </c>
      <c r="W31" s="46">
        <v>0.50772905891581954</v>
      </c>
      <c r="X31" s="46">
        <v>0.56206241606331964</v>
      </c>
      <c r="Y31" s="46">
        <v>0.62542264460944264</v>
      </c>
      <c r="Z31" s="46">
        <v>0.59590392224326028</v>
      </c>
      <c r="AA31" s="46">
        <v>0.52390527552725408</v>
      </c>
      <c r="AB31" s="46">
        <v>0.48107818625722892</v>
      </c>
      <c r="AC31" s="46">
        <v>0.56967216732514714</v>
      </c>
      <c r="AD31" s="46">
        <v>0.67997483760809518</v>
      </c>
      <c r="AE31" s="46">
        <v>0.58709965006034959</v>
      </c>
      <c r="AF31" s="46">
        <v>0.45555159820147845</v>
      </c>
      <c r="AG31" s="14">
        <f t="shared" si="2"/>
        <v>6.6327323681911844E-5</v>
      </c>
      <c r="AH31" s="14">
        <f t="shared" si="15"/>
        <v>-0.35551030575885634</v>
      </c>
      <c r="AI31" s="6"/>
      <c r="AJ31" s="16">
        <f t="shared" si="4"/>
        <v>-0.22406426548772249</v>
      </c>
      <c r="AK31" s="17">
        <f t="shared" si="5"/>
        <v>-0.13154805185887114</v>
      </c>
    </row>
    <row r="32" spans="1:43" x14ac:dyDescent="0.25">
      <c r="A32" s="47" t="s">
        <v>36</v>
      </c>
      <c r="B32" s="44">
        <f t="shared" ref="B32:AA32" si="16">SUM(B33:B36)</f>
        <v>76.241016693077626</v>
      </c>
      <c r="C32" s="44">
        <f t="shared" si="16"/>
        <v>76.010668826771052</v>
      </c>
      <c r="D32" s="44">
        <f t="shared" si="16"/>
        <v>77.305443961614571</v>
      </c>
      <c r="E32" s="44">
        <f t="shared" si="16"/>
        <v>77.068014748616747</v>
      </c>
      <c r="F32" s="44">
        <f t="shared" si="16"/>
        <v>75.308050266975414</v>
      </c>
      <c r="G32" s="44">
        <f t="shared" si="16"/>
        <v>74.282086935767467</v>
      </c>
      <c r="H32" s="44">
        <f t="shared" si="16"/>
        <v>74.784274603923905</v>
      </c>
      <c r="I32" s="44">
        <f t="shared" si="16"/>
        <v>76.089860110084601</v>
      </c>
      <c r="J32" s="44">
        <f t="shared" si="16"/>
        <v>78.794513118319813</v>
      </c>
      <c r="K32" s="44">
        <f t="shared" si="16"/>
        <v>81.860690516197053</v>
      </c>
      <c r="L32" s="44">
        <f t="shared" si="16"/>
        <v>83.681370258819371</v>
      </c>
      <c r="M32" s="44">
        <f t="shared" si="16"/>
        <v>88.136160632272421</v>
      </c>
      <c r="N32" s="44">
        <f t="shared" si="16"/>
        <v>91.147140042480828</v>
      </c>
      <c r="O32" s="44">
        <f t="shared" si="16"/>
        <v>94.162478235597106</v>
      </c>
      <c r="P32" s="44">
        <f t="shared" si="16"/>
        <v>104.48184269199731</v>
      </c>
      <c r="Q32" s="44">
        <f t="shared" si="16"/>
        <v>110.44929283216928</v>
      </c>
      <c r="R32" s="44">
        <f t="shared" si="16"/>
        <v>107.92960228109044</v>
      </c>
      <c r="S32" s="44">
        <f t="shared" si="16"/>
        <v>108.37728461864461</v>
      </c>
      <c r="T32" s="44">
        <f t="shared" si="16"/>
        <v>114.60092125703591</v>
      </c>
      <c r="U32" s="44">
        <f t="shared" si="16"/>
        <v>114.49645670736132</v>
      </c>
      <c r="V32" s="44">
        <f t="shared" si="16"/>
        <v>115.20775922344261</v>
      </c>
      <c r="W32" s="44">
        <f t="shared" si="16"/>
        <v>113.68956632731411</v>
      </c>
      <c r="X32" s="44">
        <f t="shared" si="16"/>
        <v>111.74967987246677</v>
      </c>
      <c r="Y32" s="44">
        <f t="shared" si="16"/>
        <v>111.39341387413086</v>
      </c>
      <c r="Z32" s="44">
        <f t="shared" si="16"/>
        <v>112.88381781345265</v>
      </c>
      <c r="AA32" s="44">
        <f t="shared" si="16"/>
        <v>113.09741509995555</v>
      </c>
      <c r="AB32" s="44">
        <f>SUM(AB33:AB36)</f>
        <v>118.03391078987164</v>
      </c>
      <c r="AC32" s="44">
        <f>SUM(AC33:AC36)</f>
        <v>121.41505841184573</v>
      </c>
      <c r="AD32" s="44">
        <f t="shared" ref="AD32:AF32" si="17">SUM(AD33:AD36)</f>
        <v>121.12295939442606</v>
      </c>
      <c r="AE32" s="44">
        <f t="shared" si="17"/>
        <v>124.72594646186171</v>
      </c>
      <c r="AF32" s="44">
        <f t="shared" si="17"/>
        <v>125.89666178794168</v>
      </c>
      <c r="AG32" s="9">
        <f t="shared" si="2"/>
        <v>1.8330280630884394E-2</v>
      </c>
      <c r="AH32" s="9">
        <f>(AF32-B32)/B32</f>
        <v>0.6512983069829994</v>
      </c>
      <c r="AI32" s="6"/>
      <c r="AJ32" s="10">
        <f t="shared" si="4"/>
        <v>9.3863014015127064E-3</v>
      </c>
      <c r="AK32" s="11">
        <f t="shared" si="5"/>
        <v>1.1707153260799714</v>
      </c>
    </row>
    <row r="33" spans="1:37" outlineLevel="1" x14ac:dyDescent="0.25">
      <c r="A33" s="45" t="s">
        <v>37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14"/>
      <c r="AH33" s="14"/>
      <c r="AI33" s="6"/>
      <c r="AJ33" s="16"/>
      <c r="AK33" s="17"/>
    </row>
    <row r="34" spans="1:37" outlineLevel="1" x14ac:dyDescent="0.25">
      <c r="A34" s="45" t="s">
        <v>38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1.5901041600000001</v>
      </c>
      <c r="N34" s="46">
        <v>2.4326097599999996</v>
      </c>
      <c r="O34" s="46">
        <v>3.3834681600000001</v>
      </c>
      <c r="P34" s="46">
        <v>14.238988320000002</v>
      </c>
      <c r="Q34" s="46">
        <v>19.407023519999999</v>
      </c>
      <c r="R34" s="46">
        <v>15.55509936</v>
      </c>
      <c r="S34" s="46">
        <v>15.375655680000001</v>
      </c>
      <c r="T34" s="46">
        <v>20.283572640000003</v>
      </c>
      <c r="U34" s="46">
        <v>20.007791520000001</v>
      </c>
      <c r="V34" s="46">
        <v>20.350229279999997</v>
      </c>
      <c r="W34" s="46">
        <v>20.255751360000001</v>
      </c>
      <c r="X34" s="46">
        <v>18.391296480000001</v>
      </c>
      <c r="Y34" s="46">
        <v>18.523250879999999</v>
      </c>
      <c r="Z34" s="46">
        <v>17.122245599999999</v>
      </c>
      <c r="AA34" s="46">
        <v>16.532992320000002</v>
      </c>
      <c r="AB34" s="46">
        <v>16.335883200000001</v>
      </c>
      <c r="AC34" s="46">
        <v>18.219186092758079</v>
      </c>
      <c r="AD34" s="46">
        <v>17.473397915617365</v>
      </c>
      <c r="AE34" s="46">
        <v>18.53076903287878</v>
      </c>
      <c r="AF34" s="46">
        <v>18.53076903287878</v>
      </c>
      <c r="AG34" s="14">
        <f t="shared" si="2"/>
        <v>2.6980397403301446E-3</v>
      </c>
      <c r="AH34" s="14"/>
      <c r="AI34" s="6"/>
      <c r="AJ34" s="16"/>
      <c r="AK34" s="17"/>
    </row>
    <row r="35" spans="1:37" outlineLevel="1" x14ac:dyDescent="0.25">
      <c r="A35" s="45" t="s">
        <v>39</v>
      </c>
      <c r="B35" s="46">
        <v>1.0980310415919068</v>
      </c>
      <c r="C35" s="46">
        <v>1.1040389868138867</v>
      </c>
      <c r="D35" s="46">
        <v>1.1186271157574401</v>
      </c>
      <c r="E35" s="46">
        <v>1.1330838948881539</v>
      </c>
      <c r="F35" s="46">
        <v>1.1450453336896835</v>
      </c>
      <c r="G35" s="46">
        <v>1.1547908747960141</v>
      </c>
      <c r="H35" s="46">
        <v>1.1533945754096111</v>
      </c>
      <c r="I35" s="46">
        <v>0.99434867895603563</v>
      </c>
      <c r="J35" s="46">
        <v>0.81510731511980428</v>
      </c>
      <c r="K35" s="46">
        <v>0.9601066264827568</v>
      </c>
      <c r="L35" s="46">
        <v>1.0326069596765015</v>
      </c>
      <c r="M35" s="46">
        <v>1.1921838946724006</v>
      </c>
      <c r="N35" s="46">
        <v>1.807639644880821</v>
      </c>
      <c r="O35" s="46">
        <v>2.4810589756828096</v>
      </c>
      <c r="P35" s="46">
        <v>2.0172897070829823</v>
      </c>
      <c r="Q35" s="46">
        <v>1.6615675580264309</v>
      </c>
      <c r="R35" s="46">
        <v>1.646924632490431</v>
      </c>
      <c r="S35" s="46">
        <v>0.85659264104460009</v>
      </c>
      <c r="T35" s="46">
        <v>0.71396067507874406</v>
      </c>
      <c r="U35" s="46">
        <v>0.72961820764701524</v>
      </c>
      <c r="V35" s="46">
        <v>0.65589161829973919</v>
      </c>
      <c r="W35" s="46">
        <v>0.53678701925693306</v>
      </c>
      <c r="X35" s="46">
        <v>0.50678404291533963</v>
      </c>
      <c r="Y35" s="46">
        <v>0.46714896285941526</v>
      </c>
      <c r="Z35" s="46">
        <v>0.42656913459549084</v>
      </c>
      <c r="AA35" s="46">
        <v>0.43436846273555785</v>
      </c>
      <c r="AB35" s="46">
        <v>0.25938066406784305</v>
      </c>
      <c r="AC35" s="46">
        <v>0.28397675221543889</v>
      </c>
      <c r="AD35" s="46">
        <v>0.24925850315735876</v>
      </c>
      <c r="AE35" s="46">
        <v>0.33808215852574686</v>
      </c>
      <c r="AF35" s="46">
        <v>0.30643811741718907</v>
      </c>
      <c r="AG35" s="14">
        <f t="shared" si="2"/>
        <v>4.4616724609571667E-5</v>
      </c>
      <c r="AH35" s="14">
        <f t="shared" ref="AH35:AH36" si="18">(AF35-B35)/B35</f>
        <v>-0.72092035123804854</v>
      </c>
      <c r="AI35" s="6"/>
      <c r="AJ35" s="16">
        <f t="shared" si="4"/>
        <v>-9.359867212912365E-2</v>
      </c>
      <c r="AK35" s="17">
        <f t="shared" si="5"/>
        <v>-3.1644041108557786E-2</v>
      </c>
    </row>
    <row r="36" spans="1:37" outlineLevel="1" x14ac:dyDescent="0.25">
      <c r="A36" s="45" t="s">
        <v>40</v>
      </c>
      <c r="B36" s="46">
        <v>75.142985651485716</v>
      </c>
      <c r="C36" s="46">
        <v>74.906629839957162</v>
      </c>
      <c r="D36" s="46">
        <v>76.186816845857138</v>
      </c>
      <c r="E36" s="46">
        <v>75.934930853728588</v>
      </c>
      <c r="F36" s="46">
        <v>74.163004933285734</v>
      </c>
      <c r="G36" s="46">
        <v>73.127296060971446</v>
      </c>
      <c r="H36" s="46">
        <v>73.630880028514298</v>
      </c>
      <c r="I36" s="46">
        <v>75.095511431128571</v>
      </c>
      <c r="J36" s="46">
        <v>77.979405803200009</v>
      </c>
      <c r="K36" s="46">
        <v>80.900583889714298</v>
      </c>
      <c r="L36" s="46">
        <v>82.648763299142871</v>
      </c>
      <c r="M36" s="46">
        <v>85.353872577600015</v>
      </c>
      <c r="N36" s="46">
        <v>86.9068906376</v>
      </c>
      <c r="O36" s="46">
        <v>88.2979510999143</v>
      </c>
      <c r="P36" s="46">
        <v>88.22556466491433</v>
      </c>
      <c r="Q36" s="46">
        <v>89.380701754142848</v>
      </c>
      <c r="R36" s="46">
        <v>90.727578288600014</v>
      </c>
      <c r="S36" s="46">
        <v>92.145036297600015</v>
      </c>
      <c r="T36" s="46">
        <v>93.603387941957152</v>
      </c>
      <c r="U36" s="46">
        <v>93.759046979714299</v>
      </c>
      <c r="V36" s="46">
        <v>94.201638325142866</v>
      </c>
      <c r="W36" s="46">
        <v>92.897027948057172</v>
      </c>
      <c r="X36" s="46">
        <v>92.851599349551435</v>
      </c>
      <c r="Y36" s="46">
        <v>92.403014031271439</v>
      </c>
      <c r="Z36" s="46">
        <v>95.335003078857156</v>
      </c>
      <c r="AA36" s="46">
        <v>96.130054317220001</v>
      </c>
      <c r="AB36" s="46">
        <v>101.43864692580379</v>
      </c>
      <c r="AC36" s="46">
        <v>102.91189556687222</v>
      </c>
      <c r="AD36" s="46">
        <v>103.40030297565134</v>
      </c>
      <c r="AE36" s="46">
        <v>105.85709527045718</v>
      </c>
      <c r="AF36" s="46">
        <v>107.05945463764571</v>
      </c>
      <c r="AG36" s="14">
        <f t="shared" si="2"/>
        <v>1.5587624165944678E-2</v>
      </c>
      <c r="AH36" s="14">
        <f t="shared" si="18"/>
        <v>0.42474315745436381</v>
      </c>
      <c r="AI36" s="6"/>
      <c r="AJ36" s="16">
        <f t="shared" si="4"/>
        <v>1.1358325713704823E-2</v>
      </c>
      <c r="AK36" s="17">
        <f t="shared" si="5"/>
        <v>1.2023593671885351</v>
      </c>
    </row>
    <row r="37" spans="1:37" x14ac:dyDescent="0.25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23"/>
      <c r="U37" s="49"/>
      <c r="V37" s="49"/>
      <c r="W37" s="49"/>
      <c r="X37" s="49"/>
      <c r="Y37" s="49"/>
      <c r="Z37" s="23"/>
      <c r="AA37" s="23"/>
      <c r="AB37" s="23"/>
      <c r="AC37" s="23"/>
      <c r="AD37" s="23"/>
      <c r="AE37" s="23"/>
      <c r="AF37" s="34"/>
      <c r="AG37" s="35"/>
      <c r="AH37" s="6"/>
      <c r="AI37" s="6"/>
      <c r="AJ37" s="15"/>
      <c r="AK37" s="18"/>
    </row>
    <row r="38" spans="1:37" x14ac:dyDescent="0.25">
      <c r="A38" s="50" t="s">
        <v>41</v>
      </c>
      <c r="B38" s="51">
        <f t="shared" ref="B38:AA38" si="19">SUM(B2,B7,B8,B9,B10,B11,B17,B23,B24,B32)</f>
        <v>7663.4305108438639</v>
      </c>
      <c r="C38" s="51">
        <f t="shared" si="19"/>
        <v>7438.7909836940071</v>
      </c>
      <c r="D38" s="51">
        <f t="shared" si="19"/>
        <v>7376.2879333836918</v>
      </c>
      <c r="E38" s="51">
        <f t="shared" si="19"/>
        <v>7515.7589515556301</v>
      </c>
      <c r="F38" s="51">
        <f t="shared" si="19"/>
        <v>7787.750159253711</v>
      </c>
      <c r="G38" s="51">
        <f t="shared" si="19"/>
        <v>8108.8796470189736</v>
      </c>
      <c r="H38" s="51">
        <f t="shared" si="19"/>
        <v>8234.9340044253331</v>
      </c>
      <c r="I38" s="51">
        <f t="shared" si="19"/>
        <v>8149.4905783471349</v>
      </c>
      <c r="J38" s="51">
        <f t="shared" si="19"/>
        <v>8597.7931614767494</v>
      </c>
      <c r="K38" s="51">
        <f t="shared" si="19"/>
        <v>8349.1392762996384</v>
      </c>
      <c r="L38" s="51">
        <f t="shared" si="19"/>
        <v>8054.8189660236294</v>
      </c>
      <c r="M38" s="51">
        <f t="shared" si="19"/>
        <v>7579.380672226569</v>
      </c>
      <c r="N38" s="51">
        <f t="shared" si="19"/>
        <v>7249.3172154124777</v>
      </c>
      <c r="O38" s="51">
        <f t="shared" si="19"/>
        <v>7151.3751675102767</v>
      </c>
      <c r="P38" s="51">
        <f t="shared" si="19"/>
        <v>7026.9356157933998</v>
      </c>
      <c r="Q38" s="51">
        <f t="shared" si="19"/>
        <v>6903.3367910844017</v>
      </c>
      <c r="R38" s="51">
        <f t="shared" si="19"/>
        <v>6688.4288869581524</v>
      </c>
      <c r="S38" s="51">
        <f t="shared" si="19"/>
        <v>6439.2526467432181</v>
      </c>
      <c r="T38" s="51">
        <f t="shared" si="19"/>
        <v>6398.9603826361035</v>
      </c>
      <c r="U38" s="51">
        <f t="shared" si="19"/>
        <v>6207.5121060147931</v>
      </c>
      <c r="V38" s="51">
        <f t="shared" si="19"/>
        <v>6450.5463835883065</v>
      </c>
      <c r="W38" s="51">
        <f t="shared" si="19"/>
        <v>6023.9256456889507</v>
      </c>
      <c r="X38" s="51">
        <f t="shared" si="19"/>
        <v>6263.8636437510386</v>
      </c>
      <c r="Y38" s="51">
        <f t="shared" si="19"/>
        <v>6678.7041309406241</v>
      </c>
      <c r="Z38" s="51">
        <f t="shared" si="19"/>
        <v>6408.7573679878424</v>
      </c>
      <c r="AA38" s="51">
        <f t="shared" si="19"/>
        <v>6473.4806658839252</v>
      </c>
      <c r="AB38" s="51">
        <f>SUM(AB2,AB7,AB8,AB9,AB10,AB11,AB17,AB23,AB24,AB32)</f>
        <v>6579.6930047878523</v>
      </c>
      <c r="AC38" s="51">
        <f>SUM(AC2,AC7,AC8,AC9,AC10,AC11,AC17,AC23,AC24,AC32)</f>
        <v>6915.013150071597</v>
      </c>
      <c r="AD38" s="51">
        <f t="shared" ref="AD38:AF38" si="20">SUM(AD2,AD7,AD8,AD9,AD10,AD11,AD17,AD23,AD24,AD32)</f>
        <v>7262.9205488900752</v>
      </c>
      <c r="AE38" s="51">
        <f t="shared" si="20"/>
        <v>6867.2157687097906</v>
      </c>
      <c r="AF38" s="51">
        <f t="shared" si="20"/>
        <v>6868.2342798298696</v>
      </c>
      <c r="AG38" s="9">
        <f>AF38/$AF$38</f>
        <v>1</v>
      </c>
      <c r="AH38" s="9">
        <f>(AF38-B38)/B38</f>
        <v>-0.10376504750565432</v>
      </c>
      <c r="AI38" s="6"/>
      <c r="AJ38" s="10">
        <f>(AF38-AE38)/AE38</f>
        <v>1.4831500194296949E-4</v>
      </c>
      <c r="AK38" s="11">
        <f t="shared" si="5"/>
        <v>1.0185111200789834</v>
      </c>
    </row>
    <row r="39" spans="1:37" x14ac:dyDescent="0.25">
      <c r="AH39" s="6"/>
      <c r="AI39" s="6"/>
      <c r="AJ39" s="6"/>
      <c r="AK39" s="6"/>
    </row>
    <row r="40" spans="1:37" x14ac:dyDescent="0.25">
      <c r="Z40" s="57"/>
      <c r="AA40" s="57"/>
      <c r="AB40" s="57"/>
      <c r="AC40" s="57"/>
      <c r="AD40" s="57"/>
      <c r="AE40" s="57"/>
      <c r="AF40" s="57"/>
      <c r="AH40" s="6"/>
      <c r="AI40" s="6"/>
      <c r="AJ40" s="6"/>
      <c r="AK40" s="29">
        <f>AF38-B38</f>
        <v>-795.19623101399429</v>
      </c>
    </row>
    <row r="41" spans="1:37" x14ac:dyDescent="0.25">
      <c r="Z41" s="57"/>
      <c r="AA41" s="57"/>
      <c r="AB41" s="57"/>
      <c r="AC41" s="57"/>
      <c r="AD41" s="57"/>
      <c r="AE41" s="57"/>
      <c r="AF41" s="57"/>
      <c r="AG41" s="58"/>
      <c r="AI41" s="58"/>
    </row>
    <row r="42" spans="1:37" x14ac:dyDescent="0.25">
      <c r="Z42" s="57"/>
      <c r="AA42" s="57"/>
      <c r="AB42" s="57"/>
      <c r="AC42" s="57"/>
      <c r="AD42" s="57"/>
      <c r="AE42" s="57"/>
      <c r="AF42" s="57"/>
      <c r="AG42" s="58"/>
    </row>
    <row r="43" spans="1:37" x14ac:dyDescent="0.25">
      <c r="Z43" s="57"/>
      <c r="AA43" s="57"/>
      <c r="AB43" s="57"/>
      <c r="AC43" s="57"/>
      <c r="AD43" s="57"/>
      <c r="AE43" s="57"/>
      <c r="AF43" s="57"/>
      <c r="AG43" s="58"/>
      <c r="AK43" s="48"/>
    </row>
    <row r="44" spans="1:37" x14ac:dyDescent="0.25">
      <c r="Z44" s="57"/>
      <c r="AA44" s="57"/>
      <c r="AB44" s="57"/>
      <c r="AC44" s="57"/>
      <c r="AD44" s="57"/>
      <c r="AE44" s="57"/>
      <c r="AF44" s="57"/>
      <c r="AG44" s="58"/>
      <c r="AK44" s="48"/>
    </row>
    <row r="45" spans="1:37" x14ac:dyDescent="0.25">
      <c r="Z45" s="57"/>
      <c r="AA45" s="57"/>
      <c r="AB45" s="57"/>
      <c r="AC45" s="57"/>
      <c r="AD45" s="57"/>
      <c r="AE45" s="57"/>
      <c r="AF45" s="57"/>
      <c r="AG45" s="58"/>
      <c r="AK45" s="48"/>
    </row>
    <row r="46" spans="1:37" x14ac:dyDescent="0.25">
      <c r="Z46" s="57"/>
      <c r="AA46" s="57"/>
      <c r="AB46" s="57"/>
      <c r="AC46" s="57"/>
      <c r="AD46" s="57"/>
      <c r="AE46" s="57"/>
      <c r="AF46" s="57"/>
      <c r="AG46" s="58"/>
      <c r="AK46" s="48"/>
    </row>
    <row r="47" spans="1:37" x14ac:dyDescent="0.25">
      <c r="Z47" s="57"/>
      <c r="AA47" s="57"/>
      <c r="AB47" s="57"/>
      <c r="AC47" s="57"/>
      <c r="AD47" s="57"/>
      <c r="AE47" s="57"/>
      <c r="AF47" s="57"/>
      <c r="AG47" s="58"/>
      <c r="AK47" s="48"/>
    </row>
    <row r="48" spans="1:37" x14ac:dyDescent="0.25">
      <c r="Z48" s="57"/>
      <c r="AA48" s="57"/>
      <c r="AB48" s="57"/>
      <c r="AC48" s="57"/>
      <c r="AD48" s="57"/>
      <c r="AE48" s="57"/>
      <c r="AF48" s="57"/>
      <c r="AG48" s="58"/>
      <c r="AK48" s="48"/>
    </row>
    <row r="49" spans="26:37" x14ac:dyDescent="0.25">
      <c r="Z49" s="57"/>
      <c r="AA49" s="57"/>
      <c r="AB49" s="57"/>
      <c r="AC49" s="57"/>
      <c r="AD49" s="57"/>
      <c r="AE49" s="57"/>
      <c r="AF49" s="57"/>
      <c r="AG49" s="58"/>
      <c r="AJ49" s="57"/>
      <c r="AK49" s="48"/>
    </row>
    <row r="50" spans="26:37" x14ac:dyDescent="0.25">
      <c r="Z50" s="57"/>
      <c r="AA50" s="57"/>
      <c r="AB50" s="57"/>
      <c r="AC50" s="57"/>
      <c r="AD50" s="57"/>
      <c r="AE50" s="57"/>
      <c r="AF50" s="57"/>
      <c r="AG50" s="58"/>
      <c r="AK50" s="48"/>
    </row>
    <row r="51" spans="26:37" x14ac:dyDescent="0.25">
      <c r="Z51" s="57"/>
      <c r="AA51" s="57"/>
      <c r="AB51" s="57"/>
      <c r="AC51" s="57"/>
      <c r="AD51" s="57"/>
      <c r="AE51" s="57"/>
      <c r="AF51" s="57"/>
      <c r="AG51" s="58"/>
      <c r="AH51" s="58"/>
      <c r="AK51" s="48"/>
    </row>
    <row r="52" spans="26:37" x14ac:dyDescent="0.25">
      <c r="Z52" s="57"/>
      <c r="AA52" s="57"/>
      <c r="AB52" s="57"/>
      <c r="AC52" s="57"/>
      <c r="AD52" s="57"/>
      <c r="AE52" s="57"/>
      <c r="AF52" s="57"/>
      <c r="AK52" s="48"/>
    </row>
    <row r="53" spans="26:37" x14ac:dyDescent="0.25">
      <c r="AA53" s="48"/>
      <c r="AB53" s="48"/>
      <c r="AC53" s="48"/>
      <c r="AD53" s="48"/>
      <c r="AE53" s="48"/>
      <c r="AF53" s="48"/>
      <c r="AK53" s="48"/>
    </row>
    <row r="54" spans="26:37" x14ac:dyDescent="0.25">
      <c r="AK54" s="48"/>
    </row>
    <row r="55" spans="26:37" x14ac:dyDescent="0.25">
      <c r="AK55" s="4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6B543-0B93-4ADE-A951-C0F8E6B40252}">
  <sheetPr>
    <tabColor rgb="FFFF0000"/>
    <outlinePr summaryBelow="0"/>
  </sheetPr>
  <dimension ref="A1:AJ109"/>
  <sheetViews>
    <sheetView zoomScale="75" zoomScaleNormal="75" workbookViewId="0">
      <pane ySplit="1" topLeftCell="A2" activePane="bottomLeft" state="frozen"/>
      <selection activeCell="E13" sqref="E13"/>
      <selection pane="bottomLeft" activeCell="B108" sqref="B108"/>
    </sheetView>
  </sheetViews>
  <sheetFormatPr defaultColWidth="9.140625" defaultRowHeight="15" outlineLevelRow="1" x14ac:dyDescent="0.25"/>
  <cols>
    <col min="1" max="1" width="45.140625" style="65" customWidth="1"/>
    <col min="2" max="14" width="10" style="65" customWidth="1"/>
    <col min="15" max="29" width="9.85546875" style="65" bestFit="1" customWidth="1"/>
    <col min="30" max="32" width="9.85546875" style="65" customWidth="1"/>
    <col min="33" max="33" width="4.5703125" style="65" customWidth="1"/>
    <col min="34" max="34" width="11.28515625" style="65" customWidth="1"/>
    <col min="35" max="16384" width="9.140625" style="65"/>
  </cols>
  <sheetData>
    <row r="1" spans="1:34" x14ac:dyDescent="0.25">
      <c r="A1" s="62" t="s">
        <v>0</v>
      </c>
      <c r="B1" s="63">
        <v>1990</v>
      </c>
      <c r="C1" s="63">
        <v>1991</v>
      </c>
      <c r="D1" s="63">
        <v>1992</v>
      </c>
      <c r="E1" s="63">
        <v>1993</v>
      </c>
      <c r="F1" s="63">
        <v>1994</v>
      </c>
      <c r="G1" s="63">
        <v>1995</v>
      </c>
      <c r="H1" s="63">
        <v>1996</v>
      </c>
      <c r="I1" s="63">
        <v>1997</v>
      </c>
      <c r="J1" s="63">
        <v>1998</v>
      </c>
      <c r="K1" s="63">
        <v>1999</v>
      </c>
      <c r="L1" s="63">
        <v>2000</v>
      </c>
      <c r="M1" s="63">
        <v>2001</v>
      </c>
      <c r="N1" s="63">
        <v>2002</v>
      </c>
      <c r="O1" s="63">
        <v>2003</v>
      </c>
      <c r="P1" s="63">
        <v>2004</v>
      </c>
      <c r="Q1" s="63">
        <v>2005</v>
      </c>
      <c r="R1" s="63">
        <v>2006</v>
      </c>
      <c r="S1" s="63">
        <v>2007</v>
      </c>
      <c r="T1" s="63">
        <v>2008</v>
      </c>
      <c r="U1" s="63">
        <v>2009</v>
      </c>
      <c r="V1" s="63">
        <v>2010</v>
      </c>
      <c r="W1" s="63">
        <v>2011</v>
      </c>
      <c r="X1" s="63">
        <v>2012</v>
      </c>
      <c r="Y1" s="63">
        <v>2013</v>
      </c>
      <c r="Z1" s="63">
        <v>2014</v>
      </c>
      <c r="AA1" s="63">
        <v>2015</v>
      </c>
      <c r="AB1" s="63">
        <v>2016</v>
      </c>
      <c r="AC1" s="63">
        <v>2017</v>
      </c>
      <c r="AD1" s="63">
        <v>2018</v>
      </c>
      <c r="AE1" s="63">
        <v>2019</v>
      </c>
      <c r="AF1" s="63">
        <v>2020</v>
      </c>
      <c r="AG1" s="64"/>
      <c r="AH1" s="10"/>
    </row>
    <row r="2" spans="1:34" x14ac:dyDescent="0.25">
      <c r="A2" s="66" t="s">
        <v>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>
        <f t="shared" ref="Q2:AF2" si="0">SUM(Q3:Q6)</f>
        <v>15719.021411847914</v>
      </c>
      <c r="R2" s="68">
        <f t="shared" si="0"/>
        <v>14959.151681255073</v>
      </c>
      <c r="S2" s="68">
        <f t="shared" si="0"/>
        <v>14458.892999221416</v>
      </c>
      <c r="T2" s="68">
        <f t="shared" si="0"/>
        <v>14555.154855455741</v>
      </c>
      <c r="U2" s="68">
        <f t="shared" si="0"/>
        <v>12972.031248500442</v>
      </c>
      <c r="V2" s="68">
        <f t="shared" si="0"/>
        <v>13227.937453998806</v>
      </c>
      <c r="W2" s="68">
        <f t="shared" si="0"/>
        <v>11824.35745980615</v>
      </c>
      <c r="X2" s="68">
        <f t="shared" si="0"/>
        <v>12593.824698066823</v>
      </c>
      <c r="Y2" s="68">
        <f t="shared" si="0"/>
        <v>11198.169341650571</v>
      </c>
      <c r="Z2" s="68">
        <f t="shared" si="0"/>
        <v>10972.469162066225</v>
      </c>
      <c r="AA2" s="68">
        <f t="shared" si="0"/>
        <v>11578.438382912645</v>
      </c>
      <c r="AB2" s="68">
        <f t="shared" si="0"/>
        <v>12324.082788083524</v>
      </c>
      <c r="AC2" s="68">
        <f t="shared" si="0"/>
        <v>11348.198539847215</v>
      </c>
      <c r="AD2" s="68">
        <f t="shared" si="0"/>
        <v>9834.2578180070468</v>
      </c>
      <c r="AE2" s="68">
        <f t="shared" si="0"/>
        <v>8603.2138408367191</v>
      </c>
      <c r="AF2" s="68">
        <f t="shared" si="0"/>
        <v>7952.345319434231</v>
      </c>
      <c r="AG2" s="69"/>
      <c r="AH2" s="70">
        <f>(AF2-AE2)/AE2</f>
        <v>-7.5654114083858096E-2</v>
      </c>
    </row>
    <row r="3" spans="1:34" outlineLevel="1" x14ac:dyDescent="0.25">
      <c r="A3" s="71" t="s">
        <v>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>
        <v>15136.448</v>
      </c>
      <c r="R3" s="72">
        <v>14410.774854998934</v>
      </c>
      <c r="S3" s="72">
        <v>13932.81325075683</v>
      </c>
      <c r="T3" s="72">
        <v>14005.000329140021</v>
      </c>
      <c r="U3" s="72">
        <v>12466.315540699123</v>
      </c>
      <c r="V3" s="72">
        <v>12745.138537904344</v>
      </c>
      <c r="W3" s="72">
        <v>11403.863656698652</v>
      </c>
      <c r="X3" s="72">
        <v>12135.638113628964</v>
      </c>
      <c r="Y3" s="72">
        <v>10743.315690100872</v>
      </c>
      <c r="Z3" s="72">
        <v>10560.104049718642</v>
      </c>
      <c r="AA3" s="72">
        <v>11105.548008128471</v>
      </c>
      <c r="AB3" s="72">
        <v>11845.208992248423</v>
      </c>
      <c r="AC3" s="72">
        <v>10864.892933695703</v>
      </c>
      <c r="AD3" s="72">
        <v>9356.3751430859265</v>
      </c>
      <c r="AE3" s="72">
        <v>8185.3491353257104</v>
      </c>
      <c r="AF3" s="72">
        <v>7524.3313054680948</v>
      </c>
      <c r="AG3" s="73"/>
      <c r="AH3" s="36">
        <f>(AF3-AE3)/AE3</f>
        <v>-8.0756216861275334E-2</v>
      </c>
    </row>
    <row r="4" spans="1:34" outlineLevel="1" x14ac:dyDescent="0.25">
      <c r="A4" s="71" t="s">
        <v>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>
        <v>411.21800000000002</v>
      </c>
      <c r="R4" s="72">
        <v>376.53081763761026</v>
      </c>
      <c r="S4" s="72">
        <v>360.19567000000006</v>
      </c>
      <c r="T4" s="72">
        <v>366.88739000000004</v>
      </c>
      <c r="U4" s="72">
        <v>314.90624917837295</v>
      </c>
      <c r="V4" s="72">
        <v>310.11213604709906</v>
      </c>
      <c r="W4" s="72">
        <v>285.17234600815999</v>
      </c>
      <c r="X4" s="72">
        <v>313.29541118269918</v>
      </c>
      <c r="Y4" s="72">
        <v>294.25747651457567</v>
      </c>
      <c r="Z4" s="72">
        <v>279.18488377122759</v>
      </c>
      <c r="AA4" s="72">
        <v>358.37596659407865</v>
      </c>
      <c r="AB4" s="72">
        <v>313.25275922727405</v>
      </c>
      <c r="AC4" s="72">
        <v>310.8603112593662</v>
      </c>
      <c r="AD4" s="72">
        <v>321.84914255165774</v>
      </c>
      <c r="AE4" s="72">
        <v>274.24173878710286</v>
      </c>
      <c r="AF4" s="72">
        <v>300.68999489346697</v>
      </c>
      <c r="AG4" s="73"/>
      <c r="AH4" s="36">
        <f t="shared" ref="AH4:AH5" si="1">(AF4-AE4)/AE4</f>
        <v>9.6441395913465275E-2</v>
      </c>
    </row>
    <row r="5" spans="1:34" outlineLevel="1" x14ac:dyDescent="0.25">
      <c r="A5" s="71" t="s">
        <v>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>
        <v>171.35541184791299</v>
      </c>
      <c r="R5" s="72">
        <v>171.84600861852721</v>
      </c>
      <c r="S5" s="72">
        <v>165.88407846458588</v>
      </c>
      <c r="T5" s="72">
        <v>183.26713631572071</v>
      </c>
      <c r="U5" s="72">
        <v>190.80945862294465</v>
      </c>
      <c r="V5" s="72">
        <v>172.68678004736256</v>
      </c>
      <c r="W5" s="72">
        <v>135.32145709933951</v>
      </c>
      <c r="X5" s="72">
        <v>144.89117325515971</v>
      </c>
      <c r="Y5" s="72">
        <v>160.5961750351226</v>
      </c>
      <c r="Z5" s="72">
        <v>133.18022857635461</v>
      </c>
      <c r="AA5" s="72">
        <v>114.51440819009565</v>
      </c>
      <c r="AB5" s="72">
        <v>165.62103660782637</v>
      </c>
      <c r="AC5" s="72">
        <v>172.44529489214707</v>
      </c>
      <c r="AD5" s="72">
        <v>156.03353236946205</v>
      </c>
      <c r="AE5" s="72">
        <v>143.62296672390616</v>
      </c>
      <c r="AF5" s="72">
        <v>127.32401907266947</v>
      </c>
      <c r="AG5" s="73"/>
      <c r="AH5" s="36">
        <f t="shared" si="1"/>
        <v>-0.11348427081699959</v>
      </c>
    </row>
    <row r="6" spans="1:34" outlineLevel="1" x14ac:dyDescent="0.25">
      <c r="A6" s="71" t="s">
        <v>9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3"/>
      <c r="AH6" s="36"/>
    </row>
    <row r="7" spans="1:34" x14ac:dyDescent="0.25">
      <c r="A7" s="74" t="s">
        <v>10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>
        <v>12.278</v>
      </c>
      <c r="R7" s="75">
        <v>13.089</v>
      </c>
      <c r="S7" s="75">
        <v>10.417243245727319</v>
      </c>
      <c r="T7" s="75">
        <v>8.3070047782178875</v>
      </c>
      <c r="U7" s="75">
        <v>6.8478554607194972</v>
      </c>
      <c r="V7" s="75">
        <v>3.6471999415289922</v>
      </c>
      <c r="W7" s="75">
        <v>0</v>
      </c>
      <c r="X7" s="75">
        <v>0</v>
      </c>
      <c r="Y7" s="75">
        <v>0</v>
      </c>
      <c r="Z7" s="75">
        <v>0</v>
      </c>
      <c r="AA7" s="75">
        <v>0</v>
      </c>
      <c r="AB7" s="75">
        <v>0</v>
      </c>
      <c r="AC7" s="75">
        <v>0</v>
      </c>
      <c r="AD7" s="75">
        <v>0</v>
      </c>
      <c r="AE7" s="75">
        <v>0</v>
      </c>
      <c r="AF7" s="75">
        <v>0</v>
      </c>
      <c r="AG7" s="73"/>
      <c r="AH7" s="76"/>
    </row>
    <row r="8" spans="1:34" x14ac:dyDescent="0.25">
      <c r="A8" s="74" t="s">
        <v>11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7">
        <v>4042.0727961973371</v>
      </c>
      <c r="R8" s="77">
        <v>4123.9908570655425</v>
      </c>
      <c r="S8" s="77">
        <v>4122.0106194276887</v>
      </c>
      <c r="T8" s="77">
        <v>3482.4003175765129</v>
      </c>
      <c r="U8" s="77">
        <v>2716.5159229903684</v>
      </c>
      <c r="V8" s="77">
        <v>2786.5860440435677</v>
      </c>
      <c r="W8" s="77">
        <v>2728.9974418322449</v>
      </c>
      <c r="X8" s="77">
        <v>2826.1718034744608</v>
      </c>
      <c r="Y8" s="77">
        <v>3156.2521151593978</v>
      </c>
      <c r="Z8" s="77">
        <v>3307.1907811662277</v>
      </c>
      <c r="AA8" s="77">
        <v>3381.3059166632515</v>
      </c>
      <c r="AB8" s="77">
        <v>3403.4662263405648</v>
      </c>
      <c r="AC8" s="77">
        <v>3461.9832526558444</v>
      </c>
      <c r="AD8" s="77">
        <v>3524.7969468818064</v>
      </c>
      <c r="AE8" s="77">
        <v>3450.6214636607015</v>
      </c>
      <c r="AF8" s="77">
        <v>3380.0091769614169</v>
      </c>
      <c r="AG8" s="73"/>
      <c r="AH8" s="76">
        <f>(AF8-AE8)/AE8</f>
        <v>-2.0463643272065346E-2</v>
      </c>
    </row>
    <row r="9" spans="1:34" x14ac:dyDescent="0.25">
      <c r="A9" s="74" t="s">
        <v>12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>
        <v>64.926000000000002</v>
      </c>
      <c r="R9" s="75">
        <v>63.868406999999998</v>
      </c>
      <c r="S9" s="75">
        <v>70.956616544456324</v>
      </c>
      <c r="T9" s="75">
        <v>33.416250088031219</v>
      </c>
      <c r="U9" s="75">
        <v>31.79288140380924</v>
      </c>
      <c r="V9" s="75">
        <v>31.663645199679603</v>
      </c>
      <c r="W9" s="75">
        <v>28.211685933016891</v>
      </c>
      <c r="X9" s="75">
        <v>30.72817312111793</v>
      </c>
      <c r="Y9" s="75">
        <v>29.482885860202845</v>
      </c>
      <c r="Z9" s="75">
        <v>24.48288777967397</v>
      </c>
      <c r="AA9" s="75">
        <v>26.397770096476933</v>
      </c>
      <c r="AB9" s="75">
        <v>28.395191724118078</v>
      </c>
      <c r="AC9" s="75">
        <v>30.662585578663112</v>
      </c>
      <c r="AD9" s="75">
        <v>50.347795046594555</v>
      </c>
      <c r="AE9" s="75">
        <v>47.474662917087571</v>
      </c>
      <c r="AF9" s="75">
        <v>51.651432186563362</v>
      </c>
      <c r="AG9" s="73"/>
      <c r="AH9" s="76">
        <f t="shared" ref="AH9:AH11" si="2">(AF9-AE9)/AE9</f>
        <v>8.7978913652748555E-2</v>
      </c>
    </row>
    <row r="10" spans="1:34" x14ac:dyDescent="0.25">
      <c r="A10" s="74" t="s">
        <v>13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3"/>
      <c r="AH10" s="76"/>
    </row>
    <row r="11" spans="1:34" x14ac:dyDescent="0.25">
      <c r="A11" s="74" t="s">
        <v>14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>
        <f>SUM(Q12:Q16)</f>
        <v>5.1159999999999997</v>
      </c>
      <c r="R11" s="75">
        <f t="shared" ref="R11:AF11" si="3">SUM(R12:R16)</f>
        <v>4.2716099999999999</v>
      </c>
      <c r="S11" s="75">
        <f t="shared" si="3"/>
        <v>3.101728291205335</v>
      </c>
      <c r="T11" s="75">
        <f t="shared" si="3"/>
        <v>2.9315081871496815</v>
      </c>
      <c r="U11" s="75">
        <f t="shared" si="3"/>
        <v>3.0324879905525566</v>
      </c>
      <c r="V11" s="75">
        <f t="shared" si="3"/>
        <v>4.9326153469153704</v>
      </c>
      <c r="W11" s="75">
        <f t="shared" si="3"/>
        <v>8.5287417366405105</v>
      </c>
      <c r="X11" s="75">
        <f t="shared" si="3"/>
        <v>9.7080553508898877</v>
      </c>
      <c r="Y11" s="75">
        <f t="shared" si="3"/>
        <v>23.355149846903487</v>
      </c>
      <c r="Z11" s="75">
        <f t="shared" si="3"/>
        <v>21.100217646433656</v>
      </c>
      <c r="AA11" s="75">
        <f t="shared" si="3"/>
        <v>24.620993914885332</v>
      </c>
      <c r="AB11" s="75">
        <f t="shared" si="3"/>
        <v>28.173689400289533</v>
      </c>
      <c r="AC11" s="75">
        <f t="shared" si="3"/>
        <v>30.131382697696509</v>
      </c>
      <c r="AD11" s="75">
        <f t="shared" si="3"/>
        <v>31.524178710542337</v>
      </c>
      <c r="AE11" s="75">
        <f t="shared" si="3"/>
        <v>20.769028627096898</v>
      </c>
      <c r="AF11" s="75">
        <f t="shared" si="3"/>
        <v>13.274097477885153</v>
      </c>
      <c r="AG11" s="73"/>
      <c r="AH11" s="76">
        <f t="shared" si="2"/>
        <v>-0.36087056760243819</v>
      </c>
    </row>
    <row r="12" spans="1:34" outlineLevel="1" x14ac:dyDescent="0.25">
      <c r="A12" s="71" t="s">
        <v>15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>
        <f>'NEW Summary 1990-2020 CO2'!Y12</f>
        <v>15.238729474748023</v>
      </c>
      <c r="Z12" s="72">
        <f>'NEW Summary 1990-2020 CO2'!Z12</f>
        <v>14.564613180007548</v>
      </c>
      <c r="AA12" s="72">
        <f>'NEW Summary 1990-2020 CO2'!AA12</f>
        <v>15.416883824620033</v>
      </c>
      <c r="AB12" s="72">
        <f>'NEW Summary 1990-2020 CO2'!AB12</f>
        <v>16.639384778754494</v>
      </c>
      <c r="AC12" s="72">
        <f>'NEW Summary 1990-2020 CO2'!AC12</f>
        <v>17.30249170662993</v>
      </c>
      <c r="AD12" s="72">
        <f>'NEW Summary 1990-2020 CO2'!AD12</f>
        <v>16.631129445805726</v>
      </c>
      <c r="AE12" s="72">
        <f>'NEW Summary 1990-2020 CO2'!AE12</f>
        <v>17.487270922755094</v>
      </c>
      <c r="AF12" s="72">
        <f>'NEW Summary 1990-2020 CO2'!AF12</f>
        <v>13.274097477885153</v>
      </c>
      <c r="AG12" s="73"/>
      <c r="AH12" s="36">
        <f>(AF12-AE12)/AE12</f>
        <v>-0.2409280134950961</v>
      </c>
    </row>
    <row r="13" spans="1:34" outlineLevel="1" x14ac:dyDescent="0.25">
      <c r="A13" s="71" t="s">
        <v>16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3"/>
      <c r="AH13" s="36"/>
    </row>
    <row r="14" spans="1:34" outlineLevel="1" x14ac:dyDescent="0.25">
      <c r="A14" s="71" t="s">
        <v>17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3"/>
      <c r="AH14" s="36"/>
    </row>
    <row r="15" spans="1:34" outlineLevel="1" x14ac:dyDescent="0.25">
      <c r="A15" s="71" t="s">
        <v>18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3"/>
      <c r="AH15" s="36"/>
    </row>
    <row r="16" spans="1:34" outlineLevel="1" x14ac:dyDescent="0.25">
      <c r="A16" s="71" t="s">
        <v>19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>
        <v>5.1159999999999997</v>
      </c>
      <c r="R16" s="72">
        <v>4.2716099999999999</v>
      </c>
      <c r="S16" s="72">
        <v>3.101728291205335</v>
      </c>
      <c r="T16" s="72">
        <v>2.9315081871496815</v>
      </c>
      <c r="U16" s="72">
        <v>3.0324879905525566</v>
      </c>
      <c r="V16" s="72">
        <v>4.9326153469153704</v>
      </c>
      <c r="W16" s="72">
        <v>8.5287417366405105</v>
      </c>
      <c r="X16" s="72">
        <v>9.7080553508898877</v>
      </c>
      <c r="Y16" s="72">
        <v>8.1164203721554617</v>
      </c>
      <c r="Z16" s="72">
        <v>6.5356044664261059</v>
      </c>
      <c r="AA16" s="72">
        <v>9.2041100902652992</v>
      </c>
      <c r="AB16" s="72">
        <v>11.534304621535041</v>
      </c>
      <c r="AC16" s="72">
        <v>12.828890991066579</v>
      </c>
      <c r="AD16" s="72">
        <v>14.893049264736613</v>
      </c>
      <c r="AE16" s="72">
        <v>3.2817577043418038</v>
      </c>
      <c r="AF16" s="72">
        <v>0</v>
      </c>
      <c r="AG16" s="73"/>
      <c r="AH16" s="36">
        <f>(AF16-AE16)/AE16</f>
        <v>-1</v>
      </c>
    </row>
    <row r="17" spans="1:34" x14ac:dyDescent="0.25">
      <c r="A17" s="74" t="s">
        <v>20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>
        <f t="shared" ref="Q17:AA17" si="4">SUM(Q18:Q22)</f>
        <v>2554.6837901100002</v>
      </c>
      <c r="R17" s="75">
        <f t="shared" si="4"/>
        <v>2538.7627910778574</v>
      </c>
      <c r="S17" s="75">
        <f t="shared" si="4"/>
        <v>2580.4341213620519</v>
      </c>
      <c r="T17" s="75">
        <f t="shared" si="4"/>
        <v>2302.2359797601521</v>
      </c>
      <c r="U17" s="75">
        <f t="shared" si="4"/>
        <v>1485.3521500814029</v>
      </c>
      <c r="V17" s="75">
        <f t="shared" si="4"/>
        <v>1299.0484147465625</v>
      </c>
      <c r="W17" s="75">
        <f t="shared" si="4"/>
        <v>1167.2705389694759</v>
      </c>
      <c r="X17" s="75">
        <f t="shared" si="4"/>
        <v>1391.9677990924167</v>
      </c>
      <c r="Y17" s="75">
        <f t="shared" si="4"/>
        <v>1301.6950015306572</v>
      </c>
      <c r="Z17" s="75">
        <f t="shared" si="4"/>
        <v>1650.4531530457709</v>
      </c>
      <c r="AA17" s="75">
        <f t="shared" si="4"/>
        <v>1830.3635214124333</v>
      </c>
      <c r="AB17" s="75">
        <f>SUM(AB18:AB22)</f>
        <v>1968.401352033223</v>
      </c>
      <c r="AC17" s="75">
        <f>SUM(AC18:AC22)</f>
        <v>2039.8562560230889</v>
      </c>
      <c r="AD17" s="75">
        <f t="shared" ref="AD17:AF17" si="5">SUM(AD18:AD22)</f>
        <v>2094.5489797619252</v>
      </c>
      <c r="AE17" s="75">
        <f t="shared" si="5"/>
        <v>2057.6690466445225</v>
      </c>
      <c r="AF17" s="75">
        <f t="shared" si="5"/>
        <v>1907.1635602316842</v>
      </c>
      <c r="AG17" s="73"/>
      <c r="AH17" s="76">
        <f>(AF17-AE17)/AE17</f>
        <v>-7.3143680057913246E-2</v>
      </c>
    </row>
    <row r="18" spans="1:34" outlineLevel="1" x14ac:dyDescent="0.25">
      <c r="A18" s="71" t="s">
        <v>21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>
        <v>2554.6837901100002</v>
      </c>
      <c r="R18" s="72">
        <v>2538.7627910778574</v>
      </c>
      <c r="S18" s="72">
        <v>2580.4341213620519</v>
      </c>
      <c r="T18" s="72">
        <v>2302.2359797601521</v>
      </c>
      <c r="U18" s="72">
        <v>1485.3521500814029</v>
      </c>
      <c r="V18" s="72">
        <v>1299.0484147465625</v>
      </c>
      <c r="W18" s="72">
        <v>1167.2705389694759</v>
      </c>
      <c r="X18" s="72">
        <v>1391.9677990924167</v>
      </c>
      <c r="Y18" s="72">
        <v>1301.6950015306572</v>
      </c>
      <c r="Z18" s="72">
        <v>1650.4531530457709</v>
      </c>
      <c r="AA18" s="72">
        <v>1830.3635214124333</v>
      </c>
      <c r="AB18" s="72">
        <v>1968.401352033223</v>
      </c>
      <c r="AC18" s="72">
        <v>2039.8562560230889</v>
      </c>
      <c r="AD18" s="72">
        <v>2094.5489797619252</v>
      </c>
      <c r="AE18" s="72">
        <v>2057.6690466445225</v>
      </c>
      <c r="AF18" s="72">
        <v>1907.1635602316842</v>
      </c>
      <c r="AG18" s="73"/>
      <c r="AH18" s="36">
        <f>(AF18-AE18)/AE18</f>
        <v>-7.3143680057913246E-2</v>
      </c>
    </row>
    <row r="19" spans="1:34" outlineLevel="1" x14ac:dyDescent="0.25">
      <c r="A19" s="71" t="s">
        <v>22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3"/>
      <c r="AH19" s="36"/>
    </row>
    <row r="20" spans="1:34" outlineLevel="1" x14ac:dyDescent="0.25">
      <c r="A20" s="71" t="s">
        <v>24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3"/>
      <c r="AH20" s="36"/>
    </row>
    <row r="21" spans="1:34" outlineLevel="1" x14ac:dyDescent="0.25">
      <c r="A21" s="71" t="s">
        <v>25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3"/>
      <c r="AH21" s="36"/>
    </row>
    <row r="22" spans="1:34" outlineLevel="1" x14ac:dyDescent="0.25">
      <c r="A22" s="71" t="s">
        <v>26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3"/>
      <c r="AH22" s="36"/>
    </row>
    <row r="23" spans="1:34" x14ac:dyDescent="0.25">
      <c r="A23" s="74" t="s">
        <v>27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3"/>
      <c r="AH23" s="76"/>
    </row>
    <row r="24" spans="1:34" x14ac:dyDescent="0.25">
      <c r="A24" s="74" t="s">
        <v>28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3"/>
      <c r="AH24" s="76"/>
    </row>
    <row r="25" spans="1:34" outlineLevel="1" x14ac:dyDescent="0.25">
      <c r="A25" s="71" t="s">
        <v>29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3"/>
      <c r="AH25" s="36"/>
    </row>
    <row r="26" spans="1:34" outlineLevel="1" x14ac:dyDescent="0.25">
      <c r="A26" s="71" t="s">
        <v>30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3"/>
      <c r="AH26" s="36"/>
    </row>
    <row r="27" spans="1:34" outlineLevel="1" x14ac:dyDescent="0.25">
      <c r="A27" s="71" t="s">
        <v>31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3"/>
      <c r="AH27" s="36"/>
    </row>
    <row r="28" spans="1:34" outlineLevel="1" x14ac:dyDescent="0.25">
      <c r="A28" s="71" t="s">
        <v>32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3"/>
      <c r="AH28" s="36"/>
    </row>
    <row r="29" spans="1:34" outlineLevel="1" x14ac:dyDescent="0.25">
      <c r="A29" s="71" t="s">
        <v>33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3"/>
      <c r="AH29" s="36"/>
    </row>
    <row r="30" spans="1:34" outlineLevel="1" x14ac:dyDescent="0.25">
      <c r="A30" s="71" t="s">
        <v>34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3"/>
      <c r="AH30" s="36"/>
    </row>
    <row r="31" spans="1:34" outlineLevel="1" x14ac:dyDescent="0.25">
      <c r="A31" s="71" t="s">
        <v>35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3"/>
      <c r="AH31" s="36"/>
    </row>
    <row r="32" spans="1:34" x14ac:dyDescent="0.25">
      <c r="A32" s="74" t="s">
        <v>36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3"/>
      <c r="AH32" s="76"/>
    </row>
    <row r="33" spans="1:34" outlineLevel="1" x14ac:dyDescent="0.25">
      <c r="A33" s="71" t="s">
        <v>37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3"/>
      <c r="AH33" s="36"/>
    </row>
    <row r="34" spans="1:34" outlineLevel="1" x14ac:dyDescent="0.25">
      <c r="A34" s="71" t="s">
        <v>38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3"/>
      <c r="AH34" s="36"/>
    </row>
    <row r="35" spans="1:34" outlineLevel="1" x14ac:dyDescent="0.25">
      <c r="A35" s="71" t="s">
        <v>39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3"/>
      <c r="AH35" s="36"/>
    </row>
    <row r="36" spans="1:34" outlineLevel="1" x14ac:dyDescent="0.25">
      <c r="A36" s="71" t="s">
        <v>40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3"/>
      <c r="AH36" s="36"/>
    </row>
    <row r="37" spans="1:34" x14ac:dyDescent="0.25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9"/>
    </row>
    <row r="38" spans="1:34" x14ac:dyDescent="0.25">
      <c r="A38" s="80" t="s">
        <v>44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>
        <f t="shared" ref="Q38:AF38" si="6">SUM(Q32,Q24,Q23,Q17,Q11,Q10,Q9,Q8,Q7,Q2)</f>
        <v>22398.097998155252</v>
      </c>
      <c r="R38" s="81">
        <f t="shared" si="6"/>
        <v>21703.134346398474</v>
      </c>
      <c r="S38" s="81">
        <f t="shared" si="6"/>
        <v>21245.813328092547</v>
      </c>
      <c r="T38" s="81">
        <f t="shared" si="6"/>
        <v>20384.445915845805</v>
      </c>
      <c r="U38" s="81">
        <f t="shared" si="6"/>
        <v>17215.572546427295</v>
      </c>
      <c r="V38" s="81">
        <f t="shared" si="6"/>
        <v>17353.815373277059</v>
      </c>
      <c r="W38" s="81">
        <f t="shared" si="6"/>
        <v>15757.365868277528</v>
      </c>
      <c r="X38" s="81">
        <f t="shared" si="6"/>
        <v>16852.400529105707</v>
      </c>
      <c r="Y38" s="81">
        <f t="shared" si="6"/>
        <v>15708.954494047732</v>
      </c>
      <c r="Z38" s="81">
        <f t="shared" si="6"/>
        <v>15975.696201704332</v>
      </c>
      <c r="AA38" s="81">
        <f t="shared" si="6"/>
        <v>16841.126584999693</v>
      </c>
      <c r="AB38" s="81">
        <f t="shared" si="6"/>
        <v>17752.51924758172</v>
      </c>
      <c r="AC38" s="81">
        <f t="shared" si="6"/>
        <v>16910.832016802509</v>
      </c>
      <c r="AD38" s="81">
        <f t="shared" si="6"/>
        <v>15535.475718407915</v>
      </c>
      <c r="AE38" s="81">
        <f t="shared" si="6"/>
        <v>14179.748042686128</v>
      </c>
      <c r="AF38" s="81">
        <f t="shared" si="6"/>
        <v>13304.443586291782</v>
      </c>
      <c r="AG38" s="82"/>
      <c r="AH38" s="10">
        <f>(AF38-AE38)/AE38</f>
        <v>-6.1729196721928024E-2</v>
      </c>
    </row>
    <row r="39" spans="1:34" x14ac:dyDescent="0.25"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</row>
    <row r="71" spans="1:34" x14ac:dyDescent="0.25">
      <c r="A71" s="62" t="s">
        <v>45</v>
      </c>
      <c r="B71" s="63">
        <v>1990</v>
      </c>
      <c r="C71" s="63">
        <v>1991</v>
      </c>
      <c r="D71" s="63">
        <v>1992</v>
      </c>
      <c r="E71" s="63">
        <v>1993</v>
      </c>
      <c r="F71" s="63">
        <v>1994</v>
      </c>
      <c r="G71" s="63">
        <v>1995</v>
      </c>
      <c r="H71" s="63">
        <v>1996</v>
      </c>
      <c r="I71" s="63">
        <v>1997</v>
      </c>
      <c r="J71" s="63">
        <v>1998</v>
      </c>
      <c r="K71" s="63">
        <v>1999</v>
      </c>
      <c r="L71" s="63">
        <v>2000</v>
      </c>
      <c r="M71" s="63">
        <v>2001</v>
      </c>
      <c r="N71" s="63">
        <v>2002</v>
      </c>
      <c r="O71" s="63">
        <v>2003</v>
      </c>
      <c r="P71" s="63">
        <v>2004</v>
      </c>
      <c r="Q71" s="63">
        <v>2005</v>
      </c>
      <c r="R71" s="63">
        <v>2006</v>
      </c>
      <c r="S71" s="63">
        <v>2007</v>
      </c>
      <c r="T71" s="63">
        <v>2008</v>
      </c>
      <c r="U71" s="63">
        <v>2009</v>
      </c>
      <c r="V71" s="63">
        <v>2010</v>
      </c>
      <c r="W71" s="63">
        <v>2011</v>
      </c>
      <c r="X71" s="63">
        <v>2012</v>
      </c>
      <c r="Y71" s="63">
        <v>2013</v>
      </c>
      <c r="Z71" s="63">
        <v>2014</v>
      </c>
      <c r="AA71" s="63">
        <v>2015</v>
      </c>
      <c r="AB71" s="63">
        <v>2016</v>
      </c>
      <c r="AC71" s="63">
        <v>2017</v>
      </c>
      <c r="AD71" s="63">
        <v>2018</v>
      </c>
      <c r="AE71" s="63">
        <v>2019</v>
      </c>
      <c r="AF71" s="63">
        <v>2020</v>
      </c>
      <c r="AG71" s="64"/>
      <c r="AH71" s="10"/>
    </row>
    <row r="72" spans="1:34" x14ac:dyDescent="0.25">
      <c r="A72" s="66" t="s">
        <v>5</v>
      </c>
      <c r="B72" s="68">
        <f t="shared" ref="B72:AB72" si="7">SUM(B73:B76)</f>
        <v>11328.966253805587</v>
      </c>
      <c r="C72" s="68">
        <f t="shared" si="7"/>
        <v>11780.678109280734</v>
      </c>
      <c r="D72" s="68">
        <f t="shared" si="7"/>
        <v>12437.361683442905</v>
      </c>
      <c r="E72" s="68">
        <f t="shared" si="7"/>
        <v>12457.004150255783</v>
      </c>
      <c r="F72" s="68">
        <f t="shared" si="7"/>
        <v>12793.133197098214</v>
      </c>
      <c r="G72" s="68">
        <f t="shared" si="7"/>
        <v>13478.261798968648</v>
      </c>
      <c r="H72" s="68">
        <f t="shared" si="7"/>
        <v>14198.573117410271</v>
      </c>
      <c r="I72" s="68">
        <f t="shared" si="7"/>
        <v>14853.796861419714</v>
      </c>
      <c r="J72" s="68">
        <f t="shared" si="7"/>
        <v>15220.940928008784</v>
      </c>
      <c r="K72" s="68">
        <f t="shared" si="7"/>
        <v>15918.811688158401</v>
      </c>
      <c r="L72" s="68">
        <f t="shared" si="7"/>
        <v>16199.473446964294</v>
      </c>
      <c r="M72" s="68">
        <f t="shared" si="7"/>
        <v>17486.787730743265</v>
      </c>
      <c r="N72" s="68">
        <f t="shared" si="7"/>
        <v>16493.960164509976</v>
      </c>
      <c r="O72" s="68">
        <f t="shared" si="7"/>
        <v>16467.348083585119</v>
      </c>
      <c r="P72" s="68">
        <f t="shared" si="7"/>
        <v>15417.671367282175</v>
      </c>
      <c r="Q72" s="68">
        <f t="shared" si="7"/>
        <v>183.17585477067951</v>
      </c>
      <c r="R72" s="68">
        <f t="shared" si="7"/>
        <v>202.97976286348762</v>
      </c>
      <c r="S72" s="68">
        <f t="shared" si="7"/>
        <v>218.11301008158426</v>
      </c>
      <c r="T72" s="68">
        <f t="shared" si="7"/>
        <v>240.02105623517213</v>
      </c>
      <c r="U72" s="68">
        <f t="shared" si="7"/>
        <v>229.40672742764258</v>
      </c>
      <c r="V72" s="68">
        <f t="shared" si="7"/>
        <v>237.91240284132789</v>
      </c>
      <c r="W72" s="68">
        <f t="shared" si="7"/>
        <v>237.0564418571594</v>
      </c>
      <c r="X72" s="68">
        <f t="shared" si="7"/>
        <v>308.80338672411733</v>
      </c>
      <c r="Y72" s="68">
        <f t="shared" si="7"/>
        <v>340.15509603605085</v>
      </c>
      <c r="Z72" s="68">
        <f t="shared" si="7"/>
        <v>372.49416825554738</v>
      </c>
      <c r="AA72" s="68">
        <f t="shared" si="7"/>
        <v>376.43370518874298</v>
      </c>
      <c r="AB72" s="68">
        <f t="shared" si="7"/>
        <v>355.26408190734469</v>
      </c>
      <c r="AC72" s="68">
        <f t="shared" ref="AC72:AF72" si="8">SUM(AC73:AC76)</f>
        <v>562.98949580187059</v>
      </c>
      <c r="AD72" s="68">
        <f t="shared" si="8"/>
        <v>815.9488446127441</v>
      </c>
      <c r="AE72" s="68">
        <f t="shared" si="8"/>
        <v>837.39304546721473</v>
      </c>
      <c r="AF72" s="68">
        <f t="shared" si="8"/>
        <v>786.73061363479439</v>
      </c>
      <c r="AG72" s="69"/>
      <c r="AH72" s="70">
        <f>(AF72-AE72)/AE72</f>
        <v>-6.0500182210318887E-2</v>
      </c>
    </row>
    <row r="73" spans="1:34" outlineLevel="1" x14ac:dyDescent="0.25">
      <c r="A73" s="71" t="s">
        <v>6</v>
      </c>
      <c r="B73" s="84">
        <f>'NEW Summary 1990-2020 GHG'!B3-'NON-ETS &amp; ETS'!B3</f>
        <v>10953.919869683112</v>
      </c>
      <c r="C73" s="84">
        <f>'NEW Summary 1990-2020 GHG'!C3-'NON-ETS &amp; ETS'!C3</f>
        <v>11440.957619988107</v>
      </c>
      <c r="D73" s="84">
        <f>'NEW Summary 1990-2020 GHG'!D3-'NON-ETS &amp; ETS'!D3</f>
        <v>12108.543399367891</v>
      </c>
      <c r="E73" s="84">
        <f>'NEW Summary 1990-2020 GHG'!E3-'NON-ETS &amp; ETS'!E3</f>
        <v>12126.246549362788</v>
      </c>
      <c r="F73" s="84">
        <f>'NEW Summary 1990-2020 GHG'!F3-'NON-ETS &amp; ETS'!F3</f>
        <v>12448.543664406883</v>
      </c>
      <c r="G73" s="84">
        <f>'NEW Summary 1990-2020 GHG'!G3-'NON-ETS &amp; ETS'!G3</f>
        <v>13132.912896120479</v>
      </c>
      <c r="H73" s="84">
        <f>'NEW Summary 1990-2020 GHG'!H3-'NON-ETS &amp; ETS'!H3</f>
        <v>13851.997148121833</v>
      </c>
      <c r="I73" s="84">
        <f>'NEW Summary 1990-2020 GHG'!I3-'NON-ETS &amp; ETS'!I3</f>
        <v>14490.618968714625</v>
      </c>
      <c r="J73" s="84">
        <f>'NEW Summary 1990-2020 GHG'!J3-'NON-ETS &amp; ETS'!J3</f>
        <v>14813.762420797844</v>
      </c>
      <c r="K73" s="84">
        <f>'NEW Summary 1990-2020 GHG'!K3-'NON-ETS &amp; ETS'!K3</f>
        <v>15498.257583697967</v>
      </c>
      <c r="L73" s="84">
        <f>'NEW Summary 1990-2020 GHG'!L3-'NON-ETS &amp; ETS'!L3</f>
        <v>15754.35326580209</v>
      </c>
      <c r="M73" s="84">
        <f>'NEW Summary 1990-2020 GHG'!M3-'NON-ETS &amp; ETS'!M3</f>
        <v>16893.896631009309</v>
      </c>
      <c r="N73" s="84">
        <f>'NEW Summary 1990-2020 GHG'!N3-'NON-ETS &amp; ETS'!N3</f>
        <v>15934.480447026663</v>
      </c>
      <c r="O73" s="84">
        <f>'NEW Summary 1990-2020 GHG'!O3-'NON-ETS &amp; ETS'!O3</f>
        <v>15222.09160194351</v>
      </c>
      <c r="P73" s="84">
        <f>'NEW Summary 1990-2020 GHG'!P3-'NON-ETS &amp; ETS'!P3</f>
        <v>14836.215338976092</v>
      </c>
      <c r="Q73" s="84">
        <f>'NEW Summary 1990-2020 GHG'!Q3-'NON-ETS &amp; ETS'!Q3</f>
        <v>108.30301041347229</v>
      </c>
      <c r="R73" s="84">
        <f>'NEW Summary 1990-2020 GHG'!R3-'NON-ETS &amp; ETS'!R3</f>
        <v>116.26377173265428</v>
      </c>
      <c r="S73" s="84">
        <f>'NEW Summary 1990-2020 GHG'!S3-'NON-ETS &amp; ETS'!S3</f>
        <v>122.94553607856687</v>
      </c>
      <c r="T73" s="84">
        <f>'NEW Summary 1990-2020 GHG'!T3-'NON-ETS &amp; ETS'!T3</f>
        <v>150.13007469928198</v>
      </c>
      <c r="U73" s="84">
        <f>'NEW Summary 1990-2020 GHG'!U3-'NON-ETS &amp; ETS'!U3</f>
        <v>144.30974401990534</v>
      </c>
      <c r="V73" s="84">
        <f>'NEW Summary 1990-2020 GHG'!V3-'NON-ETS &amp; ETS'!V3</f>
        <v>149.96441979372867</v>
      </c>
      <c r="W73" s="84">
        <f>'NEW Summary 1990-2020 GHG'!W3-'NON-ETS &amp; ETS'!W3</f>
        <v>156.68733648811576</v>
      </c>
      <c r="X73" s="84">
        <f>'NEW Summary 1990-2020 GHG'!X3-'NON-ETS &amp; ETS'!X3</f>
        <v>229.90329390223451</v>
      </c>
      <c r="Y73" s="84">
        <f>'NEW Summary 1990-2020 GHG'!Y3-'NON-ETS &amp; ETS'!Y3</f>
        <v>263.09874016189133</v>
      </c>
      <c r="Z73" s="84">
        <f>'NEW Summary 1990-2020 GHG'!Z3-'NON-ETS &amp; ETS'!Z3</f>
        <v>284.04460987823222</v>
      </c>
      <c r="AA73" s="84">
        <f>'NEW Summary 1990-2020 GHG'!AA3-'NON-ETS &amp; ETS'!AA3</f>
        <v>287.46180279471628</v>
      </c>
      <c r="AB73" s="84">
        <f>'NEW Summary 1990-2020 GHG'!AB3-'NON-ETS &amp; ETS'!AB3</f>
        <v>305.40718239897978</v>
      </c>
      <c r="AC73" s="84">
        <f>'NEW Summary 1990-2020 GHG'!AC3-'NON-ETS &amp; ETS'!AC3</f>
        <v>511.5210904806645</v>
      </c>
      <c r="AD73" s="84">
        <f>'NEW Summary 1990-2020 GHG'!AD3-'NON-ETS &amp; ETS'!AD3</f>
        <v>757.90837547569026</v>
      </c>
      <c r="AE73" s="84">
        <f>'NEW Summary 1990-2020 GHG'!AE3-'NON-ETS &amp; ETS'!AE3</f>
        <v>782.70577752381723</v>
      </c>
      <c r="AF73" s="84">
        <f>'NEW Summary 1990-2020 GHG'!AF3-'NON-ETS &amp; ETS'!AF3</f>
        <v>730.47818809667297</v>
      </c>
      <c r="AG73" s="69"/>
      <c r="AH73" s="85">
        <f t="shared" ref="AH73:AH108" si="9">(AF73-AE73)/AE73</f>
        <v>-6.6726975738408953E-2</v>
      </c>
    </row>
    <row r="74" spans="1:34" outlineLevel="1" x14ac:dyDescent="0.25">
      <c r="A74" s="71" t="s">
        <v>7</v>
      </c>
      <c r="B74" s="84">
        <f>'NEW Summary 1990-2020 GHG'!B4-'NON-ETS &amp; ETS'!B4</f>
        <v>168.67007475966938</v>
      </c>
      <c r="C74" s="84">
        <f>'NEW Summary 1990-2020 GHG'!C4-'NON-ETS &amp; ETS'!C4</f>
        <v>166.7086346603628</v>
      </c>
      <c r="D74" s="84">
        <f>'NEW Summary 1990-2020 GHG'!D4-'NON-ETS &amp; ETS'!D4</f>
        <v>171.81510003498963</v>
      </c>
      <c r="E74" s="84">
        <f>'NEW Summary 1990-2020 GHG'!E4-'NON-ETS &amp; ETS'!E4</f>
        <v>172.65167482911988</v>
      </c>
      <c r="F74" s="84">
        <f>'NEW Summary 1990-2020 GHG'!F4-'NON-ETS &amp; ETS'!F4</f>
        <v>178.26827632214111</v>
      </c>
      <c r="G74" s="84">
        <f>'NEW Summary 1990-2020 GHG'!G4-'NON-ETS &amp; ETS'!G4</f>
        <v>181.27469310609743</v>
      </c>
      <c r="H74" s="84">
        <f>'NEW Summary 1990-2020 GHG'!H4-'NON-ETS &amp; ETS'!H4</f>
        <v>179.40716809897683</v>
      </c>
      <c r="I74" s="84">
        <f>'NEW Summary 1990-2020 GHG'!I4-'NON-ETS &amp; ETS'!I4</f>
        <v>218.74674770939885</v>
      </c>
      <c r="J74" s="84">
        <f>'NEW Summary 1990-2020 GHG'!J4-'NON-ETS &amp; ETS'!J4</f>
        <v>247.81659474314813</v>
      </c>
      <c r="K74" s="84">
        <f>'NEW Summary 1990-2020 GHG'!K4-'NON-ETS &amp; ETS'!K4</f>
        <v>223.85552667956068</v>
      </c>
      <c r="L74" s="84">
        <f>'NEW Summary 1990-2020 GHG'!L4-'NON-ETS &amp; ETS'!L4</f>
        <v>274.79746671454512</v>
      </c>
      <c r="M74" s="84">
        <f>'NEW Summary 1990-2020 GHG'!M4-'NON-ETS &amp; ETS'!M4</f>
        <v>321.48320368155123</v>
      </c>
      <c r="N74" s="84">
        <f>'NEW Summary 1990-2020 GHG'!N4-'NON-ETS &amp; ETS'!N4</f>
        <v>339.74552462903137</v>
      </c>
      <c r="O74" s="84">
        <f>'NEW Summary 1990-2020 GHG'!O4-'NON-ETS &amp; ETS'!O4</f>
        <v>337.5763219870114</v>
      </c>
      <c r="P74" s="84">
        <f>'NEW Summary 1990-2020 GHG'!P4-'NON-ETS &amp; ETS'!P4</f>
        <v>336.65395268567238</v>
      </c>
      <c r="Q74" s="84">
        <f>'NEW Summary 1990-2020 GHG'!Q4-'NON-ETS &amp; ETS'!Q4</f>
        <v>0.64739942682348328</v>
      </c>
      <c r="R74" s="84">
        <f>'NEW Summary 1990-2020 GHG'!R4-'NON-ETS &amp; ETS'!R4</f>
        <v>0.61266595860240614</v>
      </c>
      <c r="S74" s="84">
        <f>'NEW Summary 1990-2020 GHG'!S4-'NON-ETS &amp; ETS'!S4</f>
        <v>0.6015902421067949</v>
      </c>
      <c r="T74" s="84">
        <f>'NEW Summary 1990-2020 GHG'!T4-'NON-ETS &amp; ETS'!T4</f>
        <v>0.59238817534060217</v>
      </c>
      <c r="U74" s="84">
        <f>'NEW Summary 1990-2020 GHG'!U4-'NON-ETS &amp; ETS'!U4</f>
        <v>0.48450034875685333</v>
      </c>
      <c r="V74" s="84">
        <f>'NEW Summary 1990-2020 GHG'!V4-'NON-ETS &amp; ETS'!V4</f>
        <v>0.36241182081971601</v>
      </c>
      <c r="W74" s="84">
        <f>'NEW Summary 1990-2020 GHG'!W4-'NON-ETS &amp; ETS'!W4</f>
        <v>0.31822512517788937</v>
      </c>
      <c r="X74" s="84">
        <f>'NEW Summary 1990-2020 GHG'!X4-'NON-ETS &amp; ETS'!X4</f>
        <v>0.34751395076375502</v>
      </c>
      <c r="Y74" s="84">
        <f>'NEW Summary 1990-2020 GHG'!Y4-'NON-ETS &amp; ETS'!Y4</f>
        <v>0.3050645549549813</v>
      </c>
      <c r="Z74" s="84">
        <f>'NEW Summary 1990-2020 GHG'!Z4-'NON-ETS &amp; ETS'!Z4</f>
        <v>0.29174181641542418</v>
      </c>
      <c r="AA74" s="84">
        <f>'NEW Summary 1990-2020 GHG'!AA4-'NON-ETS &amp; ETS'!AA4</f>
        <v>0.35108243824146257</v>
      </c>
      <c r="AB74" s="84">
        <f>'NEW Summary 1990-2020 GHG'!AB4-'NON-ETS &amp; ETS'!AB4</f>
        <v>0.31876534010478963</v>
      </c>
      <c r="AC74" s="84">
        <f>'NEW Summary 1990-2020 GHG'!AC4-'NON-ETS &amp; ETS'!AC4</f>
        <v>0.33017066148573804</v>
      </c>
      <c r="AD74" s="84">
        <f>'NEW Summary 1990-2020 GHG'!AD4-'NON-ETS &amp; ETS'!AD4</f>
        <v>0.34400456796777235</v>
      </c>
      <c r="AE74" s="84">
        <f>'NEW Summary 1990-2020 GHG'!AE4-'NON-ETS &amp; ETS'!AE4</f>
        <v>0.30281672988849095</v>
      </c>
      <c r="AF74" s="84">
        <f>'NEW Summary 1990-2020 GHG'!AF4-'NON-ETS &amp; ETS'!AF4</f>
        <v>0.35002294150609714</v>
      </c>
      <c r="AG74" s="69"/>
      <c r="AH74" s="85">
        <f t="shared" si="9"/>
        <v>0.15589036852418747</v>
      </c>
    </row>
    <row r="75" spans="1:34" outlineLevel="1" x14ac:dyDescent="0.25">
      <c r="A75" s="71" t="s">
        <v>8</v>
      </c>
      <c r="B75" s="84">
        <f>'NEW Summary 1990-2020 GHG'!B5-'NON-ETS &amp; ETS'!B5</f>
        <v>100.53678355437907</v>
      </c>
      <c r="C75" s="84">
        <f>'NEW Summary 1990-2020 GHG'!C5-'NON-ETS &amp; ETS'!C5</f>
        <v>76.54991489954142</v>
      </c>
      <c r="D75" s="84">
        <f>'NEW Summary 1990-2020 GHG'!D5-'NON-ETS &amp; ETS'!D5</f>
        <v>65.273087005793954</v>
      </c>
      <c r="E75" s="84">
        <f>'NEW Summary 1990-2020 GHG'!E5-'NON-ETS &amp; ETS'!E5</f>
        <v>62.605311784631738</v>
      </c>
      <c r="F75" s="84">
        <f>'NEW Summary 1990-2020 GHG'!F5-'NON-ETS &amp; ETS'!F5</f>
        <v>72.152664440590968</v>
      </c>
      <c r="G75" s="84">
        <f>'NEW Summary 1990-2020 GHG'!G5-'NON-ETS &amp; ETS'!G5</f>
        <v>69.441462401639171</v>
      </c>
      <c r="H75" s="84">
        <f>'NEW Summary 1990-2020 GHG'!H5-'NON-ETS &amp; ETS'!H5</f>
        <v>72.218389713792263</v>
      </c>
      <c r="I75" s="84">
        <f>'NEW Summary 1990-2020 GHG'!I5-'NON-ETS &amp; ETS'!I5</f>
        <v>51.648672818497268</v>
      </c>
      <c r="J75" s="84">
        <f>'NEW Summary 1990-2020 GHG'!J5-'NON-ETS &amp; ETS'!J5</f>
        <v>79.956189002831252</v>
      </c>
      <c r="K75" s="84">
        <f>'NEW Summary 1990-2020 GHG'!K5-'NON-ETS &amp; ETS'!K5</f>
        <v>77.939136899148238</v>
      </c>
      <c r="L75" s="84">
        <f>'NEW Summary 1990-2020 GHG'!L5-'NON-ETS &amp; ETS'!L5</f>
        <v>87.150476539279381</v>
      </c>
      <c r="M75" s="84">
        <f>'NEW Summary 1990-2020 GHG'!M5-'NON-ETS &amp; ETS'!M5</f>
        <v>118.84269779976697</v>
      </c>
      <c r="N75" s="84">
        <f>'NEW Summary 1990-2020 GHG'!N5-'NON-ETS &amp; ETS'!N5</f>
        <v>145.60131936255476</v>
      </c>
      <c r="O75" s="84">
        <f>'NEW Summary 1990-2020 GHG'!O5-'NON-ETS &amp; ETS'!O5</f>
        <v>166.03053044546459</v>
      </c>
      <c r="P75" s="84">
        <f>'NEW Summary 1990-2020 GHG'!P5-'NON-ETS &amp; ETS'!P5</f>
        <v>162.23941951242472</v>
      </c>
      <c r="Q75" s="84">
        <f>'NEW Summary 1990-2020 GHG'!Q5-'NON-ETS &amp; ETS'!Q5</f>
        <v>0.53825837507199026</v>
      </c>
      <c r="R75" s="84">
        <f>'NEW Summary 1990-2020 GHG'!R5-'NON-ETS &amp; ETS'!R5</f>
        <v>0.5956260278804848</v>
      </c>
      <c r="S75" s="84">
        <f>'NEW Summary 1990-2020 GHG'!S5-'NON-ETS &amp; ETS'!S5</f>
        <v>0.56254724825868152</v>
      </c>
      <c r="T75" s="84">
        <f>'NEW Summary 1990-2020 GHG'!T5-'NON-ETS &amp; ETS'!T5</f>
        <v>0.6153050770470827</v>
      </c>
      <c r="U75" s="84">
        <f>'NEW Summary 1990-2020 GHG'!U5-'NON-ETS &amp; ETS'!U5</f>
        <v>0.69275471753960005</v>
      </c>
      <c r="V75" s="84">
        <f>'NEW Summary 1990-2020 GHG'!V5-'NON-ETS &amp; ETS'!V5</f>
        <v>0.62200780901099506</v>
      </c>
      <c r="W75" s="84">
        <f>'NEW Summary 1990-2020 GHG'!W5-'NON-ETS &amp; ETS'!W5</f>
        <v>0.45231214644297779</v>
      </c>
      <c r="X75" s="84">
        <f>'NEW Summary 1990-2020 GHG'!X5-'NON-ETS &amp; ETS'!X5</f>
        <v>0.49646557097503319</v>
      </c>
      <c r="Y75" s="84">
        <f>'NEW Summary 1990-2020 GHG'!Y5-'NON-ETS &amp; ETS'!Y5</f>
        <v>0.57598357222775576</v>
      </c>
      <c r="Z75" s="84">
        <f>'NEW Summary 1990-2020 GHG'!Z5-'NON-ETS &amp; ETS'!Z5</f>
        <v>0.47417375520254268</v>
      </c>
      <c r="AA75" s="84">
        <f>'NEW Summary 1990-2020 GHG'!AA5-'NON-ETS &amp; ETS'!AA5</f>
        <v>1.1806191365039354E-2</v>
      </c>
      <c r="AB75" s="84">
        <f>'NEW Summary 1990-2020 GHG'!AB5-'NON-ETS &amp; ETS'!AB5</f>
        <v>-40.217557852935528</v>
      </c>
      <c r="AC75" s="84">
        <f>'NEW Summary 1990-2020 GHG'!AC5-'NON-ETS &amp; ETS'!AC5</f>
        <v>-43.745962119223265</v>
      </c>
      <c r="AD75" s="84">
        <f>'NEW Summary 1990-2020 GHG'!AD5-'NON-ETS &amp; ETS'!AD5</f>
        <v>-37.516942845623518</v>
      </c>
      <c r="AE75" s="84">
        <f>'NEW Summary 1990-2020 GHG'!AE5-'NON-ETS &amp; ETS'!AE5</f>
        <v>-36.38020890443677</v>
      </c>
      <c r="AF75" s="84">
        <f>'NEW Summary 1990-2020 GHG'!AF5-'NON-ETS &amp; ETS'!AF5</f>
        <v>-35.464821122534389</v>
      </c>
      <c r="AG75" s="69"/>
      <c r="AH75" s="85">
        <f t="shared" si="9"/>
        <v>-2.516169668807881E-2</v>
      </c>
    </row>
    <row r="76" spans="1:34" outlineLevel="1" x14ac:dyDescent="0.25">
      <c r="A76" s="71" t="s">
        <v>9</v>
      </c>
      <c r="B76" s="84">
        <f>'NEW Summary 1990-2020 GHG'!B6-'NON-ETS &amp; ETS'!B6</f>
        <v>105.83952580842661</v>
      </c>
      <c r="C76" s="84">
        <f>'NEW Summary 1990-2020 GHG'!C6-'NON-ETS &amp; ETS'!C6</f>
        <v>96.461939732721802</v>
      </c>
      <c r="D76" s="84">
        <f>'NEW Summary 1990-2020 GHG'!D6-'NON-ETS &amp; ETS'!D6</f>
        <v>91.73009703423206</v>
      </c>
      <c r="E76" s="84">
        <f>'NEW Summary 1990-2020 GHG'!E6-'NON-ETS &amp; ETS'!E6</f>
        <v>95.500614279245141</v>
      </c>
      <c r="F76" s="84">
        <f>'NEW Summary 1990-2020 GHG'!F6-'NON-ETS &amp; ETS'!F6</f>
        <v>94.168591928597777</v>
      </c>
      <c r="G76" s="84">
        <f>'NEW Summary 1990-2020 GHG'!G6-'NON-ETS &amp; ETS'!G6</f>
        <v>94.632747340432928</v>
      </c>
      <c r="H76" s="84">
        <f>'NEW Summary 1990-2020 GHG'!H6-'NON-ETS &amp; ETS'!H6</f>
        <v>94.950411475668929</v>
      </c>
      <c r="I76" s="84">
        <f>'NEW Summary 1990-2020 GHG'!I6-'NON-ETS &amp; ETS'!I6</f>
        <v>92.782472177192773</v>
      </c>
      <c r="J76" s="84">
        <f>'NEW Summary 1990-2020 GHG'!J6-'NON-ETS &amp; ETS'!J6</f>
        <v>79.405723464961397</v>
      </c>
      <c r="K76" s="84">
        <f>'NEW Summary 1990-2020 GHG'!K6-'NON-ETS &amp; ETS'!K6</f>
        <v>118.7594408817267</v>
      </c>
      <c r="L76" s="84">
        <f>'NEW Summary 1990-2020 GHG'!L6-'NON-ETS &amp; ETS'!L6</f>
        <v>83.172237908378264</v>
      </c>
      <c r="M76" s="84">
        <f>'NEW Summary 1990-2020 GHG'!M6-'NON-ETS &amp; ETS'!M6</f>
        <v>152.56519825263959</v>
      </c>
      <c r="N76" s="84">
        <f>'NEW Summary 1990-2020 GHG'!N6-'NON-ETS &amp; ETS'!N6</f>
        <v>74.132873491725164</v>
      </c>
      <c r="O76" s="84">
        <f>'NEW Summary 1990-2020 GHG'!O6-'NON-ETS &amp; ETS'!O6</f>
        <v>741.64962920913388</v>
      </c>
      <c r="P76" s="84">
        <f>'NEW Summary 1990-2020 GHG'!P6-'NON-ETS &amp; ETS'!P6</f>
        <v>82.562656107985703</v>
      </c>
      <c r="Q76" s="84">
        <f>'NEW Summary 1990-2020 GHG'!Q6-'NON-ETS &amp; ETS'!Q6</f>
        <v>73.687186555311726</v>
      </c>
      <c r="R76" s="84">
        <f>'NEW Summary 1990-2020 GHG'!R6-'NON-ETS &amp; ETS'!R6</f>
        <v>85.50769914435044</v>
      </c>
      <c r="S76" s="84">
        <f>'NEW Summary 1990-2020 GHG'!S6-'NON-ETS &amp; ETS'!S6</f>
        <v>94.003336512651913</v>
      </c>
      <c r="T76" s="84">
        <f>'NEW Summary 1990-2020 GHG'!T6-'NON-ETS &amp; ETS'!T6</f>
        <v>88.683288283502478</v>
      </c>
      <c r="U76" s="84">
        <f>'NEW Summary 1990-2020 GHG'!U6-'NON-ETS &amp; ETS'!U6</f>
        <v>83.919728341440802</v>
      </c>
      <c r="V76" s="84">
        <f>'NEW Summary 1990-2020 GHG'!V6-'NON-ETS &amp; ETS'!V6</f>
        <v>86.963563417768498</v>
      </c>
      <c r="W76" s="84">
        <f>'NEW Summary 1990-2020 GHG'!W6-'NON-ETS &amp; ETS'!W6</f>
        <v>79.598568097422771</v>
      </c>
      <c r="X76" s="84">
        <f>'NEW Summary 1990-2020 GHG'!X6-'NON-ETS &amp; ETS'!X6</f>
        <v>78.056113300144062</v>
      </c>
      <c r="Y76" s="84">
        <f>'NEW Summary 1990-2020 GHG'!Y6-'NON-ETS &amp; ETS'!Y6</f>
        <v>76.175307746976785</v>
      </c>
      <c r="Z76" s="84">
        <f>'NEW Summary 1990-2020 GHG'!Z6-'NON-ETS &amp; ETS'!Z6</f>
        <v>87.68364280569719</v>
      </c>
      <c r="AA76" s="84">
        <f>'NEW Summary 1990-2020 GHG'!AA6-'NON-ETS &amp; ETS'!AA6</f>
        <v>88.609013764420197</v>
      </c>
      <c r="AB76" s="84">
        <f>'NEW Summary 1990-2020 GHG'!AB6-'NON-ETS &amp; ETS'!AB6</f>
        <v>89.7556920211956</v>
      </c>
      <c r="AC76" s="84">
        <f>'NEW Summary 1990-2020 GHG'!AC6-'NON-ETS &amp; ETS'!AC6</f>
        <v>94.884196778943632</v>
      </c>
      <c r="AD76" s="84">
        <f>'NEW Summary 1990-2020 GHG'!AD6-'NON-ETS &amp; ETS'!AD6</f>
        <v>95.213407414709536</v>
      </c>
      <c r="AE76" s="84">
        <f>'NEW Summary 1990-2020 GHG'!AE6-'NON-ETS &amp; ETS'!AE6</f>
        <v>90.764660117945795</v>
      </c>
      <c r="AF76" s="84">
        <f>'NEW Summary 1990-2020 GHG'!AF6-'NON-ETS &amp; ETS'!AF6</f>
        <v>91.367223719149848</v>
      </c>
      <c r="AG76" s="69"/>
      <c r="AH76" s="85">
        <f t="shared" si="9"/>
        <v>6.6387468472976306E-3</v>
      </c>
    </row>
    <row r="77" spans="1:34" x14ac:dyDescent="0.25">
      <c r="A77" s="74" t="s">
        <v>10</v>
      </c>
      <c r="B77" s="68">
        <f>'NEW Summary 1990-2020 GHG'!B7-'NON-ETS &amp; ETS'!B7</f>
        <v>7521.2675903875033</v>
      </c>
      <c r="C77" s="68">
        <f>'NEW Summary 1990-2020 GHG'!C7-'NON-ETS &amp; ETS'!C7</f>
        <v>7620.5642383710665</v>
      </c>
      <c r="D77" s="68">
        <f>'NEW Summary 1990-2020 GHG'!D7-'NON-ETS &amp; ETS'!D7</f>
        <v>6825.5960354935023</v>
      </c>
      <c r="E77" s="68">
        <f>'NEW Summary 1990-2020 GHG'!E7-'NON-ETS &amp; ETS'!E7</f>
        <v>6815.8843556285547</v>
      </c>
      <c r="F77" s="68">
        <f>'NEW Summary 1990-2020 GHG'!F7-'NON-ETS &amp; ETS'!F7</f>
        <v>6739.7320848209347</v>
      </c>
      <c r="G77" s="68">
        <f>'NEW Summary 1990-2020 GHG'!G7-'NON-ETS &amp; ETS'!G7</f>
        <v>6563.8366872190009</v>
      </c>
      <c r="H77" s="68">
        <f>'NEW Summary 1990-2020 GHG'!H7-'NON-ETS &amp; ETS'!H7</f>
        <v>6893.8361927072547</v>
      </c>
      <c r="I77" s="68">
        <f>'NEW Summary 1990-2020 GHG'!I7-'NON-ETS &amp; ETS'!I7</f>
        <v>6643.1971937760609</v>
      </c>
      <c r="J77" s="68">
        <f>'NEW Summary 1990-2020 GHG'!J7-'NON-ETS &amp; ETS'!J7</f>
        <v>7206.090626909373</v>
      </c>
      <c r="K77" s="68">
        <f>'NEW Summary 1990-2020 GHG'!K7-'NON-ETS &amp; ETS'!K7</f>
        <v>6952.448948369165</v>
      </c>
      <c r="L77" s="68">
        <f>'NEW Summary 1990-2020 GHG'!L7-'NON-ETS &amp; ETS'!L7</f>
        <v>7044.1292152662163</v>
      </c>
      <c r="M77" s="68">
        <f>'NEW Summary 1990-2020 GHG'!M7-'NON-ETS &amp; ETS'!M7</f>
        <v>7388.1849538362139</v>
      </c>
      <c r="N77" s="68">
        <f>'NEW Summary 1990-2020 GHG'!N7-'NON-ETS &amp; ETS'!N7</f>
        <v>7393.2500776558727</v>
      </c>
      <c r="O77" s="68">
        <f>'NEW Summary 1990-2020 GHG'!O7-'NON-ETS &amp; ETS'!O7</f>
        <v>7618.2544786912986</v>
      </c>
      <c r="P77" s="68">
        <f>'NEW Summary 1990-2020 GHG'!P7-'NON-ETS &amp; ETS'!P7</f>
        <v>7765.1007681659485</v>
      </c>
      <c r="Q77" s="68">
        <f>'NEW Summary 1990-2020 GHG'!Q7-'NON-ETS &amp; ETS'!Q7</f>
        <v>8186.2865695384044</v>
      </c>
      <c r="R77" s="68">
        <f>'NEW Summary 1990-2020 GHG'!R7-'NON-ETS &amp; ETS'!R7</f>
        <v>8046.4507924843974</v>
      </c>
      <c r="S77" s="68">
        <f>'NEW Summary 1990-2020 GHG'!S7-'NON-ETS &amp; ETS'!S7</f>
        <v>7874.1953760036531</v>
      </c>
      <c r="T77" s="68">
        <f>'NEW Summary 1990-2020 GHG'!T7-'NON-ETS &amp; ETS'!T7</f>
        <v>8649.2784505071668</v>
      </c>
      <c r="U77" s="68">
        <f>'NEW Summary 1990-2020 GHG'!U7-'NON-ETS &amp; ETS'!U7</f>
        <v>8502.0587469690163</v>
      </c>
      <c r="V77" s="68">
        <f>'NEW Summary 1990-2020 GHG'!V7-'NON-ETS &amp; ETS'!V7</f>
        <v>8767.6306662518364</v>
      </c>
      <c r="W77" s="68">
        <f>'NEW Summary 1990-2020 GHG'!W7-'NON-ETS &amp; ETS'!W7</f>
        <v>7535.0922351897962</v>
      </c>
      <c r="X77" s="68">
        <f>'NEW Summary 1990-2020 GHG'!X7-'NON-ETS &amp; ETS'!X7</f>
        <v>7066.7526636499852</v>
      </c>
      <c r="Y77" s="68">
        <f>'NEW Summary 1990-2020 GHG'!Y7-'NON-ETS &amp; ETS'!Y7</f>
        <v>6889.2400171930021</v>
      </c>
      <c r="Z77" s="68">
        <f>'NEW Summary 1990-2020 GHG'!Z7-'NON-ETS &amp; ETS'!Z7</f>
        <v>6080.261018853942</v>
      </c>
      <c r="AA77" s="68">
        <f>'NEW Summary 1990-2020 GHG'!AA7-'NON-ETS &amp; ETS'!AA7</f>
        <v>6506.3533900787434</v>
      </c>
      <c r="AB77" s="68">
        <f>'NEW Summary 1990-2020 GHG'!AB7-'NON-ETS &amp; ETS'!AB7</f>
        <v>6716.2960538486395</v>
      </c>
      <c r="AC77" s="68">
        <f>'NEW Summary 1990-2020 GHG'!AC7-'NON-ETS &amp; ETS'!AC7</f>
        <v>6329.6419953258574</v>
      </c>
      <c r="AD77" s="68">
        <f>'NEW Summary 1990-2020 GHG'!AD7-'NON-ETS &amp; ETS'!AD7</f>
        <v>6829.0154378831039</v>
      </c>
      <c r="AE77" s="68">
        <f>'NEW Summary 1990-2020 GHG'!AE7-'NON-ETS &amp; ETS'!AE7</f>
        <v>6529.1610253291883</v>
      </c>
      <c r="AF77" s="68">
        <f>'NEW Summary 1990-2020 GHG'!AF7-'NON-ETS &amp; ETS'!AF7</f>
        <v>7114.5181961730186</v>
      </c>
      <c r="AG77" s="69"/>
      <c r="AH77" s="70">
        <f t="shared" si="9"/>
        <v>8.9652739237552764E-2</v>
      </c>
    </row>
    <row r="78" spans="1:34" x14ac:dyDescent="0.25">
      <c r="A78" s="74" t="s">
        <v>11</v>
      </c>
      <c r="B78" s="68">
        <f>'NEW Summary 1990-2020 GHG'!B8-'NON-ETS &amp; ETS'!B8</f>
        <v>4099.2242246648111</v>
      </c>
      <c r="C78" s="68">
        <f>'NEW Summary 1990-2020 GHG'!C8-'NON-ETS &amp; ETS'!C8</f>
        <v>4187.4331128728854</v>
      </c>
      <c r="D78" s="68">
        <f>'NEW Summary 1990-2020 GHG'!D8-'NON-ETS &amp; ETS'!D8</f>
        <v>3864.1645398766041</v>
      </c>
      <c r="E78" s="68">
        <f>'NEW Summary 1990-2020 GHG'!E8-'NON-ETS &amp; ETS'!E8</f>
        <v>4073.0819441241429</v>
      </c>
      <c r="F78" s="68">
        <f>'NEW Summary 1990-2020 GHG'!F8-'NON-ETS &amp; ETS'!F8</f>
        <v>4313.8844568323266</v>
      </c>
      <c r="G78" s="68">
        <f>'NEW Summary 1990-2020 GHG'!G8-'NON-ETS &amp; ETS'!G8</f>
        <v>4333.0651264631761</v>
      </c>
      <c r="H78" s="68">
        <f>'NEW Summary 1990-2020 GHG'!H8-'NON-ETS &amp; ETS'!H8</f>
        <v>4199.9820161775133</v>
      </c>
      <c r="I78" s="68">
        <f>'NEW Summary 1990-2020 GHG'!I8-'NON-ETS &amp; ETS'!I8</f>
        <v>4543.1389355884994</v>
      </c>
      <c r="J78" s="68">
        <f>'NEW Summary 1990-2020 GHG'!J8-'NON-ETS &amp; ETS'!J8</f>
        <v>4526.0102691714292</v>
      </c>
      <c r="K78" s="68">
        <f>'NEW Summary 1990-2020 GHG'!K8-'NON-ETS &amp; ETS'!K8</f>
        <v>4696.3624673808263</v>
      </c>
      <c r="L78" s="68">
        <f>'NEW Summary 1990-2020 GHG'!L8-'NON-ETS &amp; ETS'!L8</f>
        <v>5481.5456542244319</v>
      </c>
      <c r="M78" s="68">
        <f>'NEW Summary 1990-2020 GHG'!M8-'NON-ETS &amp; ETS'!M8</f>
        <v>5446.4557106370385</v>
      </c>
      <c r="N78" s="68">
        <f>'NEW Summary 1990-2020 GHG'!N8-'NON-ETS &amp; ETS'!N8</f>
        <v>5109.4063627381965</v>
      </c>
      <c r="O78" s="68">
        <f>'NEW Summary 1990-2020 GHG'!O8-'NON-ETS &amp; ETS'!O8</f>
        <v>5223.4648700705702</v>
      </c>
      <c r="P78" s="68">
        <f>'NEW Summary 1990-2020 GHG'!P8-'NON-ETS &amp; ETS'!P8</f>
        <v>5294.0836994761576</v>
      </c>
      <c r="Q78" s="68">
        <f>'NEW Summary 1990-2020 GHG'!Q8-'NON-ETS &amp; ETS'!Q8</f>
        <v>1431.4174080983366</v>
      </c>
      <c r="R78" s="68">
        <f>'NEW Summary 1990-2020 GHG'!R8-'NON-ETS &amp; ETS'!R8</f>
        <v>1138.3883339662061</v>
      </c>
      <c r="S78" s="68">
        <f>'NEW Summary 1990-2020 GHG'!S8-'NON-ETS &amp; ETS'!S8</f>
        <v>1228.0675837262525</v>
      </c>
      <c r="T78" s="68">
        <f>'NEW Summary 1990-2020 GHG'!T8-'NON-ETS &amp; ETS'!T8</f>
        <v>1677.3803439640396</v>
      </c>
      <c r="U78" s="68">
        <f>'NEW Summary 1990-2020 GHG'!U8-'NON-ETS &amp; ETS'!U8</f>
        <v>1420.1292502994665</v>
      </c>
      <c r="V78" s="68">
        <f>'NEW Summary 1990-2020 GHG'!V8-'NON-ETS &amp; ETS'!V8</f>
        <v>1363.7851125693774</v>
      </c>
      <c r="W78" s="68">
        <f>'NEW Summary 1990-2020 GHG'!W8-'NON-ETS &amp; ETS'!W8</f>
        <v>952.67567915924383</v>
      </c>
      <c r="X78" s="68">
        <f>'NEW Summary 1990-2020 GHG'!X8-'NON-ETS &amp; ETS'!X8</f>
        <v>933.79494168921383</v>
      </c>
      <c r="Y78" s="68">
        <f>'NEW Summary 1990-2020 GHG'!Y8-'NON-ETS &amp; ETS'!Y8</f>
        <v>798.41367079048632</v>
      </c>
      <c r="Z78" s="68">
        <f>'NEW Summary 1990-2020 GHG'!Z8-'NON-ETS &amp; ETS'!Z8</f>
        <v>872.80100599007528</v>
      </c>
      <c r="AA78" s="68">
        <f>'NEW Summary 1990-2020 GHG'!AA8-'NON-ETS &amp; ETS'!AA8</f>
        <v>890.60319030200435</v>
      </c>
      <c r="AB78" s="68">
        <f>'NEW Summary 1990-2020 GHG'!AB8-'NON-ETS &amp; ETS'!AB8</f>
        <v>940.26661874174215</v>
      </c>
      <c r="AC78" s="68">
        <f>'NEW Summary 1990-2020 GHG'!AC8-'NON-ETS &amp; ETS'!AC8</f>
        <v>1003.7431546578905</v>
      </c>
      <c r="AD78" s="68">
        <f>'NEW Summary 1990-2020 GHG'!AD8-'NON-ETS &amp; ETS'!AD8</f>
        <v>1146.7141932541608</v>
      </c>
      <c r="AE78" s="68">
        <f>'NEW Summary 1990-2020 GHG'!AE8-'NON-ETS &amp; ETS'!AE8</f>
        <v>1138.4954681029581</v>
      </c>
      <c r="AF78" s="68">
        <f>'NEW Summary 1990-2020 GHG'!AF8-'NON-ETS &amp; ETS'!AF8</f>
        <v>1141.0613731191656</v>
      </c>
      <c r="AG78" s="69"/>
      <c r="AH78" s="70">
        <f t="shared" si="9"/>
        <v>2.2537683180092697E-3</v>
      </c>
    </row>
    <row r="79" spans="1:34" x14ac:dyDescent="0.25">
      <c r="A79" s="74" t="s">
        <v>12</v>
      </c>
      <c r="B79" s="68">
        <f>'NEW Summary 1990-2020 GHG'!B9-'NON-ETS &amp; ETS'!B9</f>
        <v>993.94275759734512</v>
      </c>
      <c r="C79" s="68">
        <f>'NEW Summary 1990-2020 GHG'!C9-'NON-ETS &amp; ETS'!C9</f>
        <v>1011.7006851575709</v>
      </c>
      <c r="D79" s="68">
        <f>'NEW Summary 1990-2020 GHG'!D9-'NON-ETS &amp; ETS'!D9</f>
        <v>1005.7192635621096</v>
      </c>
      <c r="E79" s="68">
        <f>'NEW Summary 1990-2020 GHG'!E9-'NON-ETS &amp; ETS'!E9</f>
        <v>993.53744911649312</v>
      </c>
      <c r="F79" s="68">
        <f>'NEW Summary 1990-2020 GHG'!F9-'NON-ETS &amp; ETS'!F9</f>
        <v>1083.1519707768462</v>
      </c>
      <c r="G79" s="68">
        <f>'NEW Summary 1990-2020 GHG'!G9-'NON-ETS &amp; ETS'!G9</f>
        <v>1062.3548702566848</v>
      </c>
      <c r="H79" s="68">
        <f>'NEW Summary 1990-2020 GHG'!H9-'NON-ETS &amp; ETS'!H9</f>
        <v>961.26760000171055</v>
      </c>
      <c r="I79" s="68">
        <f>'NEW Summary 1990-2020 GHG'!I9-'NON-ETS &amp; ETS'!I9</f>
        <v>969.48510188602654</v>
      </c>
      <c r="J79" s="68">
        <f>'NEW Summary 1990-2020 GHG'!J9-'NON-ETS &amp; ETS'!J9</f>
        <v>958.03934668662009</v>
      </c>
      <c r="K79" s="68">
        <f>'NEW Summary 1990-2020 GHG'!K9-'NON-ETS &amp; ETS'!K9</f>
        <v>993.0261178543285</v>
      </c>
      <c r="L79" s="68">
        <f>'NEW Summary 1990-2020 GHG'!L9-'NON-ETS &amp; ETS'!L9</f>
        <v>1019.2015387332355</v>
      </c>
      <c r="M79" s="68">
        <f>'NEW Summary 1990-2020 GHG'!M9-'NON-ETS &amp; ETS'!M9</f>
        <v>996.83033696533539</v>
      </c>
      <c r="N79" s="68">
        <f>'NEW Summary 1990-2020 GHG'!N9-'NON-ETS &amp; ETS'!N9</f>
        <v>950.88999379117593</v>
      </c>
      <c r="O79" s="68">
        <f>'NEW Summary 1990-2020 GHG'!O9-'NON-ETS &amp; ETS'!O9</f>
        <v>1036.5825843692244</v>
      </c>
      <c r="P79" s="68">
        <f>'NEW Summary 1990-2020 GHG'!P9-'NON-ETS &amp; ETS'!P9</f>
        <v>992.95951747692243</v>
      </c>
      <c r="Q79" s="68">
        <f>'NEW Summary 1990-2020 GHG'!Q9-'NON-ETS &amp; ETS'!Q9</f>
        <v>945.7607318253788</v>
      </c>
      <c r="R79" s="68">
        <f>'NEW Summary 1990-2020 GHG'!R9-'NON-ETS &amp; ETS'!R9</f>
        <v>919.91441797322545</v>
      </c>
      <c r="S79" s="68">
        <f>'NEW Summary 1990-2020 GHG'!S9-'NON-ETS &amp; ETS'!S9</f>
        <v>893.10217629205317</v>
      </c>
      <c r="T79" s="68">
        <f>'NEW Summary 1990-2020 GHG'!T9-'NON-ETS &amp; ETS'!T9</f>
        <v>958.97718598837355</v>
      </c>
      <c r="U79" s="68">
        <f>'NEW Summary 1990-2020 GHG'!U9-'NON-ETS &amp; ETS'!U9</f>
        <v>723.0469384094813</v>
      </c>
      <c r="V79" s="68">
        <f>'NEW Summary 1990-2020 GHG'!V9-'NON-ETS &amp; ETS'!V9</f>
        <v>777.40637015173752</v>
      </c>
      <c r="W79" s="68">
        <f>'NEW Summary 1990-2020 GHG'!W9-'NON-ETS &amp; ETS'!W9</f>
        <v>815.82869087969959</v>
      </c>
      <c r="X79" s="68">
        <f>'NEW Summary 1990-2020 GHG'!X9-'NON-ETS &amp; ETS'!X9</f>
        <v>829.51351818112266</v>
      </c>
      <c r="Y79" s="68">
        <f>'NEW Summary 1990-2020 GHG'!Y9-'NON-ETS &amp; ETS'!Y9</f>
        <v>846.90204916198945</v>
      </c>
      <c r="Z79" s="68">
        <f>'NEW Summary 1990-2020 GHG'!Z9-'NON-ETS &amp; ETS'!Z9</f>
        <v>759.14708656003552</v>
      </c>
      <c r="AA79" s="68">
        <f>'NEW Summary 1990-2020 GHG'!AA9-'NON-ETS &amp; ETS'!AA9</f>
        <v>827.99731468922812</v>
      </c>
      <c r="AB79" s="68">
        <f>'NEW Summary 1990-2020 GHG'!AB9-'NON-ETS &amp; ETS'!AB9</f>
        <v>795.08940459741552</v>
      </c>
      <c r="AC79" s="68">
        <f>'NEW Summary 1990-2020 GHG'!AC9-'NON-ETS &amp; ETS'!AC9</f>
        <v>805.09376379572052</v>
      </c>
      <c r="AD79" s="68">
        <f>'NEW Summary 1990-2020 GHG'!AD9-'NON-ETS &amp; ETS'!AD9</f>
        <v>877.01583689217591</v>
      </c>
      <c r="AE79" s="68">
        <f>'NEW Summary 1990-2020 GHG'!AE9-'NON-ETS &amp; ETS'!AE9</f>
        <v>891.85763781101764</v>
      </c>
      <c r="AF79" s="68">
        <f>'NEW Summary 1990-2020 GHG'!AF9-'NON-ETS &amp; ETS'!AF9</f>
        <v>885.97782551042849</v>
      </c>
      <c r="AG79" s="69"/>
      <c r="AH79" s="70">
        <f t="shared" si="9"/>
        <v>-6.5927700243960559E-3</v>
      </c>
    </row>
    <row r="80" spans="1:34" x14ac:dyDescent="0.25">
      <c r="A80" s="74" t="s">
        <v>13</v>
      </c>
      <c r="B80" s="68">
        <f>'NEW Summary 1990-2020 GHG'!B10-'NON-ETS &amp; ETS'!B10</f>
        <v>1114.7967479613083</v>
      </c>
      <c r="C80" s="68">
        <f>'NEW Summary 1990-2020 GHG'!C10-'NON-ETS &amp; ETS'!C10</f>
        <v>1094.6317210231216</v>
      </c>
      <c r="D80" s="68">
        <f>'NEW Summary 1990-2020 GHG'!D10-'NON-ETS &amp; ETS'!D10</f>
        <v>1006.9028554921072</v>
      </c>
      <c r="E80" s="68">
        <f>'NEW Summary 1990-2020 GHG'!E10-'NON-ETS &amp; ETS'!E10</f>
        <v>986.58891062603891</v>
      </c>
      <c r="F80" s="68">
        <f>'NEW Summary 1990-2020 GHG'!F10-'NON-ETS &amp; ETS'!F10</f>
        <v>1002.7693549281822</v>
      </c>
      <c r="G80" s="68">
        <f>'NEW Summary 1990-2020 GHG'!G10-'NON-ETS &amp; ETS'!G10</f>
        <v>942.32756778658802</v>
      </c>
      <c r="H80" s="68">
        <f>'NEW Summary 1990-2020 GHG'!H10-'NON-ETS &amp; ETS'!H10</f>
        <v>908.45546544707736</v>
      </c>
      <c r="I80" s="68">
        <f>'NEW Summary 1990-2020 GHG'!I10-'NON-ETS &amp; ETS'!I10</f>
        <v>871.29912001938817</v>
      </c>
      <c r="J80" s="68">
        <f>'NEW Summary 1990-2020 GHG'!J10-'NON-ETS &amp; ETS'!J10</f>
        <v>829.61673118741487</v>
      </c>
      <c r="K80" s="68">
        <f>'NEW Summary 1990-2020 GHG'!K10-'NON-ETS &amp; ETS'!K10</f>
        <v>869.6879872463644</v>
      </c>
      <c r="L80" s="68">
        <f>'NEW Summary 1990-2020 GHG'!L10-'NON-ETS &amp; ETS'!L10</f>
        <v>924.55129138335917</v>
      </c>
      <c r="M80" s="68">
        <f>'NEW Summary 1990-2020 GHG'!M10-'NON-ETS &amp; ETS'!M10</f>
        <v>922.54077476715293</v>
      </c>
      <c r="N80" s="68">
        <f>'NEW Summary 1990-2020 GHG'!N10-'NON-ETS &amp; ETS'!N10</f>
        <v>892.78555553855927</v>
      </c>
      <c r="O80" s="68">
        <f>'NEW Summary 1990-2020 GHG'!O10-'NON-ETS &amp; ETS'!O10</f>
        <v>880.81145375761196</v>
      </c>
      <c r="P80" s="68">
        <f>'NEW Summary 1990-2020 GHG'!P10-'NON-ETS &amp; ETS'!P10</f>
        <v>855.98117014129059</v>
      </c>
      <c r="Q80" s="68">
        <f>'NEW Summary 1990-2020 GHG'!Q10-'NON-ETS &amp; ETS'!Q10</f>
        <v>888.18991732569111</v>
      </c>
      <c r="R80" s="68">
        <f>'NEW Summary 1990-2020 GHG'!R10-'NON-ETS &amp; ETS'!R10</f>
        <v>897.65886080275993</v>
      </c>
      <c r="S80" s="68">
        <f>'NEW Summary 1990-2020 GHG'!S10-'NON-ETS &amp; ETS'!S10</f>
        <v>891.91478329144559</v>
      </c>
      <c r="T80" s="68">
        <f>'NEW Summary 1990-2020 GHG'!T10-'NON-ETS &amp; ETS'!T10</f>
        <v>943.00102855688647</v>
      </c>
      <c r="U80" s="68">
        <f>'NEW Summary 1990-2020 GHG'!U10-'NON-ETS &amp; ETS'!U10</f>
        <v>844.37739304902721</v>
      </c>
      <c r="V80" s="68">
        <f>'NEW Summary 1990-2020 GHG'!V10-'NON-ETS &amp; ETS'!V10</f>
        <v>900.48600477275272</v>
      </c>
      <c r="W80" s="68">
        <f>'NEW Summary 1990-2020 GHG'!W10-'NON-ETS &amp; ETS'!W10</f>
        <v>783.43523456471166</v>
      </c>
      <c r="X80" s="68">
        <f>'NEW Summary 1990-2020 GHG'!X10-'NON-ETS &amp; ETS'!X10</f>
        <v>818.54478129305846</v>
      </c>
      <c r="Y80" s="68">
        <f>'NEW Summary 1990-2020 GHG'!Y10-'NON-ETS &amp; ETS'!Y10</f>
        <v>857.36318970324203</v>
      </c>
      <c r="Z80" s="68">
        <f>'NEW Summary 1990-2020 GHG'!Z10-'NON-ETS &amp; ETS'!Z10</f>
        <v>850.5590085408495</v>
      </c>
      <c r="AA80" s="68">
        <f>'NEW Summary 1990-2020 GHG'!AA10-'NON-ETS &amp; ETS'!AA10</f>
        <v>867.23235758716851</v>
      </c>
      <c r="AB80" s="68">
        <f>'NEW Summary 1990-2020 GHG'!AB10-'NON-ETS &amp; ETS'!AB10</f>
        <v>901.89487538935043</v>
      </c>
      <c r="AC80" s="68">
        <f>'NEW Summary 1990-2020 GHG'!AC10-'NON-ETS &amp; ETS'!AC10</f>
        <v>863.86922373839991</v>
      </c>
      <c r="AD80" s="68">
        <f>'NEW Summary 1990-2020 GHG'!AD10-'NON-ETS &amp; ETS'!AD10</f>
        <v>880.33574186822932</v>
      </c>
      <c r="AE80" s="68">
        <f>'NEW Summary 1990-2020 GHG'!AE10-'NON-ETS &amp; ETS'!AE10</f>
        <v>886.97788599254579</v>
      </c>
      <c r="AF80" s="68">
        <f>'NEW Summary 1990-2020 GHG'!AF10-'NON-ETS &amp; ETS'!AF10</f>
        <v>895.89657141698308</v>
      </c>
      <c r="AG80" s="69"/>
      <c r="AH80" s="70">
        <f t="shared" si="9"/>
        <v>1.0055138425979019E-2</v>
      </c>
    </row>
    <row r="81" spans="1:34" x14ac:dyDescent="0.25">
      <c r="A81" s="74" t="s">
        <v>14</v>
      </c>
      <c r="B81" s="68">
        <f t="shared" ref="B81:AB81" si="10">SUM(B82:B86)</f>
        <v>5145.0128531315768</v>
      </c>
      <c r="C81" s="68">
        <f t="shared" si="10"/>
        <v>5324.6940736946271</v>
      </c>
      <c r="D81" s="68">
        <f t="shared" si="10"/>
        <v>5753.9141084137091</v>
      </c>
      <c r="E81" s="68">
        <f t="shared" si="10"/>
        <v>5731.3891846945062</v>
      </c>
      <c r="F81" s="68">
        <f t="shared" si="10"/>
        <v>5985.656391092768</v>
      </c>
      <c r="G81" s="68">
        <f t="shared" si="10"/>
        <v>6283.5232193308575</v>
      </c>
      <c r="H81" s="68">
        <f t="shared" si="10"/>
        <v>7340.1852618539087</v>
      </c>
      <c r="I81" s="68">
        <f t="shared" si="10"/>
        <v>7724.428640323832</v>
      </c>
      <c r="J81" s="68">
        <f t="shared" si="10"/>
        <v>9075.3106057161567</v>
      </c>
      <c r="K81" s="68">
        <f t="shared" si="10"/>
        <v>9749.5295643368372</v>
      </c>
      <c r="L81" s="68">
        <f t="shared" si="10"/>
        <v>10789.18024255751</v>
      </c>
      <c r="M81" s="68">
        <f t="shared" si="10"/>
        <v>11312.000404875713</v>
      </c>
      <c r="N81" s="68">
        <f t="shared" si="10"/>
        <v>11504.534065473094</v>
      </c>
      <c r="O81" s="68">
        <f t="shared" si="10"/>
        <v>11706.104455586794</v>
      </c>
      <c r="P81" s="68">
        <f t="shared" si="10"/>
        <v>12423.804561483277</v>
      </c>
      <c r="Q81" s="68">
        <f t="shared" si="10"/>
        <v>13126.874816255731</v>
      </c>
      <c r="R81" s="68">
        <f t="shared" si="10"/>
        <v>13804.984134523216</v>
      </c>
      <c r="S81" s="68">
        <f t="shared" si="10"/>
        <v>14391.269587504145</v>
      </c>
      <c r="T81" s="68">
        <f t="shared" si="10"/>
        <v>13663.491534493984</v>
      </c>
      <c r="U81" s="68">
        <f t="shared" si="10"/>
        <v>12443.348438385236</v>
      </c>
      <c r="V81" s="68">
        <f t="shared" si="10"/>
        <v>11526.446792759256</v>
      </c>
      <c r="W81" s="68">
        <f t="shared" si="10"/>
        <v>11214.00090708825</v>
      </c>
      <c r="X81" s="68">
        <f t="shared" si="10"/>
        <v>10825.178979203107</v>
      </c>
      <c r="Y81" s="68">
        <f t="shared" si="10"/>
        <v>11036.454863999908</v>
      </c>
      <c r="Z81" s="68">
        <f t="shared" si="10"/>
        <v>11321.354000621581</v>
      </c>
      <c r="AA81" s="68">
        <f t="shared" si="10"/>
        <v>11797.275292569942</v>
      </c>
      <c r="AB81" s="68">
        <f t="shared" si="10"/>
        <v>12276.862970289274</v>
      </c>
      <c r="AC81" s="68">
        <f t="shared" ref="AC81:AF81" si="11">SUM(AC82:AC86)</f>
        <v>11996.328848267909</v>
      </c>
      <c r="AD81" s="68">
        <f t="shared" si="11"/>
        <v>12170.531525489816</v>
      </c>
      <c r="AE81" s="68">
        <f t="shared" si="11"/>
        <v>12189.302320959252</v>
      </c>
      <c r="AF81" s="68">
        <f t="shared" si="11"/>
        <v>10282.366523995815</v>
      </c>
      <c r="AG81" s="69"/>
      <c r="AH81" s="70">
        <f t="shared" si="9"/>
        <v>-0.15644339165208004</v>
      </c>
    </row>
    <row r="82" spans="1:34" outlineLevel="1" x14ac:dyDescent="0.25">
      <c r="A82" s="71" t="s">
        <v>15</v>
      </c>
      <c r="B82" s="84">
        <f>'NEW Summary 1990-2020 GHG'!B12-'NON-ETS &amp; ETS'!B12</f>
        <v>48.400106486222576</v>
      </c>
      <c r="C82" s="84">
        <f>'NEW Summary 1990-2020 GHG'!C12-'NON-ETS &amp; ETS'!C12</f>
        <v>43.890462728732835</v>
      </c>
      <c r="D82" s="84">
        <f>'NEW Summary 1990-2020 GHG'!D12-'NON-ETS &amp; ETS'!D12</f>
        <v>43.505353402501697</v>
      </c>
      <c r="E82" s="84">
        <f>'NEW Summary 1990-2020 GHG'!E12-'NON-ETS &amp; ETS'!E12</f>
        <v>37.422091319771468</v>
      </c>
      <c r="F82" s="84">
        <f>'NEW Summary 1990-2020 GHG'!F12-'NON-ETS &amp; ETS'!F12</f>
        <v>38.894043702560808</v>
      </c>
      <c r="G82" s="84">
        <f>'NEW Summary 1990-2020 GHG'!G12-'NON-ETS &amp; ETS'!G12</f>
        <v>45.734268208919957</v>
      </c>
      <c r="H82" s="84">
        <f>'NEW Summary 1990-2020 GHG'!H12-'NON-ETS &amp; ETS'!H12</f>
        <v>48.936446679882778</v>
      </c>
      <c r="I82" s="84">
        <f>'NEW Summary 1990-2020 GHG'!I12-'NON-ETS &amp; ETS'!I12</f>
        <v>51.411187016316838</v>
      </c>
      <c r="J82" s="84">
        <f>'NEW Summary 1990-2020 GHG'!J12-'NON-ETS &amp; ETS'!J12</f>
        <v>56.835196392367649</v>
      </c>
      <c r="K82" s="84">
        <f>'NEW Summary 1990-2020 GHG'!K12-'NON-ETS &amp; ETS'!K12</f>
        <v>64.36525303110119</v>
      </c>
      <c r="L82" s="84">
        <f>'NEW Summary 1990-2020 GHG'!L12-'NON-ETS &amp; ETS'!L12</f>
        <v>69.643484311968763</v>
      </c>
      <c r="M82" s="84">
        <f>'NEW Summary 1990-2020 GHG'!M12-'NON-ETS &amp; ETS'!M12</f>
        <v>69.19228723427733</v>
      </c>
      <c r="N82" s="84">
        <f>'NEW Summary 1990-2020 GHG'!N12-'NON-ETS &amp; ETS'!N12</f>
        <v>68.575781212525385</v>
      </c>
      <c r="O82" s="84">
        <f>'NEW Summary 1990-2020 GHG'!O12-'NON-ETS &amp; ETS'!O12</f>
        <v>71.175231401416426</v>
      </c>
      <c r="P82" s="84">
        <f>'NEW Summary 1990-2020 GHG'!P12-'NON-ETS &amp; ETS'!P12</f>
        <v>67.929569362526678</v>
      </c>
      <c r="Q82" s="84">
        <f>'NEW Summary 1990-2020 GHG'!Q12-'NON-ETS &amp; ETS'!Q12</f>
        <v>80.207235907855747</v>
      </c>
      <c r="R82" s="84">
        <f>'NEW Summary 1990-2020 GHG'!R12-'NON-ETS &amp; ETS'!R12</f>
        <v>92.038297872635994</v>
      </c>
      <c r="S82" s="84">
        <f>'NEW Summary 1990-2020 GHG'!S12-'NON-ETS &amp; ETS'!S12</f>
        <v>85.020551063372494</v>
      </c>
      <c r="T82" s="84">
        <f>'NEW Summary 1990-2020 GHG'!T12-'NON-ETS &amp; ETS'!T12</f>
        <v>80.52753322756412</v>
      </c>
      <c r="U82" s="84">
        <f>'NEW Summary 1990-2020 GHG'!U12-'NON-ETS &amp; ETS'!U12</f>
        <v>65.618694926951818</v>
      </c>
      <c r="V82" s="84">
        <f>'NEW Summary 1990-2020 GHG'!V12-'NON-ETS &amp; ETS'!V12</f>
        <v>49.510807676865383</v>
      </c>
      <c r="W82" s="84">
        <f>'NEW Summary 1990-2020 GHG'!W12-'NON-ETS &amp; ETS'!W12</f>
        <v>24.652442584170675</v>
      </c>
      <c r="X82" s="84">
        <f>'NEW Summary 1990-2020 GHG'!X12-'NON-ETS &amp; ETS'!X12</f>
        <v>14.990550534278892</v>
      </c>
      <c r="Y82" s="84">
        <f>'NEW Summary 1990-2020 GHG'!Y12-'NON-ETS &amp; ETS'!Y12</f>
        <v>0.13228368386309342</v>
      </c>
      <c r="Z82" s="84">
        <f>'NEW Summary 1990-2020 GHG'!Z12-'NON-ETS &amp; ETS'!Z12</f>
        <v>0.12637443266592996</v>
      </c>
      <c r="AA82" s="84">
        <f>'NEW Summary 1990-2020 GHG'!AA12-'NON-ETS &amp; ETS'!AA12</f>
        <v>0.13370565429494441</v>
      </c>
      <c r="AB82" s="84">
        <f>'NEW Summary 1990-2020 GHG'!AB12-'NON-ETS &amp; ETS'!AB12</f>
        <v>0.14430656589189539</v>
      </c>
      <c r="AC82" s="84">
        <f>'NEW Summary 1990-2020 GHG'!AC12-'NON-ETS &amp; ETS'!AC12</f>
        <v>0.14964747674548917</v>
      </c>
      <c r="AD82" s="84">
        <f>'NEW Summary 1990-2020 GHG'!AD12-'NON-ETS &amp; ETS'!AD12</f>
        <v>0.14443255737118932</v>
      </c>
      <c r="AE82" s="84">
        <f>'NEW Summary 1990-2020 GHG'!AE12-'NON-ETS &amp; ETS'!AE12</f>
        <v>0.15219847890456251</v>
      </c>
      <c r="AF82" s="84">
        <f>'NEW Summary 1990-2020 GHG'!AF12-'NON-ETS &amp; ETS'!AF12</f>
        <v>0.11569810213531539</v>
      </c>
      <c r="AG82" s="69"/>
      <c r="AH82" s="85">
        <f t="shared" si="9"/>
        <v>-0.23982090380899942</v>
      </c>
    </row>
    <row r="83" spans="1:34" outlineLevel="1" x14ac:dyDescent="0.25">
      <c r="A83" s="71" t="s">
        <v>16</v>
      </c>
      <c r="B83" s="84">
        <f>'NEW Summary 1990-2020 GHG'!B13-'NON-ETS &amp; ETS'!B13</f>
        <v>4788.7670272613605</v>
      </c>
      <c r="C83" s="84">
        <f>'NEW Summary 1990-2020 GHG'!C13-'NON-ETS &amp; ETS'!C13</f>
        <v>4979.4895284903987</v>
      </c>
      <c r="D83" s="84">
        <f>'NEW Summary 1990-2020 GHG'!D13-'NON-ETS &amp; ETS'!D13</f>
        <v>5414.3950445481669</v>
      </c>
      <c r="E83" s="84">
        <f>'NEW Summary 1990-2020 GHG'!E13-'NON-ETS &amp; ETS'!E13</f>
        <v>5407.6664235785165</v>
      </c>
      <c r="F83" s="84">
        <f>'NEW Summary 1990-2020 GHG'!F13-'NON-ETS &amp; ETS'!F13</f>
        <v>5663.3799847991613</v>
      </c>
      <c r="G83" s="84">
        <f>'NEW Summary 1990-2020 GHG'!G13-'NON-ETS &amp; ETS'!G13</f>
        <v>5896.2090841928766</v>
      </c>
      <c r="H83" s="84">
        <f>'NEW Summary 1990-2020 GHG'!H13-'NON-ETS &amp; ETS'!H13</f>
        <v>6905.5255907834908</v>
      </c>
      <c r="I83" s="84">
        <f>'NEW Summary 1990-2020 GHG'!I13-'NON-ETS &amp; ETS'!I13</f>
        <v>7318.6887872931075</v>
      </c>
      <c r="J83" s="84">
        <f>'NEW Summary 1990-2020 GHG'!J13-'NON-ETS &amp; ETS'!J13</f>
        <v>8685.7951545253727</v>
      </c>
      <c r="K83" s="84">
        <f>'NEW Summary 1990-2020 GHG'!K13-'NON-ETS &amp; ETS'!K13</f>
        <v>9317.9388916247153</v>
      </c>
      <c r="L83" s="84">
        <f>'NEW Summary 1990-2020 GHG'!L13-'NON-ETS &amp; ETS'!L13</f>
        <v>10367.5648890346</v>
      </c>
      <c r="M83" s="84">
        <f>'NEW Summary 1990-2020 GHG'!M13-'NON-ETS &amp; ETS'!M13</f>
        <v>10833.370647725036</v>
      </c>
      <c r="N83" s="84">
        <f>'NEW Summary 1990-2020 GHG'!N13-'NON-ETS &amp; ETS'!N13</f>
        <v>11035.375640996197</v>
      </c>
      <c r="O83" s="84">
        <f>'NEW Summary 1990-2020 GHG'!O13-'NON-ETS &amp; ETS'!O13</f>
        <v>11205.283408697303</v>
      </c>
      <c r="P83" s="84">
        <f>'NEW Summary 1990-2020 GHG'!P13-'NON-ETS &amp; ETS'!P13</f>
        <v>11855.566524494738</v>
      </c>
      <c r="Q83" s="84">
        <f>'NEW Summary 1990-2020 GHG'!Q13-'NON-ETS &amp; ETS'!Q13</f>
        <v>12551.401979714903</v>
      </c>
      <c r="R83" s="84">
        <f>'NEW Summary 1990-2020 GHG'!R13-'NON-ETS &amp; ETS'!R13</f>
        <v>13179.20801105656</v>
      </c>
      <c r="S83" s="84">
        <f>'NEW Summary 1990-2020 GHG'!S13-'NON-ETS &amp; ETS'!S13</f>
        <v>13834.938256634136</v>
      </c>
      <c r="T83" s="84">
        <f>'NEW Summary 1990-2020 GHG'!T13-'NON-ETS &amp; ETS'!T13</f>
        <v>13081.209192684521</v>
      </c>
      <c r="U83" s="84">
        <f>'NEW Summary 1990-2020 GHG'!U13-'NON-ETS &amp; ETS'!U13</f>
        <v>11895.730939424075</v>
      </c>
      <c r="V83" s="84">
        <f>'NEW Summary 1990-2020 GHG'!V13-'NON-ETS &amp; ETS'!V13</f>
        <v>10984.186057664336</v>
      </c>
      <c r="W83" s="84">
        <f>'NEW Summary 1990-2020 GHG'!W13-'NON-ETS &amp; ETS'!W13</f>
        <v>10737.209229515922</v>
      </c>
      <c r="X83" s="84">
        <f>'NEW Summary 1990-2020 GHG'!X13-'NON-ETS &amp; ETS'!X13</f>
        <v>10365.711895097078</v>
      </c>
      <c r="Y83" s="84">
        <f>'NEW Summary 1990-2020 GHG'!Y13-'NON-ETS &amp; ETS'!Y13</f>
        <v>10588.402550277609</v>
      </c>
      <c r="Z83" s="84">
        <f>'NEW Summary 1990-2020 GHG'!Z13-'NON-ETS &amp; ETS'!Z13</f>
        <v>10836.734083273717</v>
      </c>
      <c r="AA83" s="84">
        <f>'NEW Summary 1990-2020 GHG'!AA13-'NON-ETS &amp; ETS'!AA13</f>
        <v>11324.590271324525</v>
      </c>
      <c r="AB83" s="84">
        <f>'NEW Summary 1990-2020 GHG'!AB13-'NON-ETS &amp; ETS'!AB13</f>
        <v>11761.246069072868</v>
      </c>
      <c r="AC83" s="84">
        <f>'NEW Summary 1990-2020 GHG'!AC13-'NON-ETS &amp; ETS'!AC13</f>
        <v>11517.577748723565</v>
      </c>
      <c r="AD83" s="84">
        <f>'NEW Summary 1990-2020 GHG'!AD13-'NON-ETS &amp; ETS'!AD13</f>
        <v>11654.48489069949</v>
      </c>
      <c r="AE83" s="84">
        <f>'NEW Summary 1990-2020 GHG'!AE13-'NON-ETS &amp; ETS'!AE13</f>
        <v>11636.650930802713</v>
      </c>
      <c r="AF83" s="84">
        <f>'NEW Summary 1990-2020 GHG'!AF13-'NON-ETS &amp; ETS'!AF13</f>
        <v>9703.0194280207797</v>
      </c>
      <c r="AG83" s="69"/>
      <c r="AH83" s="85">
        <f t="shared" si="9"/>
        <v>-0.16616735470370839</v>
      </c>
    </row>
    <row r="84" spans="1:34" outlineLevel="1" x14ac:dyDescent="0.25">
      <c r="A84" s="71" t="s">
        <v>17</v>
      </c>
      <c r="B84" s="84">
        <f>'NEW Summary 1990-2020 GHG'!B14-'NON-ETS &amp; ETS'!B14</f>
        <v>148.86637452036004</v>
      </c>
      <c r="C84" s="84">
        <f>'NEW Summary 1990-2020 GHG'!C14-'NON-ETS &amp; ETS'!C14</f>
        <v>144.57874852610999</v>
      </c>
      <c r="D84" s="84">
        <f>'NEW Summary 1990-2020 GHG'!D14-'NON-ETS &amp; ETS'!D14</f>
        <v>129.65781006611999</v>
      </c>
      <c r="E84" s="84">
        <f>'NEW Summary 1990-2020 GHG'!E14-'NON-ETS &amp; ETS'!E14</f>
        <v>142.34918300909999</v>
      </c>
      <c r="F84" s="84">
        <f>'NEW Summary 1990-2020 GHG'!F14-'NON-ETS &amp; ETS'!F14</f>
        <v>134.11694110014</v>
      </c>
      <c r="G84" s="84">
        <f>'NEW Summary 1990-2020 GHG'!G14-'NON-ETS &amp; ETS'!G14</f>
        <v>124.51265887301999</v>
      </c>
      <c r="H84" s="84">
        <f>'NEW Summary 1990-2020 GHG'!H14-'NON-ETS &amp; ETS'!H14</f>
        <v>145.09326364542</v>
      </c>
      <c r="I84" s="84">
        <f>'NEW Summary 1990-2020 GHG'!I14-'NON-ETS &amp; ETS'!I14</f>
        <v>139.94811245232</v>
      </c>
      <c r="J84" s="84">
        <f>'NEW Summary 1990-2020 GHG'!J14-'NON-ETS &amp; ETS'!J14</f>
        <v>144.06423340680001</v>
      </c>
      <c r="K84" s="84">
        <f>'NEW Summary 1990-2020 GHG'!K14-'NON-ETS &amp; ETS'!K14</f>
        <v>138.57607213415997</v>
      </c>
      <c r="L84" s="84">
        <f>'NEW Summary 1990-2020 GHG'!L14-'NON-ETS &amp; ETS'!L14</f>
        <v>137.64994491940203</v>
      </c>
      <c r="M84" s="84">
        <f>'NEW Summary 1990-2020 GHG'!M14-'NON-ETS &amp; ETS'!M14</f>
        <v>150.23841483851999</v>
      </c>
      <c r="N84" s="84">
        <f>'NEW Summary 1990-2020 GHG'!N14-'NON-ETS &amp; ETS'!N14</f>
        <v>131.37286046381999</v>
      </c>
      <c r="O84" s="84">
        <f>'NEW Summary 1990-2020 GHG'!O14-'NON-ETS &amp; ETS'!O14</f>
        <v>145.09326364542</v>
      </c>
      <c r="P84" s="84">
        <f>'NEW Summary 1990-2020 GHG'!P14-'NON-ETS &amp; ETS'!P14</f>
        <v>152.98249547483999</v>
      </c>
      <c r="Q84" s="84">
        <f>'NEW Summary 1990-2020 GHG'!Q14-'NON-ETS &amp; ETS'!Q14</f>
        <v>136.58069370191211</v>
      </c>
      <c r="R84" s="84">
        <f>'NEW Summary 1990-2020 GHG'!R14-'NON-ETS &amp; ETS'!R14</f>
        <v>136.58069370191211</v>
      </c>
      <c r="S84" s="84">
        <f>'NEW Summary 1990-2020 GHG'!S14-'NON-ETS &amp; ETS'!S14</f>
        <v>147.70526624826999</v>
      </c>
      <c r="T84" s="84">
        <f>'NEW Summary 1990-2020 GHG'!T14-'NON-ETS &amp; ETS'!T14</f>
        <v>156.53706619388771</v>
      </c>
      <c r="U84" s="84">
        <f>'NEW Summary 1990-2020 GHG'!U14-'NON-ETS &amp; ETS'!U14</f>
        <v>137.35688328510679</v>
      </c>
      <c r="V84" s="84">
        <f>'NEW Summary 1990-2020 GHG'!V14-'NON-ETS &amp; ETS'!V14</f>
        <v>136.30730117794968</v>
      </c>
      <c r="W84" s="84">
        <f>'NEW Summary 1990-2020 GHG'!W14-'NON-ETS &amp; ETS'!W14</f>
        <v>136.52350642814636</v>
      </c>
      <c r="X84" s="84">
        <f>'NEW Summary 1990-2020 GHG'!X14-'NON-ETS &amp; ETS'!X14</f>
        <v>131.92994006401719</v>
      </c>
      <c r="Y84" s="84">
        <f>'NEW Summary 1990-2020 GHG'!Y14-'NON-ETS &amp; ETS'!Y14</f>
        <v>131.38444200807905</v>
      </c>
      <c r="Z84" s="84">
        <f>'NEW Summary 1990-2020 GHG'!Z14-'NON-ETS &amp; ETS'!Z14</f>
        <v>120.52732143027721</v>
      </c>
      <c r="AA84" s="84">
        <f>'NEW Summary 1990-2020 GHG'!AA14-'NON-ETS &amp; ETS'!AA14</f>
        <v>122.83311312101043</v>
      </c>
      <c r="AB84" s="84">
        <f>'NEW Summary 1990-2020 GHG'!AB14-'NON-ETS &amp; ETS'!AB14</f>
        <v>125.09843312030688</v>
      </c>
      <c r="AC84" s="84">
        <f>'NEW Summary 1990-2020 GHG'!AC14-'NON-ETS &amp; ETS'!AC14</f>
        <v>129.13778925403994</v>
      </c>
      <c r="AD84" s="84">
        <f>'NEW Summary 1990-2020 GHG'!AD14-'NON-ETS &amp; ETS'!AD14</f>
        <v>130.49208530066824</v>
      </c>
      <c r="AE84" s="84">
        <f>'NEW Summary 1990-2020 GHG'!AE14-'NON-ETS &amp; ETS'!AE14</f>
        <v>136.55275258530426</v>
      </c>
      <c r="AF84" s="84">
        <f>'NEW Summary 1990-2020 GHG'!AF14-'NON-ETS &amp; ETS'!AF14</f>
        <v>108.79295429635093</v>
      </c>
      <c r="AG84" s="69"/>
      <c r="AH84" s="85">
        <f t="shared" si="9"/>
        <v>-0.20328992102602866</v>
      </c>
    </row>
    <row r="85" spans="1:34" outlineLevel="1" x14ac:dyDescent="0.25">
      <c r="A85" s="71" t="s">
        <v>18</v>
      </c>
      <c r="B85" s="84">
        <f>'NEW Summary 1990-2020 GHG'!B15-'NON-ETS &amp; ETS'!B15</f>
        <v>85.769464065566396</v>
      </c>
      <c r="C85" s="84">
        <f>'NEW Summary 1990-2020 GHG'!C15-'NON-ETS &amp; ETS'!C15</f>
        <v>82.603750985809199</v>
      </c>
      <c r="D85" s="84">
        <f>'NEW Summary 1990-2020 GHG'!D15-'NON-ETS &amp; ETS'!D15</f>
        <v>92.143063212526812</v>
      </c>
      <c r="E85" s="84">
        <f>'NEW Summary 1990-2020 GHG'!E15-'NON-ETS &amp; ETS'!E15</f>
        <v>92.143063212526812</v>
      </c>
      <c r="F85" s="84">
        <f>'NEW Summary 1990-2020 GHG'!F15-'NON-ETS &amp; ETS'!F15</f>
        <v>104.8059155315556</v>
      </c>
      <c r="G85" s="84">
        <f>'NEW Summary 1990-2020 GHG'!G15-'NON-ETS &amp; ETS'!G15</f>
        <v>92.100890225080789</v>
      </c>
      <c r="H85" s="84">
        <f>'NEW Summary 1990-2020 GHG'!H15-'NON-ETS &amp; ETS'!H15</f>
        <v>104.97460748133962</v>
      </c>
      <c r="I85" s="84">
        <f>'NEW Summary 1990-2020 GHG'!I15-'NON-ETS &amp; ETS'!I15</f>
        <v>108.14032056109679</v>
      </c>
      <c r="J85" s="84">
        <f>'NEW Summary 1990-2020 GHG'!J15-'NON-ETS &amp; ETS'!J15</f>
        <v>117.7639787627064</v>
      </c>
      <c r="K85" s="84">
        <f>'NEW Summary 1990-2020 GHG'!K15-'NON-ETS &amp; ETS'!K15</f>
        <v>130.5533500440732</v>
      </c>
      <c r="L85" s="84">
        <f>'NEW Summary 1990-2020 GHG'!L15-'NON-ETS &amp; ETS'!L15</f>
        <v>152.65299152182217</v>
      </c>
      <c r="M85" s="84">
        <f>'NEW Summary 1990-2020 GHG'!M15-'NON-ETS &amp; ETS'!M15</f>
        <v>152.59264144127079</v>
      </c>
      <c r="N85" s="84">
        <f>'NEW Summary 1990-2020 GHG'!N15-'NON-ETS &amp; ETS'!N15</f>
        <v>162.02943059999097</v>
      </c>
      <c r="O85" s="84">
        <f>'NEW Summary 1990-2020 GHG'!O15-'NON-ETS &amp; ETS'!O15</f>
        <v>174.63193283846834</v>
      </c>
      <c r="P85" s="84">
        <f>'NEW Summary 1990-2020 GHG'!P15-'NON-ETS &amp; ETS'!P15</f>
        <v>227.11502081976138</v>
      </c>
      <c r="Q85" s="84">
        <f>'NEW Summary 1990-2020 GHG'!Q15-'NON-ETS &amp; ETS'!Q15</f>
        <v>211.19096114772944</v>
      </c>
      <c r="R85" s="84">
        <f>'NEW Summary 1990-2020 GHG'!R15-'NON-ETS &amp; ETS'!R15</f>
        <v>250.12938149372886</v>
      </c>
      <c r="S85" s="84">
        <f>'NEW Summary 1990-2020 GHG'!S15-'NON-ETS &amp; ETS'!S15</f>
        <v>197.52859629053373</v>
      </c>
      <c r="T85" s="84">
        <f>'NEW Summary 1990-2020 GHG'!T15-'NON-ETS &amp; ETS'!T15</f>
        <v>204.73483947416227</v>
      </c>
      <c r="U85" s="84">
        <f>'NEW Summary 1990-2020 GHG'!U15-'NON-ETS &amp; ETS'!U15</f>
        <v>199.52148308613846</v>
      </c>
      <c r="V85" s="84">
        <f>'NEW Summary 1990-2020 GHG'!V15-'NON-ETS &amp; ETS'!V15</f>
        <v>200.1179461732057</v>
      </c>
      <c r="W85" s="84">
        <f>'NEW Summary 1990-2020 GHG'!W15-'NON-ETS &amp; ETS'!W15</f>
        <v>173.7293136834902</v>
      </c>
      <c r="X85" s="84">
        <f>'NEW Summary 1990-2020 GHG'!X15-'NON-ETS &amp; ETS'!X15</f>
        <v>183.59719763026533</v>
      </c>
      <c r="Y85" s="84">
        <f>'NEW Summary 1990-2020 GHG'!Y15-'NON-ETS &amp; ETS'!Y15</f>
        <v>179.58536753529575</v>
      </c>
      <c r="Z85" s="84">
        <f>'NEW Summary 1990-2020 GHG'!Z15-'NON-ETS &amp; ETS'!Z15</f>
        <v>224.81245213777882</v>
      </c>
      <c r="AA85" s="84">
        <f>'NEW Summary 1990-2020 GHG'!AA15-'NON-ETS &amp; ETS'!AA15</f>
        <v>221.73465518067172</v>
      </c>
      <c r="AB85" s="84">
        <f>'NEW Summary 1990-2020 GHG'!AB15-'NON-ETS &amp; ETS'!AB15</f>
        <v>266.45871798797521</v>
      </c>
      <c r="AC85" s="84">
        <f>'NEW Summary 1990-2020 GHG'!AC15-'NON-ETS &amp; ETS'!AC15</f>
        <v>235.2825977256233</v>
      </c>
      <c r="AD85" s="84">
        <f>'NEW Summary 1990-2020 GHG'!AD15-'NON-ETS &amp; ETS'!AD15</f>
        <v>260.2336301322706</v>
      </c>
      <c r="AE85" s="84">
        <f>'NEW Summary 1990-2020 GHG'!AE15-'NON-ETS &amp; ETS'!AE15</f>
        <v>277.15973483482497</v>
      </c>
      <c r="AF85" s="84">
        <f>'NEW Summary 1990-2020 GHG'!AF15-'NON-ETS &amp; ETS'!AF15</f>
        <v>322.64888412097974</v>
      </c>
      <c r="AG85" s="69"/>
      <c r="AH85" s="85">
        <f t="shared" si="9"/>
        <v>0.16412611057397752</v>
      </c>
    </row>
    <row r="86" spans="1:34" outlineLevel="1" x14ac:dyDescent="0.25">
      <c r="A86" s="71" t="s">
        <v>19</v>
      </c>
      <c r="B86" s="84">
        <f>'NEW Summary 1990-2020 GHG'!B16-'NON-ETS &amp; ETS'!B16</f>
        <v>73.209880798067204</v>
      </c>
      <c r="C86" s="84">
        <f>'NEW Summary 1990-2020 GHG'!C16-'NON-ETS &amp; ETS'!C16</f>
        <v>74.131582963576534</v>
      </c>
      <c r="D86" s="84">
        <f>'NEW Summary 1990-2020 GHG'!D16-'NON-ETS &amp; ETS'!D16</f>
        <v>74.212837184393877</v>
      </c>
      <c r="E86" s="84">
        <f>'NEW Summary 1990-2020 GHG'!E16-'NON-ETS &amp; ETS'!E16</f>
        <v>51.808423574591586</v>
      </c>
      <c r="F86" s="84">
        <f>'NEW Summary 1990-2020 GHG'!F16-'NON-ETS &amp; ETS'!F16</f>
        <v>44.459505959349578</v>
      </c>
      <c r="G86" s="84">
        <f>'NEW Summary 1990-2020 GHG'!G16-'NON-ETS &amp; ETS'!G16</f>
        <v>124.96631783096001</v>
      </c>
      <c r="H86" s="84">
        <f>'NEW Summary 1990-2020 GHG'!H16-'NON-ETS &amp; ETS'!H16</f>
        <v>135.65535326377673</v>
      </c>
      <c r="I86" s="84">
        <f>'NEW Summary 1990-2020 GHG'!I16-'NON-ETS &amp; ETS'!I16</f>
        <v>106.24023300099046</v>
      </c>
      <c r="J86" s="84">
        <f>'NEW Summary 1990-2020 GHG'!J16-'NON-ETS &amp; ETS'!J16</f>
        <v>70.852042628911278</v>
      </c>
      <c r="K86" s="84">
        <f>'NEW Summary 1990-2020 GHG'!K16-'NON-ETS &amp; ETS'!K16</f>
        <v>98.095997502789345</v>
      </c>
      <c r="L86" s="84">
        <f>'NEW Summary 1990-2020 GHG'!L16-'NON-ETS &amp; ETS'!L16</f>
        <v>61.668932769717053</v>
      </c>
      <c r="M86" s="84">
        <f>'NEW Summary 1990-2020 GHG'!M16-'NON-ETS &amp; ETS'!M16</f>
        <v>106.60641363660842</v>
      </c>
      <c r="N86" s="84">
        <f>'NEW Summary 1990-2020 GHG'!N16-'NON-ETS &amp; ETS'!N16</f>
        <v>107.18035220056147</v>
      </c>
      <c r="O86" s="84">
        <f>'NEW Summary 1990-2020 GHG'!O16-'NON-ETS &amp; ETS'!O16</f>
        <v>109.92061900418632</v>
      </c>
      <c r="P86" s="84">
        <f>'NEW Summary 1990-2020 GHG'!P16-'NON-ETS &amp; ETS'!P16</f>
        <v>120.2109513314123</v>
      </c>
      <c r="Q86" s="84">
        <f>'NEW Summary 1990-2020 GHG'!Q16-'NON-ETS &amp; ETS'!Q16</f>
        <v>147.49394578333084</v>
      </c>
      <c r="R86" s="84">
        <f>'NEW Summary 1990-2020 GHG'!R16-'NON-ETS &amp; ETS'!R16</f>
        <v>147.027750398379</v>
      </c>
      <c r="S86" s="84">
        <f>'NEW Summary 1990-2020 GHG'!S16-'NON-ETS &amp; ETS'!S16</f>
        <v>126.07691726783169</v>
      </c>
      <c r="T86" s="84">
        <f>'NEW Summary 1990-2020 GHG'!T16-'NON-ETS &amp; ETS'!T16</f>
        <v>140.48290291385118</v>
      </c>
      <c r="U86" s="84">
        <f>'NEW Summary 1990-2020 GHG'!U16-'NON-ETS &amp; ETS'!U16</f>
        <v>145.12043766296344</v>
      </c>
      <c r="V86" s="84">
        <f>'NEW Summary 1990-2020 GHG'!V16-'NON-ETS &amp; ETS'!V16</f>
        <v>156.32468006689999</v>
      </c>
      <c r="W86" s="84">
        <f>'NEW Summary 1990-2020 GHG'!W16-'NON-ETS &amp; ETS'!W16</f>
        <v>141.8864148765206</v>
      </c>
      <c r="X86" s="84">
        <f>'NEW Summary 1990-2020 GHG'!X16-'NON-ETS &amp; ETS'!X16</f>
        <v>128.94939587746768</v>
      </c>
      <c r="Y86" s="84">
        <f>'NEW Summary 1990-2020 GHG'!Y16-'NON-ETS &amp; ETS'!Y16</f>
        <v>136.95022049506301</v>
      </c>
      <c r="Z86" s="84">
        <f>'NEW Summary 1990-2020 GHG'!Z16-'NON-ETS &amp; ETS'!Z16</f>
        <v>139.15376934714058</v>
      </c>
      <c r="AA86" s="84">
        <f>'NEW Summary 1990-2020 GHG'!AA16-'NON-ETS &amp; ETS'!AA16</f>
        <v>127.98354728944123</v>
      </c>
      <c r="AB86" s="84">
        <f>'NEW Summary 1990-2020 GHG'!AB16-'NON-ETS &amp; ETS'!AB16</f>
        <v>123.91544354223355</v>
      </c>
      <c r="AC86" s="84">
        <f>'NEW Summary 1990-2020 GHG'!AC16-'NON-ETS &amp; ETS'!AC16</f>
        <v>114.18106508793412</v>
      </c>
      <c r="AD86" s="84">
        <f>'NEW Summary 1990-2020 GHG'!AD16-'NON-ETS &amp; ETS'!AD16</f>
        <v>125.17648680001486</v>
      </c>
      <c r="AE86" s="84">
        <f>'NEW Summary 1990-2020 GHG'!AE16-'NON-ETS &amp; ETS'!AE16</f>
        <v>138.78670425750553</v>
      </c>
      <c r="AF86" s="84">
        <f>'NEW Summary 1990-2020 GHG'!AF16-'NON-ETS &amp; ETS'!AF16</f>
        <v>147.78955945557024</v>
      </c>
      <c r="AG86" s="69"/>
      <c r="AH86" s="85">
        <f t="shared" si="9"/>
        <v>6.4868282925436185E-2</v>
      </c>
    </row>
    <row r="87" spans="1:34" x14ac:dyDescent="0.25">
      <c r="A87" s="74" t="s">
        <v>20</v>
      </c>
      <c r="B87" s="68">
        <f t="shared" ref="B87:AB87" si="12">SUM(B88:B92)</f>
        <v>3275.5688780136029</v>
      </c>
      <c r="C87" s="68">
        <f t="shared" si="12"/>
        <v>2962.9133103547001</v>
      </c>
      <c r="D87" s="68">
        <f t="shared" si="12"/>
        <v>2874.5353993642884</v>
      </c>
      <c r="E87" s="68">
        <f t="shared" si="12"/>
        <v>2839.8588451092205</v>
      </c>
      <c r="F87" s="68">
        <f t="shared" si="12"/>
        <v>3078.3155196736634</v>
      </c>
      <c r="G87" s="68">
        <f t="shared" si="12"/>
        <v>2992.0987061905053</v>
      </c>
      <c r="H87" s="68">
        <f t="shared" si="12"/>
        <v>3074.2723224371125</v>
      </c>
      <c r="I87" s="68">
        <f t="shared" si="12"/>
        <v>3403.6580244467773</v>
      </c>
      <c r="J87" s="68">
        <f t="shared" si="12"/>
        <v>3293.720556291963</v>
      </c>
      <c r="K87" s="68">
        <f t="shared" si="12"/>
        <v>3243.2826611682549</v>
      </c>
      <c r="L87" s="68">
        <f t="shared" si="12"/>
        <v>3790.6019096460254</v>
      </c>
      <c r="M87" s="68">
        <f t="shared" si="12"/>
        <v>3823.0505657163949</v>
      </c>
      <c r="N87" s="68">
        <f t="shared" si="12"/>
        <v>3304.9278777295694</v>
      </c>
      <c r="O87" s="68">
        <f t="shared" si="12"/>
        <v>2498.1550711418513</v>
      </c>
      <c r="P87" s="68">
        <f t="shared" si="12"/>
        <v>2669.772675838376</v>
      </c>
      <c r="Q87" s="68">
        <f t="shared" si="12"/>
        <v>212.05714337357412</v>
      </c>
      <c r="R87" s="68">
        <f t="shared" si="12"/>
        <v>174.3042755906215</v>
      </c>
      <c r="S87" s="68">
        <f t="shared" si="12"/>
        <v>189.17663766237723</v>
      </c>
      <c r="T87" s="68">
        <f t="shared" si="12"/>
        <v>173.13826716029075</v>
      </c>
      <c r="U87" s="68">
        <f t="shared" si="12"/>
        <v>175.71748758858575</v>
      </c>
      <c r="V87" s="68">
        <f t="shared" si="12"/>
        <v>168.8831684253754</v>
      </c>
      <c r="W87" s="68">
        <f t="shared" si="12"/>
        <v>170.05299527146911</v>
      </c>
      <c r="X87" s="68">
        <f t="shared" si="12"/>
        <v>173.20800264935778</v>
      </c>
      <c r="Y87" s="68">
        <f t="shared" si="12"/>
        <v>179.48982269230339</v>
      </c>
      <c r="Z87" s="68">
        <f t="shared" si="12"/>
        <v>175.04264479566197</v>
      </c>
      <c r="AA87" s="68">
        <f t="shared" si="12"/>
        <v>181.70251138323704</v>
      </c>
      <c r="AB87" s="68">
        <f t="shared" si="12"/>
        <v>186.93612843159866</v>
      </c>
      <c r="AC87" s="68">
        <f t="shared" ref="AC87:AF87" si="13">SUM(AC88:AC92)</f>
        <v>203.47055718180303</v>
      </c>
      <c r="AD87" s="68">
        <f t="shared" si="13"/>
        <v>205.1235170582745</v>
      </c>
      <c r="AE87" s="68">
        <f t="shared" si="13"/>
        <v>214.18922489388791</v>
      </c>
      <c r="AF87" s="68">
        <f t="shared" si="13"/>
        <v>204.24752687330246</v>
      </c>
      <c r="AG87" s="69"/>
      <c r="AH87" s="70">
        <f t="shared" si="9"/>
        <v>-4.6415490907680781E-2</v>
      </c>
    </row>
    <row r="88" spans="1:34" outlineLevel="1" x14ac:dyDescent="0.25">
      <c r="A88" s="71" t="s">
        <v>21</v>
      </c>
      <c r="B88" s="84">
        <f>'NEW Summary 1990-2020 GHG'!B18-'NON-ETS &amp; ETS'!B18</f>
        <v>1116.7254085014333</v>
      </c>
      <c r="C88" s="84">
        <f>'NEW Summary 1990-2020 GHG'!C18-'NON-ETS &amp; ETS'!C18</f>
        <v>992.38939661731536</v>
      </c>
      <c r="D88" s="84">
        <f>'NEW Summary 1990-2020 GHG'!D18-'NON-ETS &amp; ETS'!D18</f>
        <v>932.96808506651939</v>
      </c>
      <c r="E88" s="84">
        <f>'NEW Summary 1990-2020 GHG'!E18-'NON-ETS &amp; ETS'!E18</f>
        <v>951.12593750870883</v>
      </c>
      <c r="F88" s="84">
        <f>'NEW Summary 1990-2020 GHG'!F18-'NON-ETS &amp; ETS'!F18</f>
        <v>1081.7022655246876</v>
      </c>
      <c r="G88" s="84">
        <f>'NEW Summary 1990-2020 GHG'!G18-'NON-ETS &amp; ETS'!G18</f>
        <v>1084.1810327260134</v>
      </c>
      <c r="H88" s="84">
        <f>'NEW Summary 1990-2020 GHG'!H18-'NON-ETS &amp; ETS'!H18</f>
        <v>1198.3870831754853</v>
      </c>
      <c r="I88" s="84">
        <f>'NEW Summary 1990-2020 GHG'!I18-'NON-ETS &amp; ETS'!I18</f>
        <v>1384.9248481927566</v>
      </c>
      <c r="J88" s="84">
        <f>'NEW Summary 1990-2020 GHG'!J18-'NON-ETS &amp; ETS'!J18</f>
        <v>1288.1260716317763</v>
      </c>
      <c r="K88" s="84">
        <f>'NEW Summary 1990-2020 GHG'!K18-'NON-ETS &amp; ETS'!K18</f>
        <v>1353.709634567598</v>
      </c>
      <c r="L88" s="84">
        <f>'NEW Summary 1990-2020 GHG'!L18-'NON-ETS &amp; ETS'!L18</f>
        <v>1908.7841314126661</v>
      </c>
      <c r="M88" s="84">
        <f>'NEW Summary 1990-2020 GHG'!M18-'NON-ETS &amp; ETS'!M18</f>
        <v>2061.4371933464076</v>
      </c>
      <c r="N88" s="84">
        <f>'NEW Summary 1990-2020 GHG'!N18-'NON-ETS &amp; ETS'!N18</f>
        <v>2063.3791229426015</v>
      </c>
      <c r="O88" s="84">
        <f>'NEW Summary 1990-2020 GHG'!O18-'NON-ETS &amp; ETS'!O18</f>
        <v>2342.3181160836975</v>
      </c>
      <c r="P88" s="84">
        <f>'NEW Summary 1990-2020 GHG'!P18-'NON-ETS &amp; ETS'!P18</f>
        <v>2507.0626593013171</v>
      </c>
      <c r="Q88" s="84">
        <f>'NEW Summary 1990-2020 GHG'!Q18-'NON-ETS &amp; ETS'!Q18</f>
        <v>-1.8884436408129659</v>
      </c>
      <c r="R88" s="84">
        <f>'NEW Summary 1990-2020 GHG'!R18-'NON-ETS &amp; ETS'!R18</f>
        <v>-1.9380486849968293E-2</v>
      </c>
      <c r="S88" s="84">
        <f>'NEW Summary 1990-2020 GHG'!S18-'NON-ETS &amp; ETS'!S18</f>
        <v>0</v>
      </c>
      <c r="T88" s="84">
        <f>'NEW Summary 1990-2020 GHG'!T18-'NON-ETS &amp; ETS'!T18</f>
        <v>-0.65223437260010542</v>
      </c>
      <c r="U88" s="84">
        <f>'NEW Summary 1990-2020 GHG'!U18-'NON-ETS &amp; ETS'!U18</f>
        <v>-2.9480599999942569E-2</v>
      </c>
      <c r="V88" s="84">
        <f>'NEW Summary 1990-2020 GHG'!V18-'NON-ETS &amp; ETS'!V18</f>
        <v>0</v>
      </c>
      <c r="W88" s="84">
        <f>'NEW Summary 1990-2020 GHG'!W18-'NON-ETS &amp; ETS'!W18</f>
        <v>0</v>
      </c>
      <c r="X88" s="84">
        <f>'NEW Summary 1990-2020 GHG'!X18-'NON-ETS &amp; ETS'!X18</f>
        <v>0</v>
      </c>
      <c r="Y88" s="84">
        <f>'NEW Summary 1990-2020 GHG'!Y18-'NON-ETS &amp; ETS'!Y18</f>
        <v>0</v>
      </c>
      <c r="Z88" s="84">
        <f>'NEW Summary 1990-2020 GHG'!Z18-'NON-ETS &amp; ETS'!Z18</f>
        <v>0</v>
      </c>
      <c r="AA88" s="84">
        <f>'NEW Summary 1990-2020 GHG'!AA18-'NON-ETS &amp; ETS'!AA18</f>
        <v>0</v>
      </c>
      <c r="AB88" s="84">
        <f>'NEW Summary 1990-2020 GHG'!AB18-'NON-ETS &amp; ETS'!AB18</f>
        <v>0</v>
      </c>
      <c r="AC88" s="84">
        <f>'NEW Summary 1990-2020 GHG'!AC18-'NON-ETS &amp; ETS'!AC18</f>
        <v>0</v>
      </c>
      <c r="AD88" s="84">
        <f>'NEW Summary 1990-2020 GHG'!AD18-'NON-ETS &amp; ETS'!AD18</f>
        <v>0</v>
      </c>
      <c r="AE88" s="84">
        <f>'NEW Summary 1990-2020 GHG'!AE18-'NON-ETS &amp; ETS'!AE18</f>
        <v>0</v>
      </c>
      <c r="AF88" s="84">
        <f>'NEW Summary 1990-2020 GHG'!AF18-'NON-ETS &amp; ETS'!AF18</f>
        <v>0</v>
      </c>
      <c r="AG88" s="69"/>
      <c r="AH88" s="85" t="e">
        <f t="shared" si="9"/>
        <v>#DIV/0!</v>
      </c>
    </row>
    <row r="89" spans="1:34" outlineLevel="1" x14ac:dyDescent="0.25">
      <c r="A89" s="71" t="s">
        <v>22</v>
      </c>
      <c r="B89" s="84">
        <f>'NEW Summary 1990-2020 GHG'!B19-'NON-ETS &amp; ETS'!B19</f>
        <v>1985.5534978391947</v>
      </c>
      <c r="C89" s="84">
        <f>'NEW Summary 1990-2020 GHG'!C19-'NON-ETS &amp; ETS'!C19</f>
        <v>1811.3149009289532</v>
      </c>
      <c r="D89" s="84">
        <f>'NEW Summary 1990-2020 GHG'!D19-'NON-ETS &amp; ETS'!D19</f>
        <v>1784.5598679642192</v>
      </c>
      <c r="E89" s="84">
        <f>'NEW Summary 1990-2020 GHG'!E19-'NON-ETS &amp; ETS'!E19</f>
        <v>1727.1851861620685</v>
      </c>
      <c r="F89" s="84">
        <f>'NEW Summary 1990-2020 GHG'!F19-'NON-ETS &amp; ETS'!F19</f>
        <v>1837.6240166776079</v>
      </c>
      <c r="G89" s="84">
        <f>'NEW Summary 1990-2020 GHG'!G19-'NON-ETS &amp; ETS'!G19</f>
        <v>1754.435682700223</v>
      </c>
      <c r="H89" s="84">
        <f>'NEW Summary 1990-2020 GHG'!H19-'NON-ETS &amp; ETS'!H19</f>
        <v>1703.8488518539398</v>
      </c>
      <c r="I89" s="84">
        <f>'NEW Summary 1990-2020 GHG'!I19-'NON-ETS &amp; ETS'!I19</f>
        <v>1854.1229536725268</v>
      </c>
      <c r="J89" s="84">
        <f>'NEW Summary 1990-2020 GHG'!J19-'NON-ETS &amp; ETS'!J19</f>
        <v>1839.8040564006601</v>
      </c>
      <c r="K89" s="84">
        <f>'NEW Summary 1990-2020 GHG'!K19-'NON-ETS &amp; ETS'!K19</f>
        <v>1723.8160338628056</v>
      </c>
      <c r="L89" s="84">
        <f>'NEW Summary 1990-2020 GHG'!L19-'NON-ETS &amp; ETS'!L19</f>
        <v>1663.2983634614227</v>
      </c>
      <c r="M89" s="84">
        <f>'NEW Summary 1990-2020 GHG'!M19-'NON-ETS &amp; ETS'!M19</f>
        <v>1602.9141868890472</v>
      </c>
      <c r="N89" s="84">
        <f>'NEW Summary 1990-2020 GHG'!N19-'NON-ETS &amp; ETS'!N19</f>
        <v>1091.7655638550139</v>
      </c>
      <c r="O89" s="84">
        <f>'NEW Summary 1990-2020 GHG'!O19-'NON-ETS &amp; ETS'!O19</f>
        <v>0.29746752765364803</v>
      </c>
      <c r="P89" s="84" t="s">
        <v>23</v>
      </c>
      <c r="Q89" s="84" t="s">
        <v>23</v>
      </c>
      <c r="R89" s="84" t="s">
        <v>23</v>
      </c>
      <c r="S89" s="84" t="s">
        <v>23</v>
      </c>
      <c r="T89" s="84" t="s">
        <v>23</v>
      </c>
      <c r="U89" s="84" t="s">
        <v>23</v>
      </c>
      <c r="V89" s="84" t="s">
        <v>23</v>
      </c>
      <c r="W89" s="84" t="s">
        <v>23</v>
      </c>
      <c r="X89" s="84" t="s">
        <v>23</v>
      </c>
      <c r="Y89" s="84" t="s">
        <v>23</v>
      </c>
      <c r="Z89" s="84" t="s">
        <v>23</v>
      </c>
      <c r="AA89" s="84" t="s">
        <v>23</v>
      </c>
      <c r="AB89" s="84" t="s">
        <v>23</v>
      </c>
      <c r="AC89" s="84" t="s">
        <v>23</v>
      </c>
      <c r="AD89" s="84" t="s">
        <v>23</v>
      </c>
      <c r="AE89" s="84" t="s">
        <v>23</v>
      </c>
      <c r="AF89" s="84" t="s">
        <v>23</v>
      </c>
      <c r="AG89" s="69"/>
      <c r="AH89" s="85"/>
    </row>
    <row r="90" spans="1:34" outlineLevel="1" x14ac:dyDescent="0.25">
      <c r="A90" s="71" t="s">
        <v>24</v>
      </c>
      <c r="B90" s="84">
        <f>'NEW Summary 1990-2020 GHG'!B20-'NON-ETS &amp; ETS'!B20</f>
        <v>26.080000000000002</v>
      </c>
      <c r="C90" s="84">
        <f>'NEW Summary 1990-2020 GHG'!C20-'NON-ETS &amp; ETS'!C20</f>
        <v>23.44</v>
      </c>
      <c r="D90" s="84">
        <f>'NEW Summary 1990-2020 GHG'!D20-'NON-ETS &amp; ETS'!D20</f>
        <v>20.56</v>
      </c>
      <c r="E90" s="84">
        <f>'NEW Summary 1990-2020 GHG'!E20-'NON-ETS &amp; ETS'!E20</f>
        <v>26.080000000000002</v>
      </c>
      <c r="F90" s="84">
        <f>'NEW Summary 1990-2020 GHG'!F20-'NON-ETS &amp; ETS'!F20</f>
        <v>21.28</v>
      </c>
      <c r="G90" s="84">
        <f>'NEW Summary 1990-2020 GHG'!G20-'NON-ETS &amp; ETS'!G20</f>
        <v>24.8</v>
      </c>
      <c r="H90" s="84">
        <f>'NEW Summary 1990-2020 GHG'!H20-'NON-ETS &amp; ETS'!H20</f>
        <v>27.28</v>
      </c>
      <c r="I90" s="84">
        <f>'NEW Summary 1990-2020 GHG'!I20-'NON-ETS &amp; ETS'!I20</f>
        <v>26.96</v>
      </c>
      <c r="J90" s="84">
        <f>'NEW Summary 1990-2020 GHG'!J20-'NON-ETS &amp; ETS'!J20</f>
        <v>28.64</v>
      </c>
      <c r="K90" s="84">
        <f>'NEW Summary 1990-2020 GHG'!K20-'NON-ETS &amp; ETS'!K20</f>
        <v>26.8</v>
      </c>
      <c r="L90" s="84">
        <f>'NEW Summary 1990-2020 GHG'!L20-'NON-ETS &amp; ETS'!L20</f>
        <v>28.8</v>
      </c>
      <c r="M90" s="84">
        <f>'NEW Summary 1990-2020 GHG'!M20-'NON-ETS &amp; ETS'!M20</f>
        <v>12</v>
      </c>
      <c r="N90" s="84" t="s">
        <v>23</v>
      </c>
      <c r="O90" s="84" t="s">
        <v>23</v>
      </c>
      <c r="P90" s="84" t="s">
        <v>23</v>
      </c>
      <c r="Q90" s="84" t="s">
        <v>23</v>
      </c>
      <c r="R90" s="84" t="s">
        <v>23</v>
      </c>
      <c r="S90" s="84" t="s">
        <v>23</v>
      </c>
      <c r="T90" s="84" t="s">
        <v>23</v>
      </c>
      <c r="U90" s="84" t="s">
        <v>23</v>
      </c>
      <c r="V90" s="84" t="s">
        <v>23</v>
      </c>
      <c r="W90" s="84" t="s">
        <v>23</v>
      </c>
      <c r="X90" s="84" t="s">
        <v>23</v>
      </c>
      <c r="Y90" s="84" t="s">
        <v>23</v>
      </c>
      <c r="Z90" s="84" t="s">
        <v>23</v>
      </c>
      <c r="AA90" s="84" t="s">
        <v>23</v>
      </c>
      <c r="AB90" s="84" t="s">
        <v>23</v>
      </c>
      <c r="AC90" s="84" t="s">
        <v>23</v>
      </c>
      <c r="AD90" s="84" t="s">
        <v>23</v>
      </c>
      <c r="AE90" s="84" t="s">
        <v>23</v>
      </c>
      <c r="AF90" s="84" t="s">
        <v>23</v>
      </c>
      <c r="AG90" s="69"/>
      <c r="AH90" s="85"/>
    </row>
    <row r="91" spans="1:34" outlineLevel="1" x14ac:dyDescent="0.25">
      <c r="A91" s="71" t="s">
        <v>25</v>
      </c>
      <c r="B91" s="84">
        <f>'NEW Summary 1990-2020 GHG'!B21-'NON-ETS &amp; ETS'!B21</f>
        <v>115.86811967297513</v>
      </c>
      <c r="C91" s="84">
        <f>'NEW Summary 1990-2020 GHG'!C21-'NON-ETS &amp; ETS'!C21</f>
        <v>104.2492548084314</v>
      </c>
      <c r="D91" s="84">
        <f>'NEW Summary 1990-2020 GHG'!D21-'NON-ETS &amp; ETS'!D21</f>
        <v>104.67021633354986</v>
      </c>
      <c r="E91" s="84">
        <f>'NEW Summary 1990-2020 GHG'!E21-'NON-ETS &amp; ETS'!E21</f>
        <v>103.51526743844289</v>
      </c>
      <c r="F91" s="84">
        <f>'NEW Summary 1990-2020 GHG'!F21-'NON-ETS &amp; ETS'!F21</f>
        <v>105.65129147136791</v>
      </c>
      <c r="G91" s="84">
        <f>'NEW Summary 1990-2020 GHG'!G21-'NON-ETS &amp; ETS'!G21</f>
        <v>96.486368764268263</v>
      </c>
      <c r="H91" s="84">
        <f>'NEW Summary 1990-2020 GHG'!H21-'NON-ETS &amp; ETS'!H21</f>
        <v>112.33905340768686</v>
      </c>
      <c r="I91" s="84">
        <f>'NEW Summary 1990-2020 GHG'!I21-'NON-ETS &amp; ETS'!I21</f>
        <v>104.89138058149354</v>
      </c>
      <c r="J91" s="84">
        <f>'NEW Summary 1990-2020 GHG'!J21-'NON-ETS &amp; ETS'!J21</f>
        <v>104.04471425952707</v>
      </c>
      <c r="K91" s="84">
        <f>'NEW Summary 1990-2020 GHG'!K21-'NON-ETS &amp; ETS'!K21</f>
        <v>105.50708873785116</v>
      </c>
      <c r="L91" s="84">
        <f>'NEW Summary 1990-2020 GHG'!L21-'NON-ETS &amp; ETS'!L21</f>
        <v>155.84128477193661</v>
      </c>
      <c r="M91" s="84">
        <f>'NEW Summary 1990-2020 GHG'!M21-'NON-ETS &amp; ETS'!M21</f>
        <v>112.30521748094046</v>
      </c>
      <c r="N91" s="84">
        <f>'NEW Summary 1990-2020 GHG'!N21-'NON-ETS &amp; ETS'!N21</f>
        <v>114.76342293195376</v>
      </c>
      <c r="O91" s="84">
        <f>'NEW Summary 1990-2020 GHG'!O21-'NON-ETS &amp; ETS'!O21</f>
        <v>119.95918153050032</v>
      </c>
      <c r="P91" s="84">
        <f>'NEW Summary 1990-2020 GHG'!P21-'NON-ETS &amp; ETS'!P21</f>
        <v>126.54592853705896</v>
      </c>
      <c r="Q91" s="84">
        <f>'NEW Summary 1990-2020 GHG'!Q21-'NON-ETS &amp; ETS'!Q21</f>
        <v>176.98941501438708</v>
      </c>
      <c r="R91" s="84">
        <f>'NEW Summary 1990-2020 GHG'!R21-'NON-ETS &amp; ETS'!R21</f>
        <v>136.48153007747149</v>
      </c>
      <c r="S91" s="84">
        <f>'NEW Summary 1990-2020 GHG'!S21-'NON-ETS &amp; ETS'!S21</f>
        <v>150.05698566237723</v>
      </c>
      <c r="T91" s="84">
        <f>'NEW Summary 1990-2020 GHG'!T21-'NON-ETS &amp; ETS'!T21</f>
        <v>133.69370753289087</v>
      </c>
      <c r="U91" s="84">
        <f>'NEW Summary 1990-2020 GHG'!U21-'NON-ETS &amp; ETS'!U21</f>
        <v>135.2183721885857</v>
      </c>
      <c r="V91" s="84">
        <f>'NEW Summary 1990-2020 GHG'!V21-'NON-ETS &amp; ETS'!V21</f>
        <v>128.16325642537541</v>
      </c>
      <c r="W91" s="84">
        <f>'NEW Summary 1990-2020 GHG'!W21-'NON-ETS &amp; ETS'!W21</f>
        <v>129.15338927146911</v>
      </c>
      <c r="X91" s="84">
        <f>'NEW Summary 1990-2020 GHG'!X21-'NON-ETS &amp; ETS'!X21</f>
        <v>132.21452664935779</v>
      </c>
      <c r="Y91" s="84">
        <f>'NEW Summary 1990-2020 GHG'!Y21-'NON-ETS &amp; ETS'!Y21</f>
        <v>138.42750869230341</v>
      </c>
      <c r="Z91" s="84">
        <f>'NEW Summary 1990-2020 GHG'!Z21-'NON-ETS &amp; ETS'!Z21</f>
        <v>133.83282079566197</v>
      </c>
      <c r="AA91" s="84">
        <f>'NEW Summary 1990-2020 GHG'!AA21-'NON-ETS &amp; ETS'!AA21</f>
        <v>140.26203538323705</v>
      </c>
      <c r="AB91" s="84">
        <f>'NEW Summary 1990-2020 GHG'!AB21-'NON-ETS &amp; ETS'!AB21</f>
        <v>144.36505533159865</v>
      </c>
      <c r="AC91" s="84">
        <f>'NEW Summary 1990-2020 GHG'!AC21-'NON-ETS &amp; ETS'!AC21</f>
        <v>160.69648350180302</v>
      </c>
      <c r="AD91" s="84">
        <f>'NEW Summary 1990-2020 GHG'!AD21-'NON-ETS &amp; ETS'!AD21</f>
        <v>162.14644279827451</v>
      </c>
      <c r="AE91" s="84">
        <f>'NEW Summary 1990-2020 GHG'!AE21-'NON-ETS &amp; ETS'!AE21</f>
        <v>170.19101489388791</v>
      </c>
      <c r="AF91" s="84">
        <f>'NEW Summary 1990-2020 GHG'!AF21-'NON-ETS &amp; ETS'!AF21</f>
        <v>159.74957087330247</v>
      </c>
      <c r="AG91" s="69"/>
      <c r="AH91" s="85">
        <f t="shared" si="9"/>
        <v>-6.1351323553100343E-2</v>
      </c>
    </row>
    <row r="92" spans="1:34" outlineLevel="1" x14ac:dyDescent="0.25">
      <c r="A92" s="71" t="s">
        <v>26</v>
      </c>
      <c r="B92" s="84">
        <f>'NEW Summary 1990-2020 GHG'!B22-'NON-ETS &amp; ETS'!B22</f>
        <v>31.341851999999999</v>
      </c>
      <c r="C92" s="84">
        <f>'NEW Summary 1990-2020 GHG'!C22-'NON-ETS &amp; ETS'!C22</f>
        <v>31.519757999999996</v>
      </c>
      <c r="D92" s="84">
        <f>'NEW Summary 1990-2020 GHG'!D22-'NON-ETS &amp; ETS'!D22</f>
        <v>31.777229999999999</v>
      </c>
      <c r="E92" s="84">
        <f>'NEW Summary 1990-2020 GHG'!E22-'NON-ETS &amp; ETS'!E22</f>
        <v>31.952453999999999</v>
      </c>
      <c r="F92" s="84">
        <f>'NEW Summary 1990-2020 GHG'!F22-'NON-ETS &amp; ETS'!F22</f>
        <v>32.057946000000001</v>
      </c>
      <c r="G92" s="84">
        <f>'NEW Summary 1990-2020 GHG'!G22-'NON-ETS &amp; ETS'!G22</f>
        <v>32.195622</v>
      </c>
      <c r="H92" s="84">
        <f>'NEW Summary 1990-2020 GHG'!H22-'NON-ETS &amp; ETS'!H22</f>
        <v>32.417333999999997</v>
      </c>
      <c r="I92" s="84">
        <f>'NEW Summary 1990-2020 GHG'!I22-'NON-ETS &amp; ETS'!I22</f>
        <v>32.758842000000001</v>
      </c>
      <c r="J92" s="84">
        <f>'NEW Summary 1990-2020 GHG'!J22-'NON-ETS &amp; ETS'!J22</f>
        <v>33.105713999999992</v>
      </c>
      <c r="K92" s="84">
        <f>'NEW Summary 1990-2020 GHG'!K22-'NON-ETS &amp; ETS'!K22</f>
        <v>33.449903999999997</v>
      </c>
      <c r="L92" s="84">
        <f>'NEW Summary 1990-2020 GHG'!L22-'NON-ETS &amp; ETS'!L22</f>
        <v>33.878130000000006</v>
      </c>
      <c r="M92" s="84">
        <f>'NEW Summary 1990-2020 GHG'!M22-'NON-ETS &amp; ETS'!M22</f>
        <v>34.393967999999994</v>
      </c>
      <c r="N92" s="84">
        <f>'NEW Summary 1990-2020 GHG'!N22-'NON-ETS &amp; ETS'!N22</f>
        <v>35.019767999999999</v>
      </c>
      <c r="O92" s="84">
        <f>'NEW Summary 1990-2020 GHG'!O22-'NON-ETS &amp; ETS'!O22</f>
        <v>35.580306</v>
      </c>
      <c r="P92" s="84">
        <f>'NEW Summary 1990-2020 GHG'!P22-'NON-ETS &amp; ETS'!P22</f>
        <v>36.164088</v>
      </c>
      <c r="Q92" s="84">
        <f>'NEW Summary 1990-2020 GHG'!Q22-'NON-ETS &amp; ETS'!Q22</f>
        <v>36.956172000000002</v>
      </c>
      <c r="R92" s="84">
        <f>'NEW Summary 1990-2020 GHG'!R22-'NON-ETS &amp; ETS'!R22</f>
        <v>37.842125999999993</v>
      </c>
      <c r="S92" s="84">
        <f>'NEW Summary 1990-2020 GHG'!S22-'NON-ETS &amp; ETS'!S22</f>
        <v>39.119652000000002</v>
      </c>
      <c r="T92" s="84">
        <f>'NEW Summary 1990-2020 GHG'!T22-'NON-ETS &amp; ETS'!T22</f>
        <v>40.096794000000003</v>
      </c>
      <c r="U92" s="84">
        <f>'NEW Summary 1990-2020 GHG'!U22-'NON-ETS &amp; ETS'!U22</f>
        <v>40.528595999999993</v>
      </c>
      <c r="V92" s="84">
        <f>'NEW Summary 1990-2020 GHG'!V22-'NON-ETS &amp; ETS'!V22</f>
        <v>40.719912000000008</v>
      </c>
      <c r="W92" s="84">
        <f>'NEW Summary 1990-2020 GHG'!W22-'NON-ETS &amp; ETS'!W22</f>
        <v>40.899605999999991</v>
      </c>
      <c r="X92" s="84">
        <f>'NEW Summary 1990-2020 GHG'!X22-'NON-ETS &amp; ETS'!X22</f>
        <v>40.993475999999994</v>
      </c>
      <c r="Y92" s="84">
        <f>'NEW Summary 1990-2020 GHG'!Y22-'NON-ETS &amp; ETS'!Y22</f>
        <v>41.062314000000001</v>
      </c>
      <c r="Z92" s="84">
        <f>'NEW Summary 1990-2020 GHG'!Z22-'NON-ETS &amp; ETS'!Z22</f>
        <v>41.209824000000005</v>
      </c>
      <c r="AA92" s="84">
        <f>'NEW Summary 1990-2020 GHG'!AA22-'NON-ETS &amp; ETS'!AA22</f>
        <v>41.440475999999997</v>
      </c>
      <c r="AB92" s="84">
        <f>'NEW Summary 1990-2020 GHG'!AB22-'NON-ETS &amp; ETS'!AB22</f>
        <v>42.571073099999992</v>
      </c>
      <c r="AC92" s="84">
        <f>'NEW Summary 1990-2020 GHG'!AC22-'NON-ETS &amp; ETS'!AC22</f>
        <v>42.774073680000001</v>
      </c>
      <c r="AD92" s="84">
        <f>'NEW Summary 1990-2020 GHG'!AD22-'NON-ETS &amp; ETS'!AD22</f>
        <v>42.977074260000002</v>
      </c>
      <c r="AE92" s="84">
        <f>'NEW Summary 1990-2020 GHG'!AE22-'NON-ETS &amp; ETS'!AE22</f>
        <v>43.998209999999993</v>
      </c>
      <c r="AF92" s="84">
        <f>'NEW Summary 1990-2020 GHG'!AF22-'NON-ETS &amp; ETS'!AF22</f>
        <v>44.497955999999995</v>
      </c>
      <c r="AG92" s="69"/>
      <c r="AH92" s="85">
        <f t="shared" si="9"/>
        <v>1.1358325713705214E-2</v>
      </c>
    </row>
    <row r="93" spans="1:34" x14ac:dyDescent="0.25">
      <c r="A93" s="74" t="s">
        <v>27</v>
      </c>
      <c r="B93" s="68">
        <f>'NEW Summary 1990-2020 GHG'!B23-'NON-ETS &amp; ETS'!B23</f>
        <v>34.591111871073778</v>
      </c>
      <c r="C93" s="68">
        <f>'NEW Summary 1990-2020 GHG'!C23-'NON-ETS &amp; ETS'!C23</f>
        <v>49.500497452363035</v>
      </c>
      <c r="D93" s="68">
        <f>'NEW Summary 1990-2020 GHG'!D23-'NON-ETS &amp; ETS'!D23</f>
        <v>64.409697447839392</v>
      </c>
      <c r="E93" s="68">
        <f>'NEW Summary 1990-2020 GHG'!E23-'NON-ETS &amp; ETS'!E23</f>
        <v>106.4251771817589</v>
      </c>
      <c r="F93" s="68">
        <f>'NEW Summary 1990-2020 GHG'!F23-'NON-ETS &amp; ETS'!F23</f>
        <v>149.55114964682372</v>
      </c>
      <c r="G93" s="68">
        <f>'NEW Summary 1990-2020 GHG'!G23-'NON-ETS &amp; ETS'!G23</f>
        <v>226.32569284457796</v>
      </c>
      <c r="H93" s="68">
        <f>'NEW Summary 1990-2020 GHG'!H23-'NON-ETS &amp; ETS'!H23</f>
        <v>326.19440166358964</v>
      </c>
      <c r="I93" s="68">
        <f>'NEW Summary 1990-2020 GHG'!I23-'NON-ETS &amp; ETS'!I23</f>
        <v>459.71553127864462</v>
      </c>
      <c r="J93" s="68">
        <f>'NEW Summary 1990-2020 GHG'!J23-'NON-ETS &amp; ETS'!J23</f>
        <v>373.29692450324723</v>
      </c>
      <c r="K93" s="68">
        <f>'NEW Summary 1990-2020 GHG'!K23-'NON-ETS &amp; ETS'!K23</f>
        <v>532.06751613494816</v>
      </c>
      <c r="L93" s="68">
        <f>'NEW Summary 1990-2020 GHG'!L23-'NON-ETS &amp; ETS'!L23</f>
        <v>768.65767343127561</v>
      </c>
      <c r="M93" s="68">
        <f>'NEW Summary 1990-2020 GHG'!M23-'NON-ETS &amp; ETS'!M23</f>
        <v>781.00136214903159</v>
      </c>
      <c r="N93" s="68">
        <f>'NEW Summary 1990-2020 GHG'!N23-'NON-ETS &amp; ETS'!N23</f>
        <v>771.76401108492939</v>
      </c>
      <c r="O93" s="68">
        <f>'NEW Summary 1990-2020 GHG'!O23-'NON-ETS &amp; ETS'!O23</f>
        <v>986.01183038363877</v>
      </c>
      <c r="P93" s="68">
        <f>'NEW Summary 1990-2020 GHG'!P23-'NON-ETS &amp; ETS'!P23</f>
        <v>999.80718796255712</v>
      </c>
      <c r="Q93" s="68">
        <f>'NEW Summary 1990-2020 GHG'!Q23-'NON-ETS &amp; ETS'!Q23</f>
        <v>1198.6189797854142</v>
      </c>
      <c r="R93" s="68">
        <f>'NEW Summary 1990-2020 GHG'!R23-'NON-ETS &amp; ETS'!R23</f>
        <v>1179.9367130079656</v>
      </c>
      <c r="S93" s="68">
        <f>'NEW Summary 1990-2020 GHG'!S23-'NON-ETS &amp; ETS'!S23</f>
        <v>1175.7771264908081</v>
      </c>
      <c r="T93" s="68">
        <f>'NEW Summary 1990-2020 GHG'!T23-'NON-ETS &amp; ETS'!T23</f>
        <v>1187.3197613184243</v>
      </c>
      <c r="U93" s="68">
        <f>'NEW Summary 1990-2020 GHG'!U23-'NON-ETS &amp; ETS'!U23</f>
        <v>1151.4174475688799</v>
      </c>
      <c r="V93" s="68">
        <f>'NEW Summary 1990-2020 GHG'!V23-'NON-ETS &amp; ETS'!V23</f>
        <v>1127.9723261023771</v>
      </c>
      <c r="W93" s="68">
        <f>'NEW Summary 1990-2020 GHG'!W23-'NON-ETS &amp; ETS'!W23</f>
        <v>1145.794165682079</v>
      </c>
      <c r="X93" s="68">
        <f>'NEW Summary 1990-2020 GHG'!X23-'NON-ETS &amp; ETS'!X23</f>
        <v>1122.8015580761621</v>
      </c>
      <c r="Y93" s="68">
        <f>'NEW Summary 1990-2020 GHG'!Y23-'NON-ETS &amp; ETS'!Y23</f>
        <v>1159.2023621788007</v>
      </c>
      <c r="Z93" s="68">
        <f>'NEW Summary 1990-2020 GHG'!Z23-'NON-ETS &amp; ETS'!Z23</f>
        <v>1225.6322472758648</v>
      </c>
      <c r="AA93" s="68">
        <f>'NEW Summary 1990-2020 GHG'!AA23-'NON-ETS &amp; ETS'!AA23</f>
        <v>1230.1172479939607</v>
      </c>
      <c r="AB93" s="68">
        <f>'NEW Summary 1990-2020 GHG'!AB23-'NON-ETS &amp; ETS'!AB23</f>
        <v>1313.5818166704403</v>
      </c>
      <c r="AC93" s="68">
        <f>'NEW Summary 1990-2020 GHG'!AC23-'NON-ETS &amp; ETS'!AC23</f>
        <v>1237.8261851196085</v>
      </c>
      <c r="AD93" s="68">
        <f>'NEW Summary 1990-2020 GHG'!AD23-'NON-ETS &amp; ETS'!AD23</f>
        <v>929.93499104624186</v>
      </c>
      <c r="AE93" s="68">
        <f>'NEW Summary 1990-2020 GHG'!AE23-'NON-ETS &amp; ETS'!AE23</f>
        <v>917.12032820382956</v>
      </c>
      <c r="AF93" s="68">
        <f>'NEW Summary 1990-2020 GHG'!AF23-'NON-ETS &amp; ETS'!AF23</f>
        <v>784.33586035812243</v>
      </c>
      <c r="AG93" s="69"/>
      <c r="AH93" s="70">
        <f t="shared" si="9"/>
        <v>-0.14478412893296574</v>
      </c>
    </row>
    <row r="94" spans="1:34" x14ac:dyDescent="0.25">
      <c r="A94" s="74" t="s">
        <v>28</v>
      </c>
      <c r="B94" s="68">
        <f t="shared" ref="B94:AB94" si="14">SUM(B95:B101)</f>
        <v>19329.907931331545</v>
      </c>
      <c r="C94" s="68">
        <f t="shared" si="14"/>
        <v>19540.222049641761</v>
      </c>
      <c r="D94" s="68">
        <f t="shared" si="14"/>
        <v>19662.735146008668</v>
      </c>
      <c r="E94" s="68">
        <f t="shared" si="14"/>
        <v>19991.568186463086</v>
      </c>
      <c r="F94" s="68">
        <f t="shared" si="14"/>
        <v>20274.42025403255</v>
      </c>
      <c r="G94" s="68">
        <f t="shared" si="14"/>
        <v>21035.049683500383</v>
      </c>
      <c r="H94" s="68">
        <f t="shared" si="14"/>
        <v>21301.096352057117</v>
      </c>
      <c r="I94" s="68">
        <f t="shared" si="14"/>
        <v>21472.668505301906</v>
      </c>
      <c r="J94" s="68">
        <f t="shared" si="14"/>
        <v>22005.349859748218</v>
      </c>
      <c r="K94" s="68">
        <f t="shared" si="14"/>
        <v>21766.008289708014</v>
      </c>
      <c r="L94" s="68">
        <f t="shared" si="14"/>
        <v>20950.225348983018</v>
      </c>
      <c r="M94" s="68">
        <f t="shared" si="14"/>
        <v>20726.346478613825</v>
      </c>
      <c r="N94" s="68">
        <f t="shared" si="14"/>
        <v>20492.678674615549</v>
      </c>
      <c r="O94" s="68">
        <f t="shared" si="14"/>
        <v>20852.032947989344</v>
      </c>
      <c r="P94" s="68">
        <f t="shared" si="14"/>
        <v>20481.848578909456</v>
      </c>
      <c r="Q94" s="68">
        <f t="shared" si="14"/>
        <v>20402.245883524331</v>
      </c>
      <c r="R94" s="68">
        <f t="shared" si="14"/>
        <v>20223.799988805509</v>
      </c>
      <c r="S94" s="68">
        <f t="shared" si="14"/>
        <v>19634.079160833957</v>
      </c>
      <c r="T94" s="68">
        <f t="shared" si="14"/>
        <v>19556.819972735506</v>
      </c>
      <c r="U94" s="68">
        <f t="shared" si="14"/>
        <v>19128.332927987052</v>
      </c>
      <c r="V94" s="68">
        <f t="shared" si="14"/>
        <v>19189.721487485196</v>
      </c>
      <c r="W94" s="68">
        <f t="shared" si="14"/>
        <v>18513.287165523117</v>
      </c>
      <c r="X94" s="68">
        <f t="shared" si="14"/>
        <v>19295.072291528089</v>
      </c>
      <c r="Y94" s="68">
        <f t="shared" si="14"/>
        <v>20040.355204506523</v>
      </c>
      <c r="Z94" s="68">
        <f t="shared" si="14"/>
        <v>19494.257922861561</v>
      </c>
      <c r="AA94" s="68">
        <f t="shared" si="14"/>
        <v>20000.230153136854</v>
      </c>
      <c r="AB94" s="68">
        <f t="shared" si="14"/>
        <v>20509.467300978391</v>
      </c>
      <c r="AC94" s="68">
        <f t="shared" ref="AC94:AF94" si="15">SUM(AC95:AC101)</f>
        <v>21208.170344288272</v>
      </c>
      <c r="AD94" s="68">
        <f t="shared" si="15"/>
        <v>22047.105787735545</v>
      </c>
      <c r="AE94" s="68">
        <f t="shared" si="15"/>
        <v>21156.918444447016</v>
      </c>
      <c r="AF94" s="68">
        <f t="shared" si="15"/>
        <v>21410.780143730739</v>
      </c>
      <c r="AG94" s="69"/>
      <c r="AH94" s="70">
        <f t="shared" si="9"/>
        <v>1.1998992194931559E-2</v>
      </c>
    </row>
    <row r="95" spans="1:34" outlineLevel="1" x14ac:dyDescent="0.25">
      <c r="A95" s="71" t="s">
        <v>29</v>
      </c>
      <c r="B95" s="84">
        <f>'NEW Summary 1990-2020 GHG'!B25-'NON-ETS &amp; ETS'!B25</f>
        <v>10466.066693626075</v>
      </c>
      <c r="C95" s="84">
        <f>'NEW Summary 1990-2020 GHG'!C25-'NON-ETS &amp; ETS'!C25</f>
        <v>10660.547678512488</v>
      </c>
      <c r="D95" s="84">
        <f>'NEW Summary 1990-2020 GHG'!D25-'NON-ETS &amp; ETS'!D25</f>
        <v>10852.00217283778</v>
      </c>
      <c r="E95" s="84">
        <f>'NEW Summary 1990-2020 GHG'!E25-'NON-ETS &amp; ETS'!E25</f>
        <v>10942.326463158119</v>
      </c>
      <c r="F95" s="84">
        <f>'NEW Summary 1990-2020 GHG'!F25-'NON-ETS &amp; ETS'!F25</f>
        <v>10976.466639185966</v>
      </c>
      <c r="G95" s="84">
        <f>'NEW Summary 1990-2020 GHG'!G25-'NON-ETS &amp; ETS'!G25</f>
        <v>11085.93373541304</v>
      </c>
      <c r="H95" s="84">
        <f>'NEW Summary 1990-2020 GHG'!H25-'NON-ETS &amp; ETS'!H25</f>
        <v>11470.212074696638</v>
      </c>
      <c r="I95" s="84">
        <f>'NEW Summary 1990-2020 GHG'!I25-'NON-ETS &amp; ETS'!I25</f>
        <v>11811.870224809058</v>
      </c>
      <c r="J95" s="84">
        <f>'NEW Summary 1990-2020 GHG'!J25-'NON-ETS &amp; ETS'!J25</f>
        <v>12040.36882009474</v>
      </c>
      <c r="K95" s="84">
        <f>'NEW Summary 1990-2020 GHG'!K25-'NON-ETS &amp; ETS'!K25</f>
        <v>11742.651515125888</v>
      </c>
      <c r="L95" s="84">
        <f>'NEW Summary 1990-2020 GHG'!L25-'NON-ETS &amp; ETS'!L25</f>
        <v>11295.770135360593</v>
      </c>
      <c r="M95" s="84">
        <f>'NEW Summary 1990-2020 GHG'!M25-'NON-ETS &amp; ETS'!M25</f>
        <v>11308.710130901731</v>
      </c>
      <c r="N95" s="84">
        <f>'NEW Summary 1990-2020 GHG'!N25-'NON-ETS &amp; ETS'!N25</f>
        <v>11264.603627702762</v>
      </c>
      <c r="O95" s="84">
        <f>'NEW Summary 1990-2020 GHG'!O25-'NON-ETS &amp; ETS'!O25</f>
        <v>11302.743895659585</v>
      </c>
      <c r="P95" s="84">
        <f>'NEW Summary 1990-2020 GHG'!P25-'NON-ETS &amp; ETS'!P25</f>
        <v>11241.255673611189</v>
      </c>
      <c r="Q95" s="84">
        <f>'NEW Summary 1990-2020 GHG'!Q25-'NON-ETS &amp; ETS'!Q25</f>
        <v>11217.330901472804</v>
      </c>
      <c r="R95" s="84">
        <f>'NEW Summary 1990-2020 GHG'!R25-'NON-ETS &amp; ETS'!R25</f>
        <v>11304.710444586908</v>
      </c>
      <c r="S95" s="84">
        <f>'NEW Summary 1990-2020 GHG'!S25-'NON-ETS &amp; ETS'!S25</f>
        <v>10951.346415367289</v>
      </c>
      <c r="T95" s="84">
        <f>'NEW Summary 1990-2020 GHG'!T25-'NON-ETS &amp; ETS'!T25</f>
        <v>10964.90014598888</v>
      </c>
      <c r="U95" s="84">
        <f>'NEW Summary 1990-2020 GHG'!U25-'NON-ETS &amp; ETS'!U25</f>
        <v>10789.133150387202</v>
      </c>
      <c r="V95" s="84">
        <f>'NEW Summary 1990-2020 GHG'!V25-'NON-ETS &amp; ETS'!V25</f>
        <v>10554.669290296861</v>
      </c>
      <c r="W95" s="84">
        <f>'NEW Summary 1990-2020 GHG'!W25-'NON-ETS &amp; ETS'!W25</f>
        <v>10419.329881054276</v>
      </c>
      <c r="X95" s="84">
        <f>'NEW Summary 1990-2020 GHG'!X25-'NON-ETS &amp; ETS'!X25</f>
        <v>11043.027430425514</v>
      </c>
      <c r="Y95" s="84">
        <f>'NEW Summary 1990-2020 GHG'!Y25-'NON-ETS &amp; ETS'!Y25</f>
        <v>11144.523065171637</v>
      </c>
      <c r="Z95" s="84">
        <f>'NEW Summary 1990-2020 GHG'!Z25-'NON-ETS &amp; ETS'!Z25</f>
        <v>11063.691314453081</v>
      </c>
      <c r="AA95" s="84">
        <f>'NEW Summary 1990-2020 GHG'!AA25-'NON-ETS &amp; ETS'!AA25</f>
        <v>11463.65668811105</v>
      </c>
      <c r="AB95" s="84">
        <f>'NEW Summary 1990-2020 GHG'!AB25-'NON-ETS &amp; ETS'!AB25</f>
        <v>11789.939081336175</v>
      </c>
      <c r="AC95" s="84">
        <f>'NEW Summary 1990-2020 GHG'!AC25-'NON-ETS &amp; ETS'!AC25</f>
        <v>12182.619630922911</v>
      </c>
      <c r="AD95" s="84">
        <f>'NEW Summary 1990-2020 GHG'!AD25-'NON-ETS &amp; ETS'!AD25</f>
        <v>12467.057001502155</v>
      </c>
      <c r="AE95" s="84">
        <f>'NEW Summary 1990-2020 GHG'!AE25-'NON-ETS &amp; ETS'!AE25</f>
        <v>12147.932237567402</v>
      </c>
      <c r="AF95" s="84">
        <f>'NEW Summary 1990-2020 GHG'!AF25-'NON-ETS &amp; ETS'!AF25</f>
        <v>12288.991012046878</v>
      </c>
      <c r="AG95" s="69"/>
      <c r="AH95" s="85">
        <f t="shared" si="9"/>
        <v>1.1611751837341694E-2</v>
      </c>
    </row>
    <row r="96" spans="1:34" outlineLevel="1" x14ac:dyDescent="0.25">
      <c r="A96" s="71" t="s">
        <v>30</v>
      </c>
      <c r="B96" s="84">
        <f>'NEW Summary 1990-2020 GHG'!B26-'NON-ETS &amp; ETS'!B26</f>
        <v>1776.9849395881865</v>
      </c>
      <c r="C96" s="84">
        <f>'NEW Summary 1990-2020 GHG'!C26-'NON-ETS &amp; ETS'!C26</f>
        <v>1821.3098482588666</v>
      </c>
      <c r="D96" s="84">
        <f>'NEW Summary 1990-2020 GHG'!D26-'NON-ETS &amp; ETS'!D26</f>
        <v>1860.3951563954486</v>
      </c>
      <c r="E96" s="84">
        <f>'NEW Summary 1990-2020 GHG'!E26-'NON-ETS &amp; ETS'!E26</f>
        <v>1882.289227294074</v>
      </c>
      <c r="F96" s="84">
        <f>'NEW Summary 1990-2020 GHG'!F26-'NON-ETS &amp; ETS'!F26</f>
        <v>1884.1265823823196</v>
      </c>
      <c r="G96" s="84">
        <f>'NEW Summary 1990-2020 GHG'!G26-'NON-ETS &amp; ETS'!G26</f>
        <v>1897.0459522354363</v>
      </c>
      <c r="H96" s="84">
        <f>'NEW Summary 1990-2020 GHG'!H26-'NON-ETS &amp; ETS'!H26</f>
        <v>1981.1513786265098</v>
      </c>
      <c r="I96" s="84">
        <f>'NEW Summary 1990-2020 GHG'!I26-'NON-ETS &amp; ETS'!I26</f>
        <v>2041.7932964116767</v>
      </c>
      <c r="J96" s="84">
        <f>'NEW Summary 1990-2020 GHG'!J26-'NON-ETS &amp; ETS'!J26</f>
        <v>2090.0046405692069</v>
      </c>
      <c r="K96" s="84">
        <f>'NEW Summary 1990-2020 GHG'!K26-'NON-ETS &amp; ETS'!K26</f>
        <v>2031.1360568998134</v>
      </c>
      <c r="L96" s="84">
        <f>'NEW Summary 1990-2020 GHG'!L26-'NON-ETS &amp; ETS'!L26</f>
        <v>1954.7732833390669</v>
      </c>
      <c r="M96" s="84">
        <f>'NEW Summary 1990-2020 GHG'!M26-'NON-ETS &amp; ETS'!M26</f>
        <v>1978.2883766138416</v>
      </c>
      <c r="N96" s="84">
        <f>'NEW Summary 1990-2020 GHG'!N26-'NON-ETS &amp; ETS'!N26</f>
        <v>1979.3973810156904</v>
      </c>
      <c r="O96" s="84">
        <f>'NEW Summary 1990-2020 GHG'!O26-'NON-ETS &amp; ETS'!O26</f>
        <v>1968.8117708992922</v>
      </c>
      <c r="P96" s="84">
        <f>'NEW Summary 1990-2020 GHG'!P26-'NON-ETS &amp; ETS'!P26</f>
        <v>1944.5346554266166</v>
      </c>
      <c r="Q96" s="84">
        <f>'NEW Summary 1990-2020 GHG'!Q26-'NON-ETS &amp; ETS'!Q26</f>
        <v>1986.6503624951206</v>
      </c>
      <c r="R96" s="84">
        <f>'NEW Summary 1990-2020 GHG'!R26-'NON-ETS &amp; ETS'!R26</f>
        <v>2006.7494250291311</v>
      </c>
      <c r="S96" s="84">
        <f>'NEW Summary 1990-2020 GHG'!S26-'NON-ETS &amp; ETS'!S26</f>
        <v>1927.2638509100166</v>
      </c>
      <c r="T96" s="84">
        <f>'NEW Summary 1990-2020 GHG'!T26-'NON-ETS &amp; ETS'!T26</f>
        <v>1932.2348757648419</v>
      </c>
      <c r="U96" s="84">
        <f>'NEW Summary 1990-2020 GHG'!U26-'NON-ETS &amp; ETS'!U26</f>
        <v>1911.6224376361347</v>
      </c>
      <c r="V96" s="84">
        <f>'NEW Summary 1990-2020 GHG'!V26-'NON-ETS &amp; ETS'!V26</f>
        <v>1873.2620514350792</v>
      </c>
      <c r="W96" s="84">
        <f>'NEW Summary 1990-2020 GHG'!W26-'NON-ETS &amp; ETS'!W26</f>
        <v>1870.4371741129621</v>
      </c>
      <c r="X96" s="84">
        <f>'NEW Summary 1990-2020 GHG'!X26-'NON-ETS &amp; ETS'!X26</f>
        <v>2022.6982272723621</v>
      </c>
      <c r="Y96" s="84">
        <f>'NEW Summary 1990-2020 GHG'!Y26-'NON-ETS &amp; ETS'!Y26</f>
        <v>2029.4844815395031</v>
      </c>
      <c r="Z96" s="84">
        <f>'NEW Summary 1990-2020 GHG'!Z26-'NON-ETS &amp; ETS'!Z26</f>
        <v>1984.1180983009322</v>
      </c>
      <c r="AA96" s="84">
        <f>'NEW Summary 1990-2020 GHG'!AA26-'NON-ETS &amp; ETS'!AA26</f>
        <v>2067.650086272195</v>
      </c>
      <c r="AB96" s="84">
        <f>'NEW Summary 1990-2020 GHG'!AB26-'NON-ETS &amp; ETS'!AB26</f>
        <v>2127.9805885560245</v>
      </c>
      <c r="AC96" s="84">
        <f>'NEW Summary 1990-2020 GHG'!AC26-'NON-ETS &amp; ETS'!AC26</f>
        <v>2190.612033875012</v>
      </c>
      <c r="AD96" s="84">
        <f>'NEW Summary 1990-2020 GHG'!AD26-'NON-ETS &amp; ETS'!AD26</f>
        <v>2261.3590341696299</v>
      </c>
      <c r="AE96" s="84">
        <f>'NEW Summary 1990-2020 GHG'!AE26-'NON-ETS &amp; ETS'!AE26</f>
        <v>2168.5325749437789</v>
      </c>
      <c r="AF96" s="84">
        <f>'NEW Summary 1990-2020 GHG'!AF26-'NON-ETS &amp; ETS'!AF26</f>
        <v>2199.9998186638645</v>
      </c>
      <c r="AG96" s="69"/>
      <c r="AH96" s="85">
        <f t="shared" si="9"/>
        <v>1.4510846682070928E-2</v>
      </c>
    </row>
    <row r="97" spans="1:36" outlineLevel="1" x14ac:dyDescent="0.25">
      <c r="A97" s="71" t="s">
        <v>31</v>
      </c>
      <c r="B97" s="84">
        <f>'NEW Summary 1990-2020 GHG'!B27-'NON-ETS &amp; ETS'!B27</f>
        <v>5816.6775676774532</v>
      </c>
      <c r="C97" s="84">
        <f>'NEW Summary 1990-2020 GHG'!C27-'NON-ETS &amp; ETS'!C27</f>
        <v>5789.939527135416</v>
      </c>
      <c r="D97" s="84">
        <f>'NEW Summary 1990-2020 GHG'!D27-'NON-ETS &amp; ETS'!D27</f>
        <v>5706.290310283086</v>
      </c>
      <c r="E97" s="84">
        <f>'NEW Summary 1990-2020 GHG'!E27-'NON-ETS &amp; ETS'!E27</f>
        <v>5823.8590668296883</v>
      </c>
      <c r="F97" s="84">
        <f>'NEW Summary 1990-2020 GHG'!F27-'NON-ETS &amp; ETS'!F27</f>
        <v>6049.3961558783176</v>
      </c>
      <c r="G97" s="84">
        <f>'NEW Summary 1990-2020 GHG'!G27-'NON-ETS &amp; ETS'!G27</f>
        <v>6304.538930017804</v>
      </c>
      <c r="H97" s="84">
        <f>'NEW Summary 1990-2020 GHG'!H27-'NON-ETS &amp; ETS'!H27</f>
        <v>6331.8092703072234</v>
      </c>
      <c r="I97" s="84">
        <f>'NEW Summary 1990-2020 GHG'!I27-'NON-ETS &amp; ETS'!I27</f>
        <v>6154.0856007821749</v>
      </c>
      <c r="J97" s="84">
        <f>'NEW Summary 1990-2020 GHG'!J27-'NON-ETS &amp; ETS'!J27</f>
        <v>6509.7102230571318</v>
      </c>
      <c r="K97" s="84">
        <f>'NEW Summary 1990-2020 GHG'!K27-'NON-ETS &amp; ETS'!K27</f>
        <v>6510.992126744819</v>
      </c>
      <c r="L97" s="84">
        <f>'NEW Summary 1990-2020 GHG'!L27-'NON-ETS &amp; ETS'!L27</f>
        <v>6218.4528325331121</v>
      </c>
      <c r="M97" s="84">
        <f>'NEW Summary 1990-2020 GHG'!M27-'NON-ETS &amp; ETS'!M27</f>
        <v>5934.9614729135401</v>
      </c>
      <c r="N97" s="84">
        <f>'NEW Summary 1990-2020 GHG'!N27-'NON-ETS &amp; ETS'!N27</f>
        <v>5871.2853968200343</v>
      </c>
      <c r="O97" s="84">
        <f>'NEW Summary 1990-2020 GHG'!O27-'NON-ETS &amp; ETS'!O27</f>
        <v>6045.7049836311626</v>
      </c>
      <c r="P97" s="84">
        <f>'NEW Summary 1990-2020 GHG'!P27-'NON-ETS &amp; ETS'!P27</f>
        <v>5938.0143728123503</v>
      </c>
      <c r="Q97" s="84">
        <f>'NEW Summary 1990-2020 GHG'!Q27-'NON-ETS &amp; ETS'!Q27</f>
        <v>5772.1446683202685</v>
      </c>
      <c r="R97" s="84">
        <f>'NEW Summary 1990-2020 GHG'!R27-'NON-ETS &amp; ETS'!R27</f>
        <v>5549.0630698505665</v>
      </c>
      <c r="S97" s="84">
        <f>'NEW Summary 1990-2020 GHG'!S27-'NON-ETS &amp; ETS'!S27</f>
        <v>5339.042120609367</v>
      </c>
      <c r="T97" s="84">
        <f>'NEW Summary 1990-2020 GHG'!T27-'NON-ETS &amp; ETS'!T27</f>
        <v>5287.6611985832405</v>
      </c>
      <c r="U97" s="84">
        <f>'NEW Summary 1990-2020 GHG'!U27-'NON-ETS &amp; ETS'!U27</f>
        <v>5137.6837203569603</v>
      </c>
      <c r="V97" s="84">
        <f>'NEW Summary 1990-2020 GHG'!V27-'NON-ETS &amp; ETS'!V27</f>
        <v>5405.9382196904198</v>
      </c>
      <c r="W97" s="84">
        <f>'NEW Summary 1990-2020 GHG'!W27-'NON-ETS &amp; ETS'!W27</f>
        <v>5007.5487595554387</v>
      </c>
      <c r="X97" s="84">
        <f>'NEW Summary 1990-2020 GHG'!X27-'NON-ETS &amp; ETS'!X27</f>
        <v>5195.8302026731944</v>
      </c>
      <c r="Y97" s="84">
        <f>'NEW Summary 1990-2020 GHG'!Y27-'NON-ETS &amp; ETS'!Y27</f>
        <v>5629.2845788829245</v>
      </c>
      <c r="Z97" s="84">
        <f>'NEW Summary 1990-2020 GHG'!Z27-'NON-ETS &amp; ETS'!Z27</f>
        <v>5392.245153674372</v>
      </c>
      <c r="AA97" s="84">
        <f>'NEW Summary 1990-2020 GHG'!AA27-'NON-ETS &amp; ETS'!AA27</f>
        <v>5423.4584578881313</v>
      </c>
      <c r="AB97" s="84">
        <f>'NEW Summary 1990-2020 GHG'!AB27-'NON-ETS &amp; ETS'!AB27</f>
        <v>5478.351360405064</v>
      </c>
      <c r="AC97" s="84">
        <f>'NEW Summary 1990-2020 GHG'!AC27-'NON-ETS &amp; ETS'!AC27</f>
        <v>5787.0618722607678</v>
      </c>
      <c r="AD97" s="84">
        <f>'NEW Summary 1990-2020 GHG'!AD27-'NON-ETS &amp; ETS'!AD27</f>
        <v>6088.5206596251683</v>
      </c>
      <c r="AE97" s="84">
        <f>'NEW Summary 1990-2020 GHG'!AE27-'NON-ETS &amp; ETS'!AE27</f>
        <v>5735.7638222387068</v>
      </c>
      <c r="AF97" s="84">
        <f>'NEW Summary 1990-2020 GHG'!AF27-'NON-ETS &amp; ETS'!AF27</f>
        <v>5760.445959294073</v>
      </c>
      <c r="AG97" s="69"/>
      <c r="AH97" s="85">
        <f t="shared" si="9"/>
        <v>4.303199681909598E-3</v>
      </c>
    </row>
    <row r="98" spans="1:36" outlineLevel="1" x14ac:dyDescent="0.25">
      <c r="A98" s="71" t="s">
        <v>32</v>
      </c>
      <c r="B98" s="84">
        <f>'NEW Summary 1990-2020 GHG'!B28-'NON-ETS &amp; ETS'!B28</f>
        <v>355.036</v>
      </c>
      <c r="C98" s="84">
        <f>'NEW Summary 1990-2020 GHG'!C28-'NON-ETS &amp; ETS'!C28</f>
        <v>315.14515999999998</v>
      </c>
      <c r="D98" s="84">
        <f>'NEW Summary 1990-2020 GHG'!D28-'NON-ETS &amp; ETS'!D28</f>
        <v>255.60083999999998</v>
      </c>
      <c r="E98" s="84">
        <f>'NEW Summary 1990-2020 GHG'!E28-'NON-ETS &amp; ETS'!E28</f>
        <v>357.2998</v>
      </c>
      <c r="F98" s="84">
        <f>'NEW Summary 1990-2020 GHG'!F28-'NON-ETS &amp; ETS'!F28</f>
        <v>269.64124000000004</v>
      </c>
      <c r="G98" s="84">
        <f>'NEW Summary 1990-2020 GHG'!G28-'NON-ETS &amp; ETS'!G28</f>
        <v>494.59520000000003</v>
      </c>
      <c r="H98" s="84">
        <f>'NEW Summary 1990-2020 GHG'!H28-'NON-ETS &amp; ETS'!H28</f>
        <v>484.03343999999993</v>
      </c>
      <c r="I98" s="84">
        <f>'NEW Summary 1990-2020 GHG'!I28-'NON-ETS &amp; ETS'!I28</f>
        <v>423.48680000000002</v>
      </c>
      <c r="J98" s="84">
        <f>'NEW Summary 1990-2020 GHG'!J28-'NON-ETS &amp; ETS'!J28</f>
        <v>305.58044000000001</v>
      </c>
      <c r="K98" s="84">
        <f>'NEW Summary 1990-2020 GHG'!K28-'NON-ETS &amp; ETS'!K28</f>
        <v>383.22723999999999</v>
      </c>
      <c r="L98" s="84">
        <f>'NEW Summary 1990-2020 GHG'!L28-'NON-ETS &amp; ETS'!L28</f>
        <v>366.38315999999998</v>
      </c>
      <c r="M98" s="84">
        <f>'NEW Summary 1990-2020 GHG'!M28-'NON-ETS &amp; ETS'!M28</f>
        <v>385.28247999999996</v>
      </c>
      <c r="N98" s="84">
        <f>'NEW Summary 1990-2020 GHG'!N28-'NON-ETS &amp; ETS'!N28</f>
        <v>273.89956000000001</v>
      </c>
      <c r="O98" s="84">
        <f>'NEW Summary 1990-2020 GHG'!O28-'NON-ETS &amp; ETS'!O28</f>
        <v>386.76</v>
      </c>
      <c r="P98" s="84">
        <f>'NEW Summary 1990-2020 GHG'!P28-'NON-ETS &amp; ETS'!P28</f>
        <v>240.79571999999996</v>
      </c>
      <c r="Q98" s="84">
        <f>'NEW Summary 1990-2020 GHG'!Q28-'NON-ETS &amp; ETS'!Q28</f>
        <v>266.73371999999995</v>
      </c>
      <c r="R98" s="84">
        <f>'NEW Summary 1990-2020 GHG'!R28-'NON-ETS &amp; ETS'!R28</f>
        <v>254.85636</v>
      </c>
      <c r="S98" s="84">
        <f>'NEW Summary 1990-2020 GHG'!S28-'NON-ETS &amp; ETS'!S28</f>
        <v>376.76671999999996</v>
      </c>
      <c r="T98" s="84">
        <f>'NEW Summary 1990-2020 GHG'!T28-'NON-ETS &amp; ETS'!T28</f>
        <v>262.20744000000002</v>
      </c>
      <c r="U98" s="84">
        <f>'NEW Summary 1990-2020 GHG'!U28-'NON-ETS &amp; ETS'!U28</f>
        <v>307.32239999999996</v>
      </c>
      <c r="V98" s="84">
        <f>'NEW Summary 1990-2020 GHG'!V28-'NON-ETS &amp; ETS'!V28</f>
        <v>427.93387999999993</v>
      </c>
      <c r="W98" s="84">
        <f>'NEW Summary 1990-2020 GHG'!W28-'NON-ETS &amp; ETS'!W28</f>
        <v>360.67856</v>
      </c>
      <c r="X98" s="84">
        <f>'NEW Summary 1990-2020 GHG'!X28-'NON-ETS &amp; ETS'!X28</f>
        <v>229.39619999999999</v>
      </c>
      <c r="Y98" s="84">
        <f>'NEW Summary 1990-2020 GHG'!Y28-'NON-ETS &amp; ETS'!Y28</f>
        <v>515.69275999999991</v>
      </c>
      <c r="Z98" s="84">
        <f>'NEW Summary 1990-2020 GHG'!Z28-'NON-ETS &amp; ETS'!Z28</f>
        <v>391.07495680000005</v>
      </c>
      <c r="AA98" s="84">
        <f>'NEW Summary 1990-2020 GHG'!AA28-'NON-ETS &amp; ETS'!AA28</f>
        <v>401.14668</v>
      </c>
      <c r="AB98" s="84">
        <f>'NEW Summary 1990-2020 GHG'!AB28-'NON-ETS &amp; ETS'!AB28</f>
        <v>433.59667999999999</v>
      </c>
      <c r="AC98" s="84">
        <f>'NEW Summary 1990-2020 GHG'!AC28-'NON-ETS &amp; ETS'!AC28</f>
        <v>332.74647999999996</v>
      </c>
      <c r="AD98" s="84">
        <f>'NEW Summary 1990-2020 GHG'!AD28-'NON-ETS &amp; ETS'!AD28</f>
        <v>461.05708000000004</v>
      </c>
      <c r="AE98" s="84">
        <f>'NEW Summary 1990-2020 GHG'!AE28-'NON-ETS &amp; ETS'!AE28</f>
        <v>343.90247759999994</v>
      </c>
      <c r="AF98" s="84">
        <f>'NEW Summary 1990-2020 GHG'!AF28-'NON-ETS &amp; ETS'!AF28</f>
        <v>399.48303999999996</v>
      </c>
      <c r="AG98" s="69"/>
      <c r="AH98" s="85">
        <f t="shared" si="9"/>
        <v>0.16161722005575929</v>
      </c>
    </row>
    <row r="99" spans="1:36" outlineLevel="1" x14ac:dyDescent="0.25">
      <c r="A99" s="71" t="s">
        <v>33</v>
      </c>
      <c r="B99" s="84">
        <f>'NEW Summary 1990-2020 GHG'!B29-'NON-ETS &amp; ETS'!B29</f>
        <v>96.677023188405784</v>
      </c>
      <c r="C99" s="84">
        <f>'NEW Summary 1990-2020 GHG'!C29-'NON-ETS &amp; ETS'!C29</f>
        <v>99.628382821946872</v>
      </c>
      <c r="D99" s="84">
        <f>'NEW Summary 1990-2020 GHG'!D29-'NON-ETS &amp; ETS'!D29</f>
        <v>118.08579710144927</v>
      </c>
      <c r="E99" s="84">
        <f>'NEW Summary 1990-2020 GHG'!E29-'NON-ETS &amp; ETS'!E29</f>
        <v>99.875217391304361</v>
      </c>
      <c r="F99" s="84">
        <f>'NEW Summary 1990-2020 GHG'!F29-'NON-ETS &amp; ETS'!F29</f>
        <v>98.719420289855051</v>
      </c>
      <c r="G99" s="84">
        <f>'NEW Summary 1990-2020 GHG'!G29-'NON-ETS &amp; ETS'!G29</f>
        <v>86.267101449275344</v>
      </c>
      <c r="H99" s="84">
        <f>'NEW Summary 1990-2020 GHG'!H29-'NON-ETS &amp; ETS'!H29</f>
        <v>87.18695652173912</v>
      </c>
      <c r="I99" s="84">
        <f>'NEW Summary 1990-2020 GHG'!I29-'NON-ETS &amp; ETS'!I29</f>
        <v>82.633913043478259</v>
      </c>
      <c r="J99" s="84">
        <f>'NEW Summary 1990-2020 GHG'!J29-'NON-ETS &amp; ETS'!J29</f>
        <v>95.371594202898564</v>
      </c>
      <c r="K99" s="84">
        <f>'NEW Summary 1990-2020 GHG'!K29-'NON-ETS &amp; ETS'!K29</f>
        <v>103.53391304347825</v>
      </c>
      <c r="L99" s="84">
        <f>'NEW Summary 1990-2020 GHG'!L29-'NON-ETS &amp; ETS'!L29</f>
        <v>91.8436231884058</v>
      </c>
      <c r="M99" s="84">
        <f>'NEW Summary 1990-2020 GHG'!M29-'NON-ETS &amp; ETS'!M29</f>
        <v>83.63666666666667</v>
      </c>
      <c r="N99" s="84">
        <f>'NEW Summary 1990-2020 GHG'!N29-'NON-ETS &amp; ETS'!N29</f>
        <v>80.805362318840594</v>
      </c>
      <c r="O99" s="84">
        <f>'NEW Summary 1990-2020 GHG'!O29-'NON-ETS &amp; ETS'!O29</f>
        <v>78.482608695652175</v>
      </c>
      <c r="P99" s="84">
        <f>'NEW Summary 1990-2020 GHG'!P29-'NON-ETS &amp; ETS'!P29</f>
        <v>66.857681159420295</v>
      </c>
      <c r="Q99" s="84">
        <f>'NEW Summary 1990-2020 GHG'!Q29-'NON-ETS &amp; ETS'!Q29</f>
        <v>60.814599999999999</v>
      </c>
      <c r="R99" s="84">
        <f>'NEW Summary 1990-2020 GHG'!R29-'NON-ETS &amp; ETS'!R29</f>
        <v>64.755533333333346</v>
      </c>
      <c r="S99" s="84">
        <f>'NEW Summary 1990-2020 GHG'!S29-'NON-ETS &amp; ETS'!S29</f>
        <v>50.899933333333344</v>
      </c>
      <c r="T99" s="84">
        <f>'NEW Summary 1990-2020 GHG'!T29-'NON-ETS &amp; ETS'!T29</f>
        <v>66.973133333333351</v>
      </c>
      <c r="U99" s="84">
        <f>'NEW Summary 1990-2020 GHG'!U29-'NON-ETS &amp; ETS'!U29</f>
        <v>89.020800000000008</v>
      </c>
      <c r="V99" s="84">
        <f>'NEW Summary 1990-2020 GHG'!V29-'NON-ETS &amp; ETS'!V29</f>
        <v>98.243200000000016</v>
      </c>
      <c r="W99" s="84">
        <f>'NEW Summary 1990-2020 GHG'!W29-'NON-ETS &amp; ETS'!W29</f>
        <v>70.265799999999999</v>
      </c>
      <c r="X99" s="84">
        <f>'NEW Summary 1990-2020 GHG'!X29-'NON-ETS &amp; ETS'!X29</f>
        <v>46.351066666666675</v>
      </c>
      <c r="Y99" s="84">
        <f>'NEW Summary 1990-2020 GHG'!Y29-'NON-ETS &amp; ETS'!Y29</f>
        <v>47.090266666666672</v>
      </c>
      <c r="Z99" s="84">
        <f>'NEW Summary 1990-2020 GHG'!Z29-'NON-ETS &amp; ETS'!Z29</f>
        <v>54.549733333333336</v>
      </c>
      <c r="AA99" s="84">
        <f>'NEW Summary 1990-2020 GHG'!AA29-'NON-ETS &amp; ETS'!AA29</f>
        <v>64.265666666666661</v>
      </c>
      <c r="AB99" s="84">
        <f>'NEW Summary 1990-2020 GHG'!AB29-'NON-ETS &amp; ETS'!AB29</f>
        <v>79.107600000000019</v>
      </c>
      <c r="AC99" s="84">
        <f>'NEW Summary 1990-2020 GHG'!AC29-'NON-ETS &amp; ETS'!AC29</f>
        <v>83.988666666666674</v>
      </c>
      <c r="AD99" s="84">
        <f>'NEW Summary 1990-2020 GHG'!AD29-'NON-ETS &amp; ETS'!AD29</f>
        <v>88.762666666666675</v>
      </c>
      <c r="AE99" s="84">
        <f>'NEW Summary 1990-2020 GHG'!AE29-'NON-ETS &amp; ETS'!AE29</f>
        <v>91.980533333333341</v>
      </c>
      <c r="AF99" s="84">
        <f>'NEW Summary 1990-2020 GHG'!AF29-'NON-ETS &amp; ETS'!AF29</f>
        <v>109.40233333333333</v>
      </c>
      <c r="AG99" s="69"/>
      <c r="AH99" s="85">
        <f t="shared" si="9"/>
        <v>0.18940746882673712</v>
      </c>
    </row>
    <row r="100" spans="1:36" outlineLevel="1" x14ac:dyDescent="0.25">
      <c r="A100" s="71" t="s">
        <v>34</v>
      </c>
      <c r="B100" s="84">
        <f>'NEW Summary 1990-2020 GHG'!B30-'NON-ETS &amp; ETS'!B30</f>
        <v>730.61939279182468</v>
      </c>
      <c r="C100" s="84">
        <f>'NEW Summary 1990-2020 GHG'!C30-'NON-ETS &amp; ETS'!C30</f>
        <v>758.72013866843315</v>
      </c>
      <c r="D100" s="84">
        <f>'NEW Summary 1990-2020 GHG'!D30-'NON-ETS &amp; ETS'!D30</f>
        <v>769.25791837216161</v>
      </c>
      <c r="E100" s="84">
        <f>'NEW Summary 1990-2020 GHG'!E30-'NON-ETS &amp; ETS'!E30</f>
        <v>772.77051160673761</v>
      </c>
      <c r="F100" s="84">
        <f>'NEW Summary 1990-2020 GHG'!F30-'NON-ETS &amp; ETS'!F30</f>
        <v>878.14830864402018</v>
      </c>
      <c r="G100" s="84">
        <f>'NEW Summary 1990-2020 GHG'!G30-'NON-ETS &amp; ETS'!G30</f>
        <v>1008.1142583233349</v>
      </c>
      <c r="H100" s="84">
        <f>'NEW Summary 1990-2020 GHG'!H30-'NON-ETS &amp; ETS'!H30</f>
        <v>811.40903718707443</v>
      </c>
      <c r="I100" s="84">
        <f>'NEW Summary 1990-2020 GHG'!I30-'NON-ETS &amp; ETS'!I30</f>
        <v>839.50978306368313</v>
      </c>
      <c r="J100" s="84">
        <f>'NEW Summary 1990-2020 GHG'!J30-'NON-ETS &amp; ETS'!J30</f>
        <v>832.4845965945309</v>
      </c>
      <c r="K100" s="84">
        <f>'NEW Summary 1990-2020 GHG'!K30-'NON-ETS &amp; ETS'!K30</f>
        <v>878.14830864402018</v>
      </c>
      <c r="L100" s="84">
        <f>'NEW Summary 1990-2020 GHG'!L30-'NON-ETS &amp; ETS'!L30</f>
        <v>909.76164775520476</v>
      </c>
      <c r="M100" s="84">
        <f>'NEW Summary 1990-2020 GHG'!M30-'NON-ETS &amp; ETS'!M30</f>
        <v>920.29942745893288</v>
      </c>
      <c r="N100" s="84">
        <f>'NEW Summary 1990-2020 GHG'!N30-'NON-ETS &amp; ETS'!N30</f>
        <v>923.81202069350911</v>
      </c>
      <c r="O100" s="84">
        <f>'NEW Summary 1990-2020 GHG'!O30-'NON-ETS &amp; ETS'!O30</f>
        <v>927.324613928085</v>
      </c>
      <c r="P100" s="84">
        <f>'NEW Summary 1990-2020 GHG'!P30-'NON-ETS &amp; ETS'!P30</f>
        <v>888.68608834774818</v>
      </c>
      <c r="Q100" s="84">
        <f>'NEW Summary 1990-2020 GHG'!Q30-'NON-ETS &amp; ETS'!Q30</f>
        <v>953.62749060348006</v>
      </c>
      <c r="R100" s="84">
        <f>'NEW Summary 1990-2020 GHG'!R30-'NON-ETS &amp; ETS'!R30</f>
        <v>914.19429367682551</v>
      </c>
      <c r="S100" s="84">
        <f>'NEW Summary 1990-2020 GHG'!S30-'NON-ETS &amp; ETS'!S30</f>
        <v>868.019536051518</v>
      </c>
      <c r="T100" s="84">
        <f>'NEW Summary 1990-2020 GHG'!T30-'NON-ETS &amp; ETS'!T30</f>
        <v>939.19130712314029</v>
      </c>
      <c r="U100" s="84">
        <f>'NEW Summary 1990-2020 GHG'!U30-'NON-ETS &amp; ETS'!U30</f>
        <v>796.63204249312673</v>
      </c>
      <c r="V100" s="84">
        <f>'NEW Summary 1990-2020 GHG'!V30-'NON-ETS &amp; ETS'!V30</f>
        <v>753.49453684533717</v>
      </c>
      <c r="W100" s="84">
        <f>'NEW Summary 1990-2020 GHG'!W30-'NON-ETS &amp; ETS'!W30</f>
        <v>721.92632113105401</v>
      </c>
      <c r="X100" s="84">
        <f>'NEW Summary 1990-2020 GHG'!X30-'NON-ETS &amp; ETS'!X30</f>
        <v>687.91593425507278</v>
      </c>
      <c r="Y100" s="84">
        <f>'NEW Summary 1990-2020 GHG'!Y30-'NON-ETS &amp; ETS'!Y30</f>
        <v>596.5524000497054</v>
      </c>
      <c r="Z100" s="84">
        <f>'NEW Summary 1990-2020 GHG'!Z30-'NON-ETS &amp; ETS'!Z30</f>
        <v>534.51960686279415</v>
      </c>
      <c r="AA100" s="84">
        <f>'NEW Summary 1990-2020 GHG'!AA30-'NON-ETS &amp; ETS'!AA30</f>
        <v>514.94152107200102</v>
      </c>
      <c r="AB100" s="84">
        <f>'NEW Summary 1990-2020 GHG'!AB30-'NON-ETS &amp; ETS'!AB30</f>
        <v>540.70349683170355</v>
      </c>
      <c r="AC100" s="84">
        <f>'NEW Summary 1990-2020 GHG'!AC30-'NON-ETS &amp; ETS'!AC30</f>
        <v>560.3426889086461</v>
      </c>
      <c r="AD100" s="84">
        <f>'NEW Summary 1990-2020 GHG'!AD30-'NON-ETS &amp; ETS'!AD30</f>
        <v>595.84193604631332</v>
      </c>
      <c r="AE100" s="84">
        <f>'NEW Summary 1990-2020 GHG'!AE30-'NON-ETS &amp; ETS'!AE30</f>
        <v>595.84193604631332</v>
      </c>
      <c r="AF100" s="84">
        <f>'NEW Summary 1990-2020 GHG'!AF30-'NON-ETS &amp; ETS'!AF30</f>
        <v>595.84193604631332</v>
      </c>
      <c r="AG100" s="69"/>
      <c r="AH100" s="85">
        <f t="shared" si="9"/>
        <v>0</v>
      </c>
    </row>
    <row r="101" spans="1:36" outlineLevel="1" x14ac:dyDescent="0.25">
      <c r="A101" s="71" t="s">
        <v>35</v>
      </c>
      <c r="B101" s="84">
        <f>'NEW Summary 1990-2020 GHG'!B31-'NON-ETS &amp; ETS'!B31</f>
        <v>87.84631445959856</v>
      </c>
      <c r="C101" s="84">
        <f>'NEW Summary 1990-2020 GHG'!C31-'NON-ETS &amp; ETS'!C31</f>
        <v>94.931314244610022</v>
      </c>
      <c r="D101" s="84">
        <f>'NEW Summary 1990-2020 GHG'!D31-'NON-ETS &amp; ETS'!D31</f>
        <v>101.10295101874873</v>
      </c>
      <c r="E101" s="84">
        <f>'NEW Summary 1990-2020 GHG'!E31-'NON-ETS &amp; ETS'!E31</f>
        <v>113.14790018316168</v>
      </c>
      <c r="F101" s="84">
        <f>'NEW Summary 1990-2020 GHG'!F31-'NON-ETS &amp; ETS'!F31</f>
        <v>117.92190765207233</v>
      </c>
      <c r="G101" s="84">
        <f>'NEW Summary 1990-2020 GHG'!G31-'NON-ETS &amp; ETS'!G31</f>
        <v>158.5545060614925</v>
      </c>
      <c r="H101" s="84">
        <f>'NEW Summary 1990-2020 GHG'!H31-'NON-ETS &amp; ETS'!H31</f>
        <v>135.29419471793358</v>
      </c>
      <c r="I101" s="84">
        <f>'NEW Summary 1990-2020 GHG'!I31-'NON-ETS &amp; ETS'!I31</f>
        <v>119.28888719183486</v>
      </c>
      <c r="J101" s="84">
        <f>'NEW Summary 1990-2020 GHG'!J31-'NON-ETS &amp; ETS'!J31</f>
        <v>131.82954522971028</v>
      </c>
      <c r="K101" s="84">
        <f>'NEW Summary 1990-2020 GHG'!K31-'NON-ETS &amp; ETS'!K31</f>
        <v>116.31912924999497</v>
      </c>
      <c r="L101" s="84">
        <f>'NEW Summary 1990-2020 GHG'!L31-'NON-ETS &amp; ETS'!L31</f>
        <v>113.24066680663736</v>
      </c>
      <c r="M101" s="84">
        <f>'NEW Summary 1990-2020 GHG'!M31-'NON-ETS &amp; ETS'!M31</f>
        <v>115.16792405910972</v>
      </c>
      <c r="N101" s="84">
        <f>'NEW Summary 1990-2020 GHG'!N31-'NON-ETS &amp; ETS'!N31</f>
        <v>98.875326064714159</v>
      </c>
      <c r="O101" s="84">
        <f>'NEW Summary 1990-2020 GHG'!O31-'NON-ETS &amp; ETS'!O31</f>
        <v>142.20507517556814</v>
      </c>
      <c r="P101" s="84">
        <f>'NEW Summary 1990-2020 GHG'!P31-'NON-ETS &amp; ETS'!P31</f>
        <v>161.70438755213033</v>
      </c>
      <c r="Q101" s="84">
        <f>'NEW Summary 1990-2020 GHG'!Q31-'NON-ETS &amp; ETS'!Q31</f>
        <v>144.9441406326537</v>
      </c>
      <c r="R101" s="84">
        <f>'NEW Summary 1990-2020 GHG'!R31-'NON-ETS &amp; ETS'!R31</f>
        <v>129.47086232874588</v>
      </c>
      <c r="S101" s="84">
        <f>'NEW Summary 1990-2020 GHG'!S31-'NON-ETS &amp; ETS'!S31</f>
        <v>120.74058456243515</v>
      </c>
      <c r="T101" s="84">
        <f>'NEW Summary 1990-2020 GHG'!T31-'NON-ETS &amp; ETS'!T31</f>
        <v>103.65187194207424</v>
      </c>
      <c r="U101" s="84">
        <f>'NEW Summary 1990-2020 GHG'!U31-'NON-ETS &amp; ETS'!U31</f>
        <v>96.918377113630726</v>
      </c>
      <c r="V101" s="84">
        <f>'NEW Summary 1990-2020 GHG'!V31-'NON-ETS &amp; ETS'!V31</f>
        <v>76.18030921750001</v>
      </c>
      <c r="W101" s="84">
        <f>'NEW Summary 1990-2020 GHG'!W31-'NON-ETS &amp; ETS'!W31</f>
        <v>63.100669669385354</v>
      </c>
      <c r="X101" s="84">
        <f>'NEW Summary 1990-2020 GHG'!X31-'NON-ETS &amp; ETS'!X31</f>
        <v>69.853230235278772</v>
      </c>
      <c r="Y101" s="84">
        <f>'NEW Summary 1990-2020 GHG'!Y31-'NON-ETS &amp; ETS'!Y31</f>
        <v>77.727652196083937</v>
      </c>
      <c r="Z101" s="84">
        <f>'NEW Summary 1990-2020 GHG'!Z31-'NON-ETS &amp; ETS'!Z31</f>
        <v>74.059059437047864</v>
      </c>
      <c r="AA101" s="84">
        <f>'NEW Summary 1990-2020 GHG'!AA31-'NON-ETS &amp; ETS'!AA31</f>
        <v>65.111053126810788</v>
      </c>
      <c r="AB101" s="84">
        <f>'NEW Summary 1990-2020 GHG'!AB31-'NON-ETS &amp; ETS'!AB31</f>
        <v>59.788493849428193</v>
      </c>
      <c r="AC101" s="84">
        <f>'NEW Summary 1990-2020 GHG'!AC31-'NON-ETS &amp; ETS'!AC31</f>
        <v>70.798971654263383</v>
      </c>
      <c r="AD101" s="84">
        <f>'NEW Summary 1990-2020 GHG'!AD31-'NON-ETS &amp; ETS'!AD31</f>
        <v>84.507409725619482</v>
      </c>
      <c r="AE101" s="84">
        <f>'NEW Summary 1990-2020 GHG'!AE31-'NON-ETS &amp; ETS'!AE31</f>
        <v>72.96486271748347</v>
      </c>
      <c r="AF101" s="84">
        <f>'NEW Summary 1990-2020 GHG'!AF31-'NON-ETS &amp; ETS'!AF31</f>
        <v>56.616044346278031</v>
      </c>
      <c r="AG101" s="69"/>
      <c r="AH101" s="85">
        <f t="shared" si="9"/>
        <v>-0.22406426548772246</v>
      </c>
    </row>
    <row r="102" spans="1:36" x14ac:dyDescent="0.25">
      <c r="A102" s="74" t="s">
        <v>36</v>
      </c>
      <c r="B102" s="68">
        <f t="shared" ref="B102:AB102" si="16">SUM(B103:B106)</f>
        <v>1552.053617690967</v>
      </c>
      <c r="C102" s="68">
        <f t="shared" si="16"/>
        <v>1632.811365232481</v>
      </c>
      <c r="D102" s="68">
        <f t="shared" si="16"/>
        <v>1698.2299225574204</v>
      </c>
      <c r="E102" s="68">
        <f t="shared" si="16"/>
        <v>1748.2816571592587</v>
      </c>
      <c r="F102" s="68">
        <f t="shared" si="16"/>
        <v>1792.8493340275654</v>
      </c>
      <c r="G102" s="68">
        <f t="shared" si="16"/>
        <v>1829.1780952628817</v>
      </c>
      <c r="H102" s="68">
        <f t="shared" si="16"/>
        <v>1708.4830322402095</v>
      </c>
      <c r="I102" s="68">
        <f t="shared" si="16"/>
        <v>1432.6262505012096</v>
      </c>
      <c r="J102" s="68">
        <f t="shared" si="16"/>
        <v>1475.5765436871579</v>
      </c>
      <c r="K102" s="68">
        <f t="shared" si="16"/>
        <v>1480.7046945341845</v>
      </c>
      <c r="L102" s="68">
        <f t="shared" si="16"/>
        <v>1492.7703645905121</v>
      </c>
      <c r="M102" s="68">
        <f t="shared" si="16"/>
        <v>1605.3489199626401</v>
      </c>
      <c r="N102" s="68">
        <f t="shared" si="16"/>
        <v>1710.2325565770898</v>
      </c>
      <c r="O102" s="68">
        <f t="shared" si="16"/>
        <v>1765.4681984593717</v>
      </c>
      <c r="P102" s="68">
        <f t="shared" si="16"/>
        <v>1510.7480575984707</v>
      </c>
      <c r="Q102" s="68">
        <f t="shared" si="16"/>
        <v>1324.7426011584278</v>
      </c>
      <c r="R102" s="68">
        <f t="shared" si="16"/>
        <v>1351.7784477711425</v>
      </c>
      <c r="S102" s="68">
        <f t="shared" si="16"/>
        <v>873.2253268513881</v>
      </c>
      <c r="T102" s="68">
        <f t="shared" si="16"/>
        <v>726.007280495332</v>
      </c>
      <c r="U102" s="68">
        <f t="shared" si="16"/>
        <v>548.55719027401574</v>
      </c>
      <c r="V102" s="68">
        <f t="shared" si="16"/>
        <v>534.05640016942596</v>
      </c>
      <c r="W102" s="68">
        <f t="shared" si="16"/>
        <v>618.20228335799129</v>
      </c>
      <c r="X102" s="68">
        <f t="shared" si="16"/>
        <v>538.86537608647791</v>
      </c>
      <c r="Y102" s="68">
        <f t="shared" si="16"/>
        <v>693.68219645613192</v>
      </c>
      <c r="Z102" s="68">
        <f t="shared" si="16"/>
        <v>878.91090359765394</v>
      </c>
      <c r="AA102" s="68">
        <f t="shared" si="16"/>
        <v>958.18854166102369</v>
      </c>
      <c r="AB102" s="68">
        <f t="shared" si="16"/>
        <v>966.43289518014421</v>
      </c>
      <c r="AC102" s="68">
        <f t="shared" ref="AC102:AF102" si="17">SUM(AC103:AC106)</f>
        <v>944.87506111343566</v>
      </c>
      <c r="AD102" s="68">
        <f t="shared" si="17"/>
        <v>914.75352621093566</v>
      </c>
      <c r="AE102" s="68">
        <f t="shared" si="17"/>
        <v>914.31271860050992</v>
      </c>
      <c r="AF102" s="68">
        <f t="shared" si="17"/>
        <v>905.73296134134125</v>
      </c>
      <c r="AG102" s="69"/>
      <c r="AH102" s="70">
        <f t="shared" si="9"/>
        <v>-9.3838323416317055E-3</v>
      </c>
    </row>
    <row r="103" spans="1:36" outlineLevel="1" x14ac:dyDescent="0.25">
      <c r="A103" s="71" t="s">
        <v>37</v>
      </c>
      <c r="B103" s="84">
        <f>'NEW Summary 1990-2020 GHG'!B33-'NON-ETS &amp; ETS'!B33</f>
        <v>1318.0750046457997</v>
      </c>
      <c r="C103" s="84">
        <f>'NEW Summary 1990-2020 GHG'!C33-'NON-ETS &amp; ETS'!C33</f>
        <v>1398.5762396203297</v>
      </c>
      <c r="D103" s="84">
        <f>'NEW Summary 1990-2020 GHG'!D33-'NON-ETS &amp; ETS'!D33</f>
        <v>1461.4329391711981</v>
      </c>
      <c r="E103" s="84">
        <f>'NEW Summary 1990-2020 GHG'!E33-'NON-ETS &amp; ETS'!E33</f>
        <v>1510.5881268151277</v>
      </c>
      <c r="F103" s="84">
        <f>'NEW Summary 1990-2020 GHG'!F33-'NON-ETS &amp; ETS'!F33</f>
        <v>1556.0660070268186</v>
      </c>
      <c r="G103" s="84">
        <f>'NEW Summary 1990-2020 GHG'!G33-'NON-ETS &amp; ETS'!G33</f>
        <v>1592.759090270677</v>
      </c>
      <c r="H103" s="84">
        <f>'NEW Summary 1990-2020 GHG'!H33-'NON-ETS &amp; ETS'!H33</f>
        <v>1471.8696106900711</v>
      </c>
      <c r="I103" s="84">
        <f>'NEW Summary 1990-2020 GHG'!I33-'NON-ETS &amp; ETS'!I33</f>
        <v>1212.7245603159163</v>
      </c>
      <c r="J103" s="84">
        <f>'NEW Summary 1990-2020 GHG'!J33-'NON-ETS &amp; ETS'!J33</f>
        <v>1263.4259964598352</v>
      </c>
      <c r="K103" s="84">
        <f>'NEW Summary 1990-2020 GHG'!K33-'NON-ETS &amp; ETS'!K33</f>
        <v>1261.2873970377811</v>
      </c>
      <c r="L103" s="84">
        <f>'NEW Summary 1990-2020 GHG'!L33-'NON-ETS &amp; ETS'!L33</f>
        <v>1268.1637358600644</v>
      </c>
      <c r="M103" s="84">
        <f>'NEW Summary 1990-2020 GHG'!M33-'NON-ETS &amp; ETS'!M33</f>
        <v>1364.4710203505406</v>
      </c>
      <c r="N103" s="84">
        <f>'NEW Summary 1990-2020 GHG'!N33-'NON-ETS &amp; ETS'!N33</f>
        <v>1437.6433897413656</v>
      </c>
      <c r="O103" s="84">
        <f>'NEW Summary 1990-2020 GHG'!O33-'NON-ETS &amp; ETS'!O33</f>
        <v>1457.1351738766384</v>
      </c>
      <c r="P103" s="84">
        <f>'NEW Summary 1990-2020 GHG'!P33-'NON-ETS &amp; ETS'!P33</f>
        <v>1190.8522842044661</v>
      </c>
      <c r="Q103" s="84">
        <f>'NEW Summary 1990-2020 GHG'!Q33-'NON-ETS &amp; ETS'!Q33</f>
        <v>1006.9985553870778</v>
      </c>
      <c r="R103" s="84">
        <f>'NEW Summary 1990-2020 GHG'!R33-'NON-ETS &amp; ETS'!R33</f>
        <v>1049.2955470508382</v>
      </c>
      <c r="S103" s="84">
        <f>'NEW Summary 1990-2020 GHG'!S33-'NON-ETS &amp; ETS'!S33</f>
        <v>615.99279973624357</v>
      </c>
      <c r="T103" s="84">
        <f>'NEW Summary 1990-2020 GHG'!T33-'NON-ETS &amp; ETS'!T33</f>
        <v>463.84204329766396</v>
      </c>
      <c r="U103" s="84">
        <f>'NEW Summary 1990-2020 GHG'!U33-'NON-ETS &amp; ETS'!U33</f>
        <v>284.8049081264104</v>
      </c>
      <c r="V103" s="84">
        <f>'NEW Summary 1990-2020 GHG'!V33-'NON-ETS &amp; ETS'!V33</f>
        <v>278.64650733286254</v>
      </c>
      <c r="W103" s="84">
        <f>'NEW Summary 1990-2020 GHG'!W33-'NON-ETS &amp; ETS'!W33</f>
        <v>381.56113356609893</v>
      </c>
      <c r="X103" s="84">
        <f>'NEW Summary 1990-2020 GHG'!X33-'NON-ETS &amp; ETS'!X33</f>
        <v>302.79154765173917</v>
      </c>
      <c r="Y103" s="84">
        <f>'NEW Summary 1990-2020 GHG'!Y33-'NON-ETS &amp; ETS'!Y33</f>
        <v>460.96994317368154</v>
      </c>
      <c r="Z103" s="84">
        <f>'NEW Summary 1990-2020 GHG'!Z33-'NON-ETS &amp; ETS'!Z33</f>
        <v>648.10107072438586</v>
      </c>
      <c r="AA103" s="84">
        <f>'NEW Summary 1990-2020 GHG'!AA33-'NON-ETS &amp; ETS'!AA33</f>
        <v>726.92670538507707</v>
      </c>
      <c r="AB103" s="84">
        <f>'NEW Summary 1990-2020 GHG'!AB33-'NON-ETS &amp; ETS'!AB33</f>
        <v>749.56085926208709</v>
      </c>
      <c r="AC103" s="84">
        <f>'NEW Summary 1990-2020 GHG'!AC33-'NON-ETS &amp; ETS'!AC33</f>
        <v>717.90523816711902</v>
      </c>
      <c r="AD103" s="84">
        <f>'NEW Summary 1990-2020 GHG'!AD33-'NON-ETS &amp; ETS'!AD33</f>
        <v>692.70934488966407</v>
      </c>
      <c r="AE103" s="84">
        <f>'NEW Summary 1990-2020 GHG'!AE33-'NON-ETS &amp; ETS'!AE33</f>
        <v>676.8773309683836</v>
      </c>
      <c r="AF103" s="84">
        <f>'NEW Summary 1990-2020 GHG'!AF33-'NON-ETS &amp; ETS'!AF33</f>
        <v>667.93610829460567</v>
      </c>
      <c r="AG103" s="69"/>
      <c r="AH103" s="85">
        <f t="shared" si="9"/>
        <v>-1.3209517093719255E-2</v>
      </c>
    </row>
    <row r="104" spans="1:36" outlineLevel="1" x14ac:dyDescent="0.25">
      <c r="A104" s="71" t="s">
        <v>38</v>
      </c>
      <c r="B104" s="84">
        <f>'NEW Summary 1990-2020 GHG'!B34-'NON-ETS &amp; ETS'!B34</f>
        <v>0</v>
      </c>
      <c r="C104" s="84">
        <f>'NEW Summary 1990-2020 GHG'!C34-'NON-ETS &amp; ETS'!C34</f>
        <v>0</v>
      </c>
      <c r="D104" s="84">
        <f>'NEW Summary 1990-2020 GHG'!D34-'NON-ETS &amp; ETS'!D34</f>
        <v>0</v>
      </c>
      <c r="E104" s="84">
        <f>'NEW Summary 1990-2020 GHG'!E34-'NON-ETS &amp; ETS'!E34</f>
        <v>0</v>
      </c>
      <c r="F104" s="84">
        <f>'NEW Summary 1990-2020 GHG'!F34-'NON-ETS &amp; ETS'!F34</f>
        <v>0</v>
      </c>
      <c r="G104" s="84">
        <f>'NEW Summary 1990-2020 GHG'!G34-'NON-ETS &amp; ETS'!G34</f>
        <v>0</v>
      </c>
      <c r="H104" s="84">
        <f>'NEW Summary 1990-2020 GHG'!H34-'NON-ETS &amp; ETS'!H34</f>
        <v>0</v>
      </c>
      <c r="I104" s="84">
        <f>'NEW Summary 1990-2020 GHG'!I34-'NON-ETS &amp; ETS'!I34</f>
        <v>0</v>
      </c>
      <c r="J104" s="84">
        <f>'NEW Summary 1990-2020 GHG'!J34-'NON-ETS &amp; ETS'!J34</f>
        <v>0</v>
      </c>
      <c r="K104" s="84">
        <f>'NEW Summary 1990-2020 GHG'!K34-'NON-ETS &amp; ETS'!K34</f>
        <v>0</v>
      </c>
      <c r="L104" s="84">
        <f>'NEW Summary 1990-2020 GHG'!L34-'NON-ETS &amp; ETS'!L34</f>
        <v>0</v>
      </c>
      <c r="M104" s="84">
        <f>'NEW Summary 1990-2020 GHG'!M34-'NON-ETS &amp; ETS'!M34</f>
        <v>3.8134041600000002</v>
      </c>
      <c r="N104" s="84">
        <f>'NEW Summary 1990-2020 GHG'!N34-'NON-ETS &amp; ETS'!N34</f>
        <v>5.8339097599999992</v>
      </c>
      <c r="O104" s="84">
        <f>'NEW Summary 1990-2020 GHG'!O34-'NON-ETS &amp; ETS'!O34</f>
        <v>8.11426816</v>
      </c>
      <c r="P104" s="84">
        <f>'NEW Summary 1990-2020 GHG'!P34-'NON-ETS &amp; ETS'!P34</f>
        <v>34.148088320000006</v>
      </c>
      <c r="Q104" s="84">
        <f>'NEW Summary 1990-2020 GHG'!Q34-'NON-ETS &amp; ETS'!Q34</f>
        <v>46.542123520000004</v>
      </c>
      <c r="R104" s="84">
        <f>'NEW Summary 1990-2020 GHG'!R34-'NON-ETS &amp; ETS'!R34</f>
        <v>37.304399359999998</v>
      </c>
      <c r="S104" s="84">
        <f>'NEW Summary 1990-2020 GHG'!S34-'NON-ETS &amp; ETS'!S34</f>
        <v>36.874055679999998</v>
      </c>
      <c r="T104" s="84">
        <f>'NEW Summary 1990-2020 GHG'!T34-'NON-ETS &amp; ETS'!T34</f>
        <v>48.644272640000004</v>
      </c>
      <c r="U104" s="84">
        <f>'NEW Summary 1990-2020 GHG'!U34-'NON-ETS &amp; ETS'!U34</f>
        <v>47.982891520000003</v>
      </c>
      <c r="V104" s="84">
        <f>'NEW Summary 1990-2020 GHG'!V34-'NON-ETS &amp; ETS'!V34</f>
        <v>48.858829279999995</v>
      </c>
      <c r="W104" s="84">
        <f>'NEW Summary 1990-2020 GHG'!W34-'NON-ETS &amp; ETS'!W34</f>
        <v>48.682251360000009</v>
      </c>
      <c r="X104" s="84">
        <f>'NEW Summary 1990-2020 GHG'!X34-'NON-ETS &amp; ETS'!X34</f>
        <v>44.243816480000007</v>
      </c>
      <c r="Y104" s="84">
        <f>'NEW Summary 1990-2020 GHG'!Y34-'NON-ETS &amp; ETS'!Y34</f>
        <v>44.654830879999999</v>
      </c>
      <c r="Z104" s="84">
        <f>'NEW Summary 1990-2020 GHG'!Z34-'NON-ETS &amp; ETS'!Z34</f>
        <v>41.463025600000002</v>
      </c>
      <c r="AA104" s="84">
        <f>'NEW Summary 1990-2020 GHG'!AA34-'NON-ETS &amp; ETS'!AA34</f>
        <v>40.545972320000004</v>
      </c>
      <c r="AB104" s="84">
        <f>'NEW Summary 1990-2020 GHG'!AB34-'NON-ETS &amp; ETS'!AB34</f>
        <v>39.964103199999997</v>
      </c>
      <c r="AC104" s="84">
        <f>'NEW Summary 1990-2020 GHG'!AC34-'NON-ETS &amp; ETS'!AC34</f>
        <v>45.595979578158087</v>
      </c>
      <c r="AD104" s="84">
        <f>'NEW Summary 1990-2020 GHG'!AD34-'NON-ETS &amp; ETS'!AD34</f>
        <v>44.486506149996984</v>
      </c>
      <c r="AE104" s="84">
        <f>'NEW Summary 1990-2020 GHG'!AE34-'NON-ETS &amp; ETS'!AE34</f>
        <v>47.898604078922908</v>
      </c>
      <c r="AF104" s="84">
        <f>'NEW Summary 1990-2020 GHG'!AF34-'NON-ETS &amp; ETS'!AF34</f>
        <v>47.898604078922908</v>
      </c>
      <c r="AG104" s="69"/>
      <c r="AH104" s="85">
        <f t="shared" si="9"/>
        <v>0</v>
      </c>
    </row>
    <row r="105" spans="1:36" outlineLevel="1" x14ac:dyDescent="0.25">
      <c r="A105" s="71" t="s">
        <v>39</v>
      </c>
      <c r="B105" s="84">
        <f>'NEW Summary 1990-2020 GHG'!B35-'NON-ETS &amp; ETS'!B35</f>
        <v>97.736151786130407</v>
      </c>
      <c r="C105" s="84">
        <f>'NEW Summary 1990-2020 GHG'!C35-'NON-ETS &amp; ETS'!C35</f>
        <v>97.882200732675685</v>
      </c>
      <c r="D105" s="84">
        <f>'NEW Summary 1990-2020 GHG'!D35-'NON-ETS &amp; ETS'!D35</f>
        <v>98.661941870663441</v>
      </c>
      <c r="E105" s="84">
        <f>'NEW Summary 1990-2020 GHG'!E35-'NON-ETS &amp; ETS'!E35</f>
        <v>99.468783822381241</v>
      </c>
      <c r="F105" s="84">
        <f>'NEW Summary 1990-2020 GHG'!F35-'NON-ETS &amp; ETS'!F35</f>
        <v>100.12485467596191</v>
      </c>
      <c r="G105" s="84">
        <f>'NEW Summary 1990-2020 GHG'!G35-'NON-ETS &amp; ETS'!G35</f>
        <v>100.58957019165693</v>
      </c>
      <c r="H105" s="84">
        <f>'NEW Summary 1990-2020 GHG'!H35-'NON-ETS &amp; ETS'!H35</f>
        <v>100.60733564856253</v>
      </c>
      <c r="I105" s="84">
        <f>'NEW Summary 1990-2020 GHG'!I35-'NON-ETS &amp; ETS'!I35</f>
        <v>84.715535539400037</v>
      </c>
      <c r="J105" s="84">
        <f>'NEW Summary 1990-2020 GHG'!J35-'NON-ETS &amp; ETS'!J35</f>
        <v>66.672424749708611</v>
      </c>
      <c r="K105" s="84">
        <f>'NEW Summary 1990-2020 GHG'!K35-'NON-ETS &amp; ETS'!K35</f>
        <v>74.517421147256428</v>
      </c>
      <c r="L105" s="84">
        <f>'NEW Summary 1990-2020 GHG'!L35-'NON-ETS &amp; ETS'!L35</f>
        <v>79.509677802036677</v>
      </c>
      <c r="M105" s="84">
        <f>'NEW Summary 1990-2020 GHG'!M35-'NON-ETS &amp; ETS'!M35</f>
        <v>88.680468027773983</v>
      </c>
      <c r="N105" s="84">
        <f>'NEW Summary 1990-2020 GHG'!N35-'NON-ETS &amp; ETS'!N35</f>
        <v>114.68022125461587</v>
      </c>
      <c r="O105" s="84">
        <f>'NEW Summary 1990-2020 GHG'!O35-'NON-ETS &amp; ETS'!O35</f>
        <v>161.65310805525169</v>
      </c>
      <c r="P105" s="84">
        <f>'NEW Summary 1990-2020 GHG'!P35-'NON-ETS &amp; ETS'!P35</f>
        <v>149.25923145124156</v>
      </c>
      <c r="Q105" s="84">
        <f>'NEW Summary 1990-2020 GHG'!Q35-'NON-ETS &amp; ETS'!Q35</f>
        <v>132.47789078977468</v>
      </c>
      <c r="R105" s="84">
        <f>'NEW Summary 1990-2020 GHG'!R35-'NON-ETS &amp; ETS'!R35</f>
        <v>130.08429556349773</v>
      </c>
      <c r="S105" s="84">
        <f>'NEW Summary 1990-2020 GHG'!S35-'NON-ETS &amp; ETS'!S35</f>
        <v>84.018016119658313</v>
      </c>
      <c r="T105" s="84">
        <f>'NEW Summary 1990-2020 GHG'!T35-'NON-ETS &amp; ETS'!T35</f>
        <v>69.062305825140754</v>
      </c>
      <c r="U105" s="84">
        <f>'NEW Summary 1990-2020 GHG'!U35-'NON-ETS &amp; ETS'!U35</f>
        <v>70.554009255619121</v>
      </c>
      <c r="V105" s="84">
        <f>'NEW Summary 1990-2020 GHG'!V35-'NON-ETS &amp; ETS'!V35</f>
        <v>62.094445437770631</v>
      </c>
      <c r="W105" s="84">
        <f>'NEW Summary 1990-2020 GHG'!W35-'NON-ETS &amp; ETS'!W35</f>
        <v>44.997079427955953</v>
      </c>
      <c r="X105" s="84">
        <f>'NEW Summary 1990-2020 GHG'!X35-'NON-ETS &amp; ETS'!X35</f>
        <v>48.316555502888967</v>
      </c>
      <c r="Y105" s="84">
        <f>'NEW Summary 1990-2020 GHG'!Y35-'NON-ETS &amp; ETS'!Y35</f>
        <v>45.162599811442291</v>
      </c>
      <c r="Z105" s="84">
        <f>'NEW Summary 1990-2020 GHG'!Z35-'NON-ETS &amp; ETS'!Z35</f>
        <v>41.683204244454295</v>
      </c>
      <c r="AA105" s="84">
        <f>'NEW Summary 1990-2020 GHG'!AA35-'NON-ETS &amp; ETS'!AA35</f>
        <v>42.425007001546405</v>
      </c>
      <c r="AB105" s="84">
        <f>'NEW Summary 1990-2020 GHG'!AB35-'NON-ETS &amp; ETS'!AB35</f>
        <v>25.043533748889661</v>
      </c>
      <c r="AC105" s="84">
        <f>'NEW Summary 1990-2020 GHG'!AC35-'NON-ETS &amp; ETS'!AC35</f>
        <v>27.463704720515366</v>
      </c>
      <c r="AD105" s="84">
        <f>'NEW Summary 1990-2020 GHG'!AD35-'NON-ETS &amp; ETS'!AD35</f>
        <v>23.906869479934141</v>
      </c>
      <c r="AE105" s="84">
        <f>'NEW Summary 1990-2020 GHG'!AE35-'NON-ETS &amp; ETS'!AE35</f>
        <v>32.534923891422274</v>
      </c>
      <c r="AF105" s="84">
        <f>'NEW Summary 1990-2020 GHG'!AF35-'NON-ETS &amp; ETS'!AF35</f>
        <v>29.695756318251703</v>
      </c>
      <c r="AG105" s="69"/>
      <c r="AH105" s="85">
        <f t="shared" si="9"/>
        <v>-8.7265228670754855E-2</v>
      </c>
    </row>
    <row r="106" spans="1:36" outlineLevel="1" x14ac:dyDescent="0.25">
      <c r="A106" s="71" t="s">
        <v>40</v>
      </c>
      <c r="B106" s="84">
        <f>'NEW Summary 1990-2020 GHG'!B36-'NON-ETS &amp; ETS'!B36</f>
        <v>136.24246125903687</v>
      </c>
      <c r="C106" s="84">
        <f>'NEW Summary 1990-2020 GHG'!C36-'NON-ETS &amp; ETS'!C36</f>
        <v>136.35292487947538</v>
      </c>
      <c r="D106" s="84">
        <f>'NEW Summary 1990-2020 GHG'!D36-'NON-ETS &amp; ETS'!D36</f>
        <v>138.1350415155589</v>
      </c>
      <c r="E106" s="84">
        <f>'NEW Summary 1990-2020 GHG'!E36-'NON-ETS &amp; ETS'!E36</f>
        <v>138.22474652174972</v>
      </c>
      <c r="F106" s="84">
        <f>'NEW Summary 1990-2020 GHG'!F36-'NON-ETS &amp; ETS'!F36</f>
        <v>136.65847232478484</v>
      </c>
      <c r="G106" s="84">
        <f>'NEW Summary 1990-2020 GHG'!G36-'NON-ETS &amp; ETS'!G36</f>
        <v>135.82943480054763</v>
      </c>
      <c r="H106" s="84">
        <f>'NEW Summary 1990-2020 GHG'!H36-'NON-ETS &amp; ETS'!H36</f>
        <v>136.00608590157566</v>
      </c>
      <c r="I106" s="84">
        <f>'NEW Summary 1990-2020 GHG'!I36-'NON-ETS &amp; ETS'!I36</f>
        <v>135.18615464589334</v>
      </c>
      <c r="J106" s="84">
        <f>'NEW Summary 1990-2020 GHG'!J36-'NON-ETS &amp; ETS'!J36</f>
        <v>145.47812247761419</v>
      </c>
      <c r="K106" s="84">
        <f>'NEW Summary 1990-2020 GHG'!K36-'NON-ETS &amp; ETS'!K36</f>
        <v>144.89987634914675</v>
      </c>
      <c r="L106" s="84">
        <f>'NEW Summary 1990-2020 GHG'!L36-'NON-ETS &amp; ETS'!L36</f>
        <v>145.09695092841093</v>
      </c>
      <c r="M106" s="84">
        <f>'NEW Summary 1990-2020 GHG'!M36-'NON-ETS &amp; ETS'!M36</f>
        <v>148.38402742432575</v>
      </c>
      <c r="N106" s="84">
        <f>'NEW Summary 1990-2020 GHG'!N36-'NON-ETS &amp; ETS'!N36</f>
        <v>152.07503582110829</v>
      </c>
      <c r="O106" s="84">
        <f>'NEW Summary 1990-2020 GHG'!O36-'NON-ETS &amp; ETS'!O36</f>
        <v>138.56564836748166</v>
      </c>
      <c r="P106" s="84">
        <f>'NEW Summary 1990-2020 GHG'!P36-'NON-ETS &amp; ETS'!P36</f>
        <v>136.48845362276316</v>
      </c>
      <c r="Q106" s="84">
        <f>'NEW Summary 1990-2020 GHG'!Q36-'NON-ETS &amp; ETS'!Q36</f>
        <v>138.72403146157541</v>
      </c>
      <c r="R106" s="84">
        <f>'NEW Summary 1990-2020 GHG'!R36-'NON-ETS &amp; ETS'!R36</f>
        <v>135.0942057968067</v>
      </c>
      <c r="S106" s="84">
        <f>'NEW Summary 1990-2020 GHG'!S36-'NON-ETS &amp; ETS'!S36</f>
        <v>136.34045531548622</v>
      </c>
      <c r="T106" s="84">
        <f>'NEW Summary 1990-2020 GHG'!T36-'NON-ETS &amp; ETS'!T36</f>
        <v>144.45865873252731</v>
      </c>
      <c r="U106" s="84">
        <f>'NEW Summary 1990-2020 GHG'!U36-'NON-ETS &amp; ETS'!U36</f>
        <v>145.21538137198615</v>
      </c>
      <c r="V106" s="84">
        <f>'NEW Summary 1990-2020 GHG'!V36-'NON-ETS &amp; ETS'!V36</f>
        <v>144.45661811879282</v>
      </c>
      <c r="W106" s="84">
        <f>'NEW Summary 1990-2020 GHG'!W36-'NON-ETS &amp; ETS'!W36</f>
        <v>142.9618190039364</v>
      </c>
      <c r="X106" s="84">
        <f>'NEW Summary 1990-2020 GHG'!X36-'NON-ETS &amp; ETS'!X36</f>
        <v>143.51345645184983</v>
      </c>
      <c r="Y106" s="84">
        <f>'NEW Summary 1990-2020 GHG'!Y36-'NON-ETS &amp; ETS'!Y36</f>
        <v>142.89482259100808</v>
      </c>
      <c r="Z106" s="84">
        <f>'NEW Summary 1990-2020 GHG'!Z36-'NON-ETS &amp; ETS'!Z36</f>
        <v>147.66360302881384</v>
      </c>
      <c r="AA106" s="84">
        <f>'NEW Summary 1990-2020 GHG'!AA36-'NON-ETS &amp; ETS'!AA36</f>
        <v>148.29085695440011</v>
      </c>
      <c r="AB106" s="84">
        <f>'NEW Summary 1990-2020 GHG'!AB36-'NON-ETS &amp; ETS'!AB36</f>
        <v>151.86439896916747</v>
      </c>
      <c r="AC106" s="84">
        <f>'NEW Summary 1990-2020 GHG'!AC36-'NON-ETS &amp; ETS'!AC36</f>
        <v>153.91013864764318</v>
      </c>
      <c r="AD106" s="84">
        <f>'NEW Summary 1990-2020 GHG'!AD36-'NON-ETS &amp; ETS'!AD36</f>
        <v>153.65080569134039</v>
      </c>
      <c r="AE106" s="84">
        <f>'NEW Summary 1990-2020 GHG'!AE36-'NON-ETS &amp; ETS'!AE36</f>
        <v>157.0018596617812</v>
      </c>
      <c r="AF106" s="84">
        <f>'NEW Summary 1990-2020 GHG'!AF36-'NON-ETS &amp; ETS'!AF36</f>
        <v>160.20249264956098</v>
      </c>
      <c r="AG106" s="69"/>
      <c r="AH106" s="85">
        <f t="shared" si="9"/>
        <v>2.0385955903163805E-2</v>
      </c>
    </row>
    <row r="107" spans="1:36" x14ac:dyDescent="0.25"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86"/>
    </row>
    <row r="108" spans="1:36" x14ac:dyDescent="0.25">
      <c r="A108" s="80" t="s">
        <v>47</v>
      </c>
      <c r="B108" s="81">
        <f>'NEW Summary 1990-2020 GHG'!B38-'NON-ETS &amp; ETS'!B38</f>
        <v>54395.33196645532</v>
      </c>
      <c r="C108" s="81">
        <f>'NEW Summary 1990-2020 GHG'!C38-'NON-ETS &amp; ETS'!C38</f>
        <v>55205.149163081311</v>
      </c>
      <c r="D108" s="81">
        <f>'NEW Summary 1990-2020 GHG'!D38-'NON-ETS &amp; ETS'!D38</f>
        <v>55193.568651659145</v>
      </c>
      <c r="E108" s="81">
        <f>'NEW Summary 1990-2020 GHG'!E38-'NON-ETS &amp; ETS'!E38</f>
        <v>55743.619860358842</v>
      </c>
      <c r="F108" s="81">
        <f>'NEW Summary 1990-2020 GHG'!F38-'NON-ETS &amp; ETS'!F38</f>
        <v>57213.463712929879</v>
      </c>
      <c r="G108" s="81">
        <f>'NEW Summary 1990-2020 GHG'!G38-'NON-ETS &amp; ETS'!G38</f>
        <v>58746.021447823303</v>
      </c>
      <c r="H108" s="81">
        <f>'NEW Summary 1990-2020 GHG'!H38-'NON-ETS &amp; ETS'!H38</f>
        <v>60912.345761995763</v>
      </c>
      <c r="I108" s="81">
        <f>'NEW Summary 1990-2020 GHG'!I38-'NON-ETS &amp; ETS'!I38</f>
        <v>62374.014164542066</v>
      </c>
      <c r="J108" s="81">
        <f>'NEW Summary 1990-2020 GHG'!J38-'NON-ETS &amp; ETS'!J38</f>
        <v>64963.952391910367</v>
      </c>
      <c r="K108" s="81">
        <f>'NEW Summary 1990-2020 GHG'!K38-'NON-ETS &amp; ETS'!K38</f>
        <v>66201.929934891319</v>
      </c>
      <c r="L108" s="81">
        <f>'NEW Summary 1990-2020 GHG'!L38-'NON-ETS &amp; ETS'!L38</f>
        <v>68460.336685779883</v>
      </c>
      <c r="M108" s="81">
        <f>'NEW Summary 1990-2020 GHG'!M38-'NON-ETS &amp; ETS'!M38</f>
        <v>70488.547238266605</v>
      </c>
      <c r="N108" s="81">
        <f>'NEW Summary 1990-2020 GHG'!N38-'NON-ETS &amp; ETS'!N38</f>
        <v>68624.429339714014</v>
      </c>
      <c r="O108" s="81">
        <f>'NEW Summary 1990-2020 GHG'!O38-'NON-ETS &amp; ETS'!O38</f>
        <v>69034.233974034825</v>
      </c>
      <c r="P108" s="81">
        <f>'NEW Summary 1990-2020 GHG'!P38-'NON-ETS &amp; ETS'!P38</f>
        <v>68411.777584334617</v>
      </c>
      <c r="Q108" s="81">
        <f>'NEW Summary 1990-2020 GHG'!Q38-'NON-ETS &amp; ETS'!Q38</f>
        <v>47899.369905655985</v>
      </c>
      <c r="R108" s="81">
        <f>'NEW Summary 1990-2020 GHG'!R38-'NON-ETS &amp; ETS'!R38</f>
        <v>47940.19572778853</v>
      </c>
      <c r="S108" s="81">
        <f>'NEW Summary 1990-2020 GHG'!S38-'NON-ETS &amp; ETS'!S38</f>
        <v>47368.920768737669</v>
      </c>
      <c r="T108" s="81">
        <f>'NEW Summary 1990-2020 GHG'!T38-'NON-ETS &amp; ETS'!T38</f>
        <v>47775.434881455178</v>
      </c>
      <c r="U108" s="81">
        <f>'NEW Summary 1990-2020 GHG'!U38-'NON-ETS &amp; ETS'!U38</f>
        <v>45166.3925479584</v>
      </c>
      <c r="V108" s="81">
        <f>'NEW Summary 1990-2020 GHG'!V38-'NON-ETS &amp; ETS'!V38</f>
        <v>44594.300731528667</v>
      </c>
      <c r="W108" s="81">
        <f>'NEW Summary 1990-2020 GHG'!W38-'NON-ETS &amp; ETS'!W38</f>
        <v>41985.425798573524</v>
      </c>
      <c r="X108" s="81">
        <f>'NEW Summary 1990-2020 GHG'!X38-'NON-ETS &amp; ETS'!X38</f>
        <v>41912.535499080695</v>
      </c>
      <c r="Y108" s="81">
        <f>'NEW Summary 1990-2020 GHG'!Y38-'NON-ETS &amp; ETS'!Y38</f>
        <v>42841.258472718444</v>
      </c>
      <c r="Z108" s="81">
        <f>'NEW Summary 1990-2020 GHG'!Z38-'NON-ETS &amp; ETS'!Z38</f>
        <v>42030.460007352769</v>
      </c>
      <c r="AA108" s="81">
        <f>'NEW Summary 1990-2020 GHG'!AA38-'NON-ETS &amp; ETS'!AA38</f>
        <v>43636.133704590902</v>
      </c>
      <c r="AB108" s="81">
        <f>'NEW Summary 1990-2020 GHG'!AB38-'NON-ETS &amp; ETS'!AB38</f>
        <v>44962.092146034338</v>
      </c>
      <c r="AC108" s="81">
        <f>'NEW Summary 1990-2020 GHG'!AC38-'NON-ETS &amp; ETS'!AC38</f>
        <v>45156.008629290758</v>
      </c>
      <c r="AD108" s="81">
        <f>'NEW Summary 1990-2020 GHG'!AD38-'NON-ETS &amp; ETS'!AD38</f>
        <v>46816.47940205122</v>
      </c>
      <c r="AE108" s="81">
        <f>'NEW Summary 1990-2020 GHG'!AE38-'NON-ETS &amp; ETS'!AE38</f>
        <v>45675.72809980742</v>
      </c>
      <c r="AF108" s="81">
        <f>'NEW Summary 1990-2020 GHG'!AF38-'NON-ETS &amp; ETS'!AF38</f>
        <v>44411.647596153707</v>
      </c>
      <c r="AG108" s="82"/>
      <c r="AH108" s="70">
        <f t="shared" si="9"/>
        <v>-2.7675103523068803E-2</v>
      </c>
      <c r="AI108" s="10">
        <f>(AF108-AA108)/AA108</f>
        <v>1.7772286995289276E-2</v>
      </c>
      <c r="AJ108" s="79"/>
    </row>
    <row r="109" spans="1:36" x14ac:dyDescent="0.25"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NEW Summary 1990-2020 GHG</vt:lpstr>
      <vt:lpstr>NEW Summary 1990-2020 CO2</vt:lpstr>
      <vt:lpstr>NEW Summary 1990-2020 CH4</vt:lpstr>
      <vt:lpstr>NEW Summary 1990-2020 N2O</vt:lpstr>
      <vt:lpstr>NON-ETS &amp; 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Marie Ryan</dc:creator>
  <cp:lastModifiedBy>Ann Marie Ryan</cp:lastModifiedBy>
  <dcterms:created xsi:type="dcterms:W3CDTF">2022-04-20T11:05:32Z</dcterms:created>
  <dcterms:modified xsi:type="dcterms:W3CDTF">2022-04-20T11:43:34Z</dcterms:modified>
</cp:coreProperties>
</file>