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ir Emissions\Annual Inventory Compilation\2021data\Outputs\EU Regulation\15th March Submission\for Publication report\website\"/>
    </mc:Choice>
  </mc:AlternateContent>
  <xr:revisionPtr revIDLastSave="0" documentId="13_ncr:1_{B5DE36E4-0320-4AAC-8062-4318AF02F3CA}" xr6:coauthVersionLast="47" xr6:coauthVersionMax="47" xr10:uidLastSave="{00000000-0000-0000-0000-000000000000}"/>
  <bookViews>
    <workbookView xWindow="28680" yWindow="-120" windowWidth="29040" windowHeight="15840" activeTab="4" xr2:uid="{10537812-8411-4779-A6D4-CEFAC586A424}"/>
  </bookViews>
  <sheets>
    <sheet name="1990-2021 GHG" sheetId="5" r:id="rId1"/>
    <sheet name="1990-2021 CO2" sheetId="6" r:id="rId2"/>
    <sheet name="1990-2021 CH4" sheetId="7" r:id="rId3"/>
    <sheet name="1990-2021 N2O" sheetId="8" r:id="rId4"/>
    <sheet name="NON-ETS &amp; ETS" sheetId="9" r:id="rId5"/>
  </sheets>
  <definedNames>
    <definedName name="_xlnm._FilterDatabase" localSheetId="0" hidden="1">'1990-2021 GHG'!#REF!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11" i="9" l="1"/>
  <c r="R111" i="9"/>
  <c r="J111" i="9"/>
  <c r="B111" i="9"/>
  <c r="AK113" i="9"/>
  <c r="AF111" i="9"/>
  <c r="AB111" i="9"/>
  <c r="X111" i="9"/>
  <c r="T111" i="9"/>
  <c r="P111" i="9"/>
  <c r="L111" i="9"/>
  <c r="H111" i="9"/>
  <c r="D111" i="9"/>
  <c r="AD111" i="9"/>
  <c r="AC111" i="9"/>
  <c r="Y111" i="9"/>
  <c r="V111" i="9"/>
  <c r="U111" i="9"/>
  <c r="Q111" i="9"/>
  <c r="N111" i="9"/>
  <c r="M111" i="9"/>
  <c r="I111" i="9"/>
  <c r="F111" i="9"/>
  <c r="E111" i="9"/>
  <c r="AG111" i="9"/>
  <c r="AE111" i="9"/>
  <c r="AA111" i="9"/>
  <c r="W111" i="9"/>
  <c r="S111" i="9"/>
  <c r="O111" i="9"/>
  <c r="K111" i="9"/>
  <c r="G111" i="9"/>
  <c r="C111" i="9"/>
  <c r="AI109" i="9"/>
  <c r="AA103" i="9"/>
  <c r="C103" i="9"/>
  <c r="B103" i="9"/>
  <c r="AK107" i="9"/>
  <c r="AI105" i="9"/>
  <c r="AD103" i="9"/>
  <c r="AF103" i="9"/>
  <c r="Y103" i="9"/>
  <c r="X103" i="9"/>
  <c r="S103" i="9"/>
  <c r="Q103" i="9"/>
  <c r="P103" i="9"/>
  <c r="I103" i="9"/>
  <c r="H103" i="9"/>
  <c r="Z103" i="9"/>
  <c r="R103" i="9"/>
  <c r="K103" i="9"/>
  <c r="J103" i="9"/>
  <c r="AI102" i="9"/>
  <c r="AK102" i="9"/>
  <c r="AI101" i="9"/>
  <c r="F96" i="9"/>
  <c r="O96" i="9"/>
  <c r="G96" i="9"/>
  <c r="U96" i="9"/>
  <c r="N96" i="9"/>
  <c r="J90" i="9"/>
  <c r="B90" i="9"/>
  <c r="AK94" i="9"/>
  <c r="AI94" i="9"/>
  <c r="P90" i="9"/>
  <c r="K90" i="9"/>
  <c r="I90" i="9"/>
  <c r="H90" i="9"/>
  <c r="C90" i="9"/>
  <c r="AK87" i="9"/>
  <c r="AK85" i="9"/>
  <c r="M81" i="9"/>
  <c r="E81" i="9"/>
  <c r="K81" i="9"/>
  <c r="D81" i="9"/>
  <c r="C81" i="9"/>
  <c r="L81" i="9"/>
  <c r="AF96" i="9"/>
  <c r="AE96" i="9"/>
  <c r="AC17" i="9"/>
  <c r="AB96" i="9"/>
  <c r="AA96" i="9"/>
  <c r="Z96" i="9"/>
  <c r="Y96" i="9"/>
  <c r="X96" i="9"/>
  <c r="W96" i="9"/>
  <c r="U17" i="9"/>
  <c r="T96" i="9"/>
  <c r="S96" i="9"/>
  <c r="R96" i="9"/>
  <c r="Q96" i="9"/>
  <c r="AG17" i="9"/>
  <c r="AA17" i="9"/>
  <c r="Z17" i="9"/>
  <c r="Y17" i="9"/>
  <c r="S17" i="9"/>
  <c r="R17" i="9"/>
  <c r="Q17" i="9"/>
  <c r="AF11" i="9"/>
  <c r="U11" i="9"/>
  <c r="S90" i="9"/>
  <c r="R11" i="9"/>
  <c r="AI12" i="9"/>
  <c r="AC11" i="9"/>
  <c r="Y11" i="9"/>
  <c r="AE11" i="9"/>
  <c r="AD11" i="9"/>
  <c r="W11" i="9"/>
  <c r="V11" i="9"/>
  <c r="AI88" i="9"/>
  <c r="AI8" i="9"/>
  <c r="AI4" i="9"/>
  <c r="AA2" i="9"/>
  <c r="Z81" i="9"/>
  <c r="R81" i="9"/>
  <c r="AL2" i="8"/>
  <c r="AL47" i="8"/>
  <c r="AK48" i="8"/>
  <c r="AK47" i="8"/>
  <c r="AH2" i="8"/>
  <c r="AI2" i="8"/>
  <c r="AK41" i="7"/>
  <c r="AL48" i="7"/>
  <c r="AL47" i="7"/>
  <c r="AK48" i="7"/>
  <c r="AK47" i="7"/>
  <c r="AK9" i="7"/>
  <c r="AK3" i="7"/>
  <c r="AI37" i="6"/>
  <c r="AH37" i="6"/>
  <c r="AK37" i="6"/>
  <c r="AL44" i="6"/>
  <c r="AK44" i="6"/>
  <c r="AL48" i="6"/>
  <c r="AL47" i="6"/>
  <c r="AK47" i="6"/>
  <c r="AK48" i="6"/>
  <c r="AG37" i="8"/>
  <c r="AA37" i="8"/>
  <c r="Y37" i="8"/>
  <c r="S37" i="8"/>
  <c r="Q37" i="8"/>
  <c r="K37" i="8"/>
  <c r="I37" i="8"/>
  <c r="C37" i="8"/>
  <c r="AK43" i="8"/>
  <c r="AL43" i="8"/>
  <c r="AI43" i="8"/>
  <c r="AL42" i="8"/>
  <c r="AK41" i="8"/>
  <c r="AL41" i="8"/>
  <c r="AI41" i="8"/>
  <c r="AL40" i="8"/>
  <c r="AK39" i="8"/>
  <c r="AL39" i="8"/>
  <c r="AI39" i="8"/>
  <c r="AL38" i="8"/>
  <c r="AE37" i="8"/>
  <c r="Z37" i="8"/>
  <c r="X37" i="8"/>
  <c r="W37" i="8"/>
  <c r="R37" i="8"/>
  <c r="P37" i="8"/>
  <c r="O37" i="8"/>
  <c r="J37" i="8"/>
  <c r="H37" i="8"/>
  <c r="G37" i="8"/>
  <c r="B37" i="8"/>
  <c r="AD37" i="8"/>
  <c r="AC37" i="8"/>
  <c r="AB37" i="8"/>
  <c r="V37" i="8"/>
  <c r="U37" i="8"/>
  <c r="T37" i="8"/>
  <c r="N37" i="8"/>
  <c r="M37" i="8"/>
  <c r="L37" i="8"/>
  <c r="F37" i="8"/>
  <c r="E37" i="8"/>
  <c r="D37" i="8"/>
  <c r="AF32" i="8"/>
  <c r="X32" i="8"/>
  <c r="P32" i="8"/>
  <c r="H32" i="8"/>
  <c r="AK35" i="8"/>
  <c r="AL35" i="8"/>
  <c r="AD32" i="8"/>
  <c r="Z32" i="8"/>
  <c r="V32" i="8"/>
  <c r="R32" i="8"/>
  <c r="N32" i="8"/>
  <c r="J32" i="8"/>
  <c r="F32" i="8"/>
  <c r="B32" i="8"/>
  <c r="AE32" i="8"/>
  <c r="AC32" i="8"/>
  <c r="AB32" i="8"/>
  <c r="W32" i="8"/>
  <c r="U32" i="8"/>
  <c r="T32" i="8"/>
  <c r="O32" i="8"/>
  <c r="M32" i="8"/>
  <c r="L32" i="8"/>
  <c r="G32" i="8"/>
  <c r="E32" i="8"/>
  <c r="D32" i="8"/>
  <c r="AI32" i="8"/>
  <c r="AG32" i="8"/>
  <c r="AA32" i="8"/>
  <c r="Y32" i="8"/>
  <c r="S32" i="8"/>
  <c r="Q32" i="8"/>
  <c r="K32" i="8"/>
  <c r="I32" i="8"/>
  <c r="C32" i="8"/>
  <c r="AI31" i="8"/>
  <c r="G24" i="8"/>
  <c r="AI30" i="8"/>
  <c r="AL30" i="8"/>
  <c r="AI27" i="8"/>
  <c r="AI26" i="8"/>
  <c r="AL26" i="8"/>
  <c r="AA24" i="8"/>
  <c r="Y24" i="8"/>
  <c r="S24" i="8"/>
  <c r="Q24" i="8"/>
  <c r="K24" i="8"/>
  <c r="I24" i="8"/>
  <c r="C24" i="8"/>
  <c r="AF24" i="8"/>
  <c r="AE24" i="8"/>
  <c r="AD24" i="8"/>
  <c r="AC24" i="8"/>
  <c r="AB24" i="8"/>
  <c r="Z24" i="8"/>
  <c r="X24" i="8"/>
  <c r="W24" i="8"/>
  <c r="V24" i="8"/>
  <c r="U24" i="8"/>
  <c r="T24" i="8"/>
  <c r="R24" i="8"/>
  <c r="P24" i="8"/>
  <c r="O24" i="8"/>
  <c r="N24" i="8"/>
  <c r="M24" i="8"/>
  <c r="L24" i="8"/>
  <c r="J24" i="8"/>
  <c r="H24" i="8"/>
  <c r="F24" i="8"/>
  <c r="E24" i="8"/>
  <c r="D24" i="8"/>
  <c r="B24" i="8"/>
  <c r="AI22" i="8"/>
  <c r="K17" i="8"/>
  <c r="C17" i="8"/>
  <c r="M17" i="8"/>
  <c r="I17" i="8"/>
  <c r="G17" i="8"/>
  <c r="E17" i="8"/>
  <c r="AL17" i="8"/>
  <c r="AG17" i="8"/>
  <c r="AK17" i="8" s="1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L17" i="8"/>
  <c r="J17" i="8"/>
  <c r="H17" i="8"/>
  <c r="F17" i="8"/>
  <c r="D17" i="8"/>
  <c r="B17" i="8"/>
  <c r="AL16" i="8"/>
  <c r="AK16" i="8"/>
  <c r="AI16" i="8"/>
  <c r="AI15" i="8"/>
  <c r="AL14" i="8"/>
  <c r="AK14" i="8"/>
  <c r="AI14" i="8"/>
  <c r="AI13" i="8"/>
  <c r="S11" i="8"/>
  <c r="K11" i="8"/>
  <c r="K47" i="8" s="1"/>
  <c r="C11" i="8"/>
  <c r="AL12" i="8"/>
  <c r="AK12" i="8"/>
  <c r="AC11" i="8"/>
  <c r="U11" i="8"/>
  <c r="M11" i="8"/>
  <c r="E11" i="8"/>
  <c r="AI11" i="8"/>
  <c r="AG11" i="8"/>
  <c r="AF11" i="8"/>
  <c r="AD11" i="8"/>
  <c r="AB11" i="8"/>
  <c r="AA11" i="8"/>
  <c r="Z11" i="8"/>
  <c r="Y11" i="8"/>
  <c r="X11" i="8"/>
  <c r="V11" i="8"/>
  <c r="T11" i="8"/>
  <c r="R11" i="8"/>
  <c r="Q11" i="8"/>
  <c r="P11" i="8"/>
  <c r="N11" i="8"/>
  <c r="L11" i="8"/>
  <c r="J11" i="8"/>
  <c r="I11" i="8"/>
  <c r="H11" i="8"/>
  <c r="F11" i="8"/>
  <c r="D11" i="8"/>
  <c r="B11" i="8"/>
  <c r="AL10" i="8"/>
  <c r="AK10" i="8"/>
  <c r="AI9" i="8"/>
  <c r="AL8" i="8"/>
  <c r="AK8" i="8"/>
  <c r="AI7" i="8"/>
  <c r="AA47" i="8"/>
  <c r="S47" i="8"/>
  <c r="AL6" i="8"/>
  <c r="AK6" i="8"/>
  <c r="AL5" i="8"/>
  <c r="AK4" i="8"/>
  <c r="AL4" i="8"/>
  <c r="AL3" i="8"/>
  <c r="AF2" i="8"/>
  <c r="X2" i="8"/>
  <c r="P2" i="8"/>
  <c r="H2" i="8"/>
  <c r="AG2" i="8"/>
  <c r="AE2" i="8"/>
  <c r="AD2" i="8"/>
  <c r="AC2" i="8"/>
  <c r="AC48" i="8" s="1"/>
  <c r="AB2" i="8"/>
  <c r="AB48" i="8" s="1"/>
  <c r="AA2" i="8"/>
  <c r="Y2" i="8"/>
  <c r="Y47" i="8" s="1"/>
  <c r="W2" i="8"/>
  <c r="V2" i="8"/>
  <c r="U2" i="8"/>
  <c r="U48" i="8" s="1"/>
  <c r="T2" i="8"/>
  <c r="T48" i="8" s="1"/>
  <c r="S2" i="8"/>
  <c r="Q2" i="8"/>
  <c r="Q47" i="8" s="1"/>
  <c r="O2" i="8"/>
  <c r="N2" i="8"/>
  <c r="M2" i="8"/>
  <c r="M48" i="8" s="1"/>
  <c r="L2" i="8"/>
  <c r="L48" i="8" s="1"/>
  <c r="K2" i="8"/>
  <c r="I2" i="8"/>
  <c r="I47" i="8" s="1"/>
  <c r="G2" i="8"/>
  <c r="F2" i="8"/>
  <c r="E2" i="8"/>
  <c r="E48" i="8" s="1"/>
  <c r="D2" i="8"/>
  <c r="D48" i="8" s="1"/>
  <c r="C2" i="8"/>
  <c r="AL40" i="7"/>
  <c r="AI40" i="7"/>
  <c r="AK40" i="7"/>
  <c r="I37" i="7"/>
  <c r="AL38" i="7"/>
  <c r="AI38" i="7"/>
  <c r="AK38" i="7"/>
  <c r="AC37" i="7"/>
  <c r="AA37" i="7"/>
  <c r="U37" i="7"/>
  <c r="S37" i="7"/>
  <c r="M37" i="7"/>
  <c r="K37" i="7"/>
  <c r="E37" i="7"/>
  <c r="C37" i="7"/>
  <c r="AG37" i="7"/>
  <c r="AF37" i="7"/>
  <c r="AE37" i="7"/>
  <c r="AD37" i="7"/>
  <c r="AB37" i="7"/>
  <c r="Z37" i="7"/>
  <c r="Y37" i="7"/>
  <c r="X37" i="7"/>
  <c r="W37" i="7"/>
  <c r="V37" i="7"/>
  <c r="T37" i="7"/>
  <c r="R37" i="7"/>
  <c r="Q37" i="7"/>
  <c r="P37" i="7"/>
  <c r="O37" i="7"/>
  <c r="N37" i="7"/>
  <c r="L37" i="7"/>
  <c r="J37" i="7"/>
  <c r="H37" i="7"/>
  <c r="G37" i="7"/>
  <c r="F37" i="7"/>
  <c r="D37" i="7"/>
  <c r="B37" i="7"/>
  <c r="AL36" i="7"/>
  <c r="AI36" i="7"/>
  <c r="AK36" i="7"/>
  <c r="AC32" i="7"/>
  <c r="AA32" i="7"/>
  <c r="U32" i="7"/>
  <c r="S32" i="7"/>
  <c r="M32" i="7"/>
  <c r="K32" i="7"/>
  <c r="E32" i="7"/>
  <c r="C32" i="7"/>
  <c r="AE32" i="7"/>
  <c r="Y32" i="7"/>
  <c r="W32" i="7"/>
  <c r="Q32" i="7"/>
  <c r="O32" i="7"/>
  <c r="I32" i="7"/>
  <c r="G32" i="7"/>
  <c r="AL34" i="7"/>
  <c r="AK34" i="7"/>
  <c r="D32" i="7"/>
  <c r="AF32" i="7"/>
  <c r="AD32" i="7"/>
  <c r="X32" i="7"/>
  <c r="V32" i="7"/>
  <c r="P32" i="7"/>
  <c r="N32" i="7"/>
  <c r="H32" i="7"/>
  <c r="F32" i="7"/>
  <c r="AB32" i="7"/>
  <c r="Z32" i="7"/>
  <c r="T32" i="7"/>
  <c r="R32" i="7"/>
  <c r="L32" i="7"/>
  <c r="J32" i="7"/>
  <c r="B32" i="7"/>
  <c r="AL31" i="7"/>
  <c r="AK30" i="7"/>
  <c r="AI30" i="7"/>
  <c r="X24" i="7"/>
  <c r="P24" i="7"/>
  <c r="H24" i="7"/>
  <c r="AK25" i="7"/>
  <c r="AI25" i="7"/>
  <c r="Z24" i="7"/>
  <c r="R24" i="7"/>
  <c r="J24" i="7"/>
  <c r="B24" i="7"/>
  <c r="AG24" i="7"/>
  <c r="AF24" i="7"/>
  <c r="AK24" i="7" s="1"/>
  <c r="AE24" i="7"/>
  <c r="AD24" i="7"/>
  <c r="AC24" i="7"/>
  <c r="AA24" i="7"/>
  <c r="Y24" i="7"/>
  <c r="W24" i="7"/>
  <c r="V24" i="7"/>
  <c r="U24" i="7"/>
  <c r="S24" i="7"/>
  <c r="Q24" i="7"/>
  <c r="O24" i="7"/>
  <c r="N24" i="7"/>
  <c r="M24" i="7"/>
  <c r="K24" i="7"/>
  <c r="I24" i="7"/>
  <c r="G24" i="7"/>
  <c r="F24" i="7"/>
  <c r="E24" i="7"/>
  <c r="C24" i="7"/>
  <c r="AK16" i="7"/>
  <c r="AI16" i="7"/>
  <c r="AL15" i="7"/>
  <c r="AK14" i="7"/>
  <c r="AI14" i="7"/>
  <c r="AL13" i="7"/>
  <c r="AK12" i="7"/>
  <c r="AI12" i="7"/>
  <c r="AB11" i="7"/>
  <c r="Z11" i="7"/>
  <c r="T11" i="7"/>
  <c r="R11" i="7"/>
  <c r="L11" i="7"/>
  <c r="J11" i="7"/>
  <c r="D11" i="7"/>
  <c r="B11" i="7"/>
  <c r="AG11" i="7"/>
  <c r="AF11" i="7"/>
  <c r="AE11" i="7"/>
  <c r="AD11" i="7"/>
  <c r="AC11" i="7"/>
  <c r="AA11" i="7"/>
  <c r="Y11" i="7"/>
  <c r="X11" i="7"/>
  <c r="W11" i="7"/>
  <c r="V11" i="7"/>
  <c r="U11" i="7"/>
  <c r="S11" i="7"/>
  <c r="Q11" i="7"/>
  <c r="P11" i="7"/>
  <c r="O11" i="7"/>
  <c r="N11" i="7"/>
  <c r="M11" i="7"/>
  <c r="K11" i="7"/>
  <c r="I11" i="7"/>
  <c r="H11" i="7"/>
  <c r="G11" i="7"/>
  <c r="F11" i="7"/>
  <c r="E11" i="7"/>
  <c r="C11" i="7"/>
  <c r="AK10" i="7"/>
  <c r="AI10" i="7"/>
  <c r="AL9" i="7"/>
  <c r="AK8" i="7"/>
  <c r="AI8" i="7"/>
  <c r="AL7" i="7"/>
  <c r="AK6" i="7"/>
  <c r="AI6" i="7"/>
  <c r="AL4" i="7"/>
  <c r="AK4" i="7"/>
  <c r="AI4" i="7"/>
  <c r="AL3" i="7"/>
  <c r="AF2" i="7"/>
  <c r="Z2" i="7"/>
  <c r="Y2" i="7"/>
  <c r="X2" i="7"/>
  <c r="R2" i="7"/>
  <c r="Q2" i="7"/>
  <c r="P2" i="7"/>
  <c r="J2" i="7"/>
  <c r="I2" i="7"/>
  <c r="H2" i="7"/>
  <c r="B2" i="7"/>
  <c r="AE2" i="7"/>
  <c r="AD2" i="7"/>
  <c r="AC2" i="7"/>
  <c r="AC48" i="7" s="1"/>
  <c r="AB2" i="7"/>
  <c r="AA2" i="7"/>
  <c r="W2" i="7"/>
  <c r="V2" i="7"/>
  <c r="U2" i="7"/>
  <c r="U48" i="7" s="1"/>
  <c r="T2" i="7"/>
  <c r="S2" i="7"/>
  <c r="O2" i="7"/>
  <c r="N2" i="7"/>
  <c r="M2" i="7"/>
  <c r="M48" i="7" s="1"/>
  <c r="L2" i="7"/>
  <c r="K2" i="7"/>
  <c r="G2" i="7"/>
  <c r="F2" i="7"/>
  <c r="E2" i="7"/>
  <c r="E48" i="7" s="1"/>
  <c r="D2" i="7"/>
  <c r="C2" i="7"/>
  <c r="AL43" i="6"/>
  <c r="AK43" i="6"/>
  <c r="AL42" i="6"/>
  <c r="AL41" i="6"/>
  <c r="AK41" i="6"/>
  <c r="AL40" i="6"/>
  <c r="AL39" i="6"/>
  <c r="AK39" i="6"/>
  <c r="AL38" i="6"/>
  <c r="AA37" i="6"/>
  <c r="Z37" i="6"/>
  <c r="Y37" i="6"/>
  <c r="S37" i="6"/>
  <c r="R37" i="6"/>
  <c r="Q37" i="6"/>
  <c r="K37" i="6"/>
  <c r="J37" i="6"/>
  <c r="I37" i="6"/>
  <c r="C37" i="6"/>
  <c r="B37" i="6"/>
  <c r="AF37" i="6"/>
  <c r="AE37" i="6"/>
  <c r="AD37" i="6"/>
  <c r="AC37" i="6"/>
  <c r="AB37" i="6"/>
  <c r="X37" i="6"/>
  <c r="W37" i="6"/>
  <c r="V37" i="6"/>
  <c r="U37" i="6"/>
  <c r="T37" i="6"/>
  <c r="P37" i="6"/>
  <c r="O37" i="6"/>
  <c r="N37" i="6"/>
  <c r="M37" i="6"/>
  <c r="L37" i="6"/>
  <c r="H37" i="6"/>
  <c r="G37" i="6"/>
  <c r="F37" i="6"/>
  <c r="E37" i="6"/>
  <c r="D37" i="6"/>
  <c r="AL35" i="6"/>
  <c r="AA32" i="6"/>
  <c r="Y32" i="6"/>
  <c r="S32" i="6"/>
  <c r="Q32" i="6"/>
  <c r="K32" i="6"/>
  <c r="I32" i="6"/>
  <c r="C32" i="6"/>
  <c r="AF32" i="6"/>
  <c r="AE32" i="6"/>
  <c r="AD32" i="6"/>
  <c r="AC32" i="6"/>
  <c r="AB32" i="6"/>
  <c r="Z32" i="6"/>
  <c r="X32" i="6"/>
  <c r="W32" i="6"/>
  <c r="V32" i="6"/>
  <c r="U32" i="6"/>
  <c r="T32" i="6"/>
  <c r="R32" i="6"/>
  <c r="P32" i="6"/>
  <c r="O32" i="6"/>
  <c r="N32" i="6"/>
  <c r="M32" i="6"/>
  <c r="L32" i="6"/>
  <c r="J32" i="6"/>
  <c r="H32" i="6"/>
  <c r="G32" i="6"/>
  <c r="F32" i="6"/>
  <c r="E32" i="6"/>
  <c r="D32" i="6"/>
  <c r="B32" i="6"/>
  <c r="AL31" i="6"/>
  <c r="AL30" i="6"/>
  <c r="AI30" i="6"/>
  <c r="AK30" i="6"/>
  <c r="AL29" i="6"/>
  <c r="AL28" i="6"/>
  <c r="AI28" i="6"/>
  <c r="AK28" i="6"/>
  <c r="AF24" i="6"/>
  <c r="AE24" i="6"/>
  <c r="AC24" i="6"/>
  <c r="X24" i="6"/>
  <c r="W24" i="6"/>
  <c r="U24" i="6"/>
  <c r="P24" i="6"/>
  <c r="O24" i="6"/>
  <c r="M24" i="6"/>
  <c r="H24" i="6"/>
  <c r="G24" i="6"/>
  <c r="E24" i="6"/>
  <c r="AG24" i="6"/>
  <c r="AL24" i="6" s="1"/>
  <c r="AD24" i="6"/>
  <c r="AB24" i="6"/>
  <c r="AA24" i="6"/>
  <c r="Z24" i="6"/>
  <c r="Y24" i="6"/>
  <c r="V24" i="6"/>
  <c r="T24" i="6"/>
  <c r="S24" i="6"/>
  <c r="R24" i="6"/>
  <c r="Q24" i="6"/>
  <c r="N24" i="6"/>
  <c r="L24" i="6"/>
  <c r="K24" i="6"/>
  <c r="J24" i="6"/>
  <c r="I24" i="6"/>
  <c r="F24" i="6"/>
  <c r="D24" i="6"/>
  <c r="C24" i="6"/>
  <c r="B24" i="6"/>
  <c r="AL21" i="6"/>
  <c r="AI21" i="6"/>
  <c r="AK21" i="6"/>
  <c r="AC17" i="6"/>
  <c r="U17" i="6"/>
  <c r="M17" i="6"/>
  <c r="E17" i="6"/>
  <c r="AL18" i="6"/>
  <c r="AE17" i="6"/>
  <c r="Y17" i="6"/>
  <c r="W17" i="6"/>
  <c r="Q17" i="6"/>
  <c r="O17" i="6"/>
  <c r="I17" i="6"/>
  <c r="G17" i="6"/>
  <c r="AF17" i="6"/>
  <c r="AD17" i="6"/>
  <c r="AB17" i="6"/>
  <c r="AA17" i="6"/>
  <c r="Z17" i="6"/>
  <c r="X17" i="6"/>
  <c r="V17" i="6"/>
  <c r="T17" i="6"/>
  <c r="S17" i="6"/>
  <c r="R17" i="6"/>
  <c r="P17" i="6"/>
  <c r="N17" i="6"/>
  <c r="L17" i="6"/>
  <c r="K17" i="6"/>
  <c r="J17" i="6"/>
  <c r="H17" i="6"/>
  <c r="F17" i="6"/>
  <c r="D17" i="6"/>
  <c r="C17" i="6"/>
  <c r="B17" i="6"/>
  <c r="AL16" i="6"/>
  <c r="AL15" i="6"/>
  <c r="AI15" i="6"/>
  <c r="AL14" i="6"/>
  <c r="AL13" i="6"/>
  <c r="AI13" i="6"/>
  <c r="AL12" i="6"/>
  <c r="AE11" i="6"/>
  <c r="Y11" i="6"/>
  <c r="W11" i="6"/>
  <c r="Q11" i="6"/>
  <c r="Q48" i="6" s="1"/>
  <c r="O11" i="6"/>
  <c r="I11" i="6"/>
  <c r="I48" i="6" s="1"/>
  <c r="G11" i="6"/>
  <c r="AF11" i="6"/>
  <c r="AD11" i="6"/>
  <c r="AC11" i="6"/>
  <c r="AB11" i="6"/>
  <c r="AA11" i="6"/>
  <c r="Z11" i="6"/>
  <c r="X11" i="6"/>
  <c r="V11" i="6"/>
  <c r="U11" i="6"/>
  <c r="T11" i="6"/>
  <c r="S11" i="6"/>
  <c r="R11" i="6"/>
  <c r="P11" i="6"/>
  <c r="N11" i="6"/>
  <c r="M11" i="6"/>
  <c r="L11" i="6"/>
  <c r="K11" i="6"/>
  <c r="J11" i="6"/>
  <c r="H11" i="6"/>
  <c r="F11" i="6"/>
  <c r="E11" i="6"/>
  <c r="D11" i="6"/>
  <c r="C11" i="6"/>
  <c r="B11" i="6"/>
  <c r="AL10" i="6"/>
  <c r="AL9" i="6"/>
  <c r="AI9" i="6"/>
  <c r="AL8" i="6"/>
  <c r="AL7" i="6"/>
  <c r="AI7" i="6"/>
  <c r="AL6" i="6"/>
  <c r="AL5" i="6"/>
  <c r="AI5" i="6"/>
  <c r="AL4" i="6"/>
  <c r="W2" i="6"/>
  <c r="AL3" i="6"/>
  <c r="AI3" i="6"/>
  <c r="AC2" i="6"/>
  <c r="AA2" i="6"/>
  <c r="U2" i="6"/>
  <c r="S2" i="6"/>
  <c r="M2" i="6"/>
  <c r="K2" i="6"/>
  <c r="E2" i="6"/>
  <c r="C2" i="6"/>
  <c r="AG2" i="6"/>
  <c r="AL2" i="6" s="1"/>
  <c r="AF2" i="6"/>
  <c r="AF48" i="6" s="1"/>
  <c r="AE2" i="6"/>
  <c r="AE48" i="6" s="1"/>
  <c r="AD2" i="6"/>
  <c r="AD48" i="6" s="1"/>
  <c r="AB2" i="6"/>
  <c r="AB47" i="6" s="1"/>
  <c r="Z2" i="6"/>
  <c r="Z47" i="6" s="1"/>
  <c r="Y2" i="6"/>
  <c r="X2" i="6"/>
  <c r="X48" i="6" s="1"/>
  <c r="V2" i="6"/>
  <c r="V48" i="6" s="1"/>
  <c r="T2" i="6"/>
  <c r="T47" i="6" s="1"/>
  <c r="R2" i="6"/>
  <c r="R47" i="6" s="1"/>
  <c r="Q2" i="6"/>
  <c r="P2" i="6"/>
  <c r="P48" i="6" s="1"/>
  <c r="O2" i="6"/>
  <c r="O48" i="6" s="1"/>
  <c r="N2" i="6"/>
  <c r="N48" i="6" s="1"/>
  <c r="L2" i="6"/>
  <c r="L47" i="6" s="1"/>
  <c r="J2" i="6"/>
  <c r="J47" i="6" s="1"/>
  <c r="I2" i="6"/>
  <c r="H2" i="6"/>
  <c r="H48" i="6" s="1"/>
  <c r="G2" i="6"/>
  <c r="G48" i="6" s="1"/>
  <c r="F2" i="6"/>
  <c r="F48" i="6" s="1"/>
  <c r="D2" i="6"/>
  <c r="D47" i="6" s="1"/>
  <c r="B2" i="6"/>
  <c r="B47" i="6" s="1"/>
  <c r="AL44" i="5"/>
  <c r="AJ43" i="5"/>
  <c r="Y37" i="5"/>
  <c r="Q37" i="5"/>
  <c r="I37" i="5"/>
  <c r="AF37" i="5"/>
  <c r="X37" i="5"/>
  <c r="P37" i="5"/>
  <c r="H37" i="5"/>
  <c r="AE37" i="5"/>
  <c r="W37" i="5"/>
  <c r="O37" i="5"/>
  <c r="G37" i="5"/>
  <c r="AM40" i="5"/>
  <c r="AD37" i="5"/>
  <c r="V37" i="5"/>
  <c r="N37" i="5"/>
  <c r="F37" i="5"/>
  <c r="AM39" i="5"/>
  <c r="AL39" i="5"/>
  <c r="AC37" i="5"/>
  <c r="U37" i="5"/>
  <c r="M37" i="5"/>
  <c r="E37" i="5"/>
  <c r="AL38" i="5"/>
  <c r="AJ38" i="5"/>
  <c r="AM38" i="5"/>
  <c r="AB37" i="5"/>
  <c r="T37" i="5"/>
  <c r="L37" i="5"/>
  <c r="D37" i="5"/>
  <c r="AA37" i="5"/>
  <c r="Z37" i="5"/>
  <c r="S37" i="5"/>
  <c r="R37" i="5"/>
  <c r="K37" i="5"/>
  <c r="J37" i="5"/>
  <c r="C37" i="5"/>
  <c r="B37" i="5"/>
  <c r="AL36" i="5"/>
  <c r="AL35" i="5"/>
  <c r="AA32" i="5"/>
  <c r="S32" i="5"/>
  <c r="K32" i="5"/>
  <c r="C32" i="5"/>
  <c r="AL34" i="5"/>
  <c r="AJ33" i="5"/>
  <c r="AG32" i="5"/>
  <c r="AF32" i="5"/>
  <c r="AE32" i="5"/>
  <c r="AD32" i="5"/>
  <c r="AC32" i="5"/>
  <c r="AB32" i="5"/>
  <c r="Z32" i="5"/>
  <c r="Y32" i="5"/>
  <c r="X32" i="5"/>
  <c r="W32" i="5"/>
  <c r="V32" i="5"/>
  <c r="U32" i="5"/>
  <c r="T32" i="5"/>
  <c r="R32" i="5"/>
  <c r="Q32" i="5"/>
  <c r="P32" i="5"/>
  <c r="O32" i="5"/>
  <c r="N32" i="5"/>
  <c r="M32" i="5"/>
  <c r="L32" i="5"/>
  <c r="J32" i="5"/>
  <c r="I32" i="5"/>
  <c r="H32" i="5"/>
  <c r="G32" i="5"/>
  <c r="F32" i="5"/>
  <c r="E32" i="5"/>
  <c r="D32" i="5"/>
  <c r="B32" i="5"/>
  <c r="AJ31" i="5"/>
  <c r="AJ30" i="5"/>
  <c r="AJ29" i="5"/>
  <c r="AJ28" i="5"/>
  <c r="AJ27" i="5"/>
  <c r="AJ26" i="5"/>
  <c r="AJ25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J22" i="5"/>
  <c r="AJ21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J16" i="5"/>
  <c r="AJ15" i="5"/>
  <c r="AJ14" i="5"/>
  <c r="AL13" i="5"/>
  <c r="AL12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L6" i="5"/>
  <c r="AL5" i="5"/>
  <c r="AL4" i="5"/>
  <c r="AM2" i="5"/>
  <c r="AJ2" i="5"/>
  <c r="AG2" i="5"/>
  <c r="AF2" i="5"/>
  <c r="AE2" i="5"/>
  <c r="AE47" i="5" s="1"/>
  <c r="AD2" i="5"/>
  <c r="AC2" i="5"/>
  <c r="AB2" i="5"/>
  <c r="AA2" i="5"/>
  <c r="Z2" i="5"/>
  <c r="Z48" i="5" s="1"/>
  <c r="Y2" i="5"/>
  <c r="Y48" i="5" s="1"/>
  <c r="X2" i="5"/>
  <c r="X47" i="5" s="1"/>
  <c r="W2" i="5"/>
  <c r="W47" i="5" s="1"/>
  <c r="V2" i="5"/>
  <c r="V48" i="5" s="1"/>
  <c r="U2" i="5"/>
  <c r="T2" i="5"/>
  <c r="S2" i="5"/>
  <c r="R2" i="5"/>
  <c r="R47" i="5" s="1"/>
  <c r="Q2" i="5"/>
  <c r="Q47" i="5" s="1"/>
  <c r="P2" i="5"/>
  <c r="P47" i="5" s="1"/>
  <c r="O2" i="5"/>
  <c r="O47" i="5" s="1"/>
  <c r="N2" i="5"/>
  <c r="N47" i="5" s="1"/>
  <c r="M2" i="5"/>
  <c r="L2" i="5"/>
  <c r="K2" i="5"/>
  <c r="J2" i="5"/>
  <c r="J48" i="5" s="1"/>
  <c r="I2" i="5"/>
  <c r="I48" i="5" s="1"/>
  <c r="H2" i="5"/>
  <c r="H47" i="5" s="1"/>
  <c r="G2" i="5"/>
  <c r="G47" i="5" s="1"/>
  <c r="F2" i="5"/>
  <c r="F47" i="5" s="1"/>
  <c r="E2" i="5"/>
  <c r="D2" i="5"/>
  <c r="C2" i="5"/>
  <c r="B2" i="5"/>
  <c r="B47" i="5" s="1"/>
  <c r="AK95" i="9" l="1"/>
  <c r="T90" i="9"/>
  <c r="E103" i="9"/>
  <c r="X90" i="9"/>
  <c r="E90" i="9"/>
  <c r="F103" i="9"/>
  <c r="X11" i="9"/>
  <c r="AA11" i="9"/>
  <c r="Z11" i="9"/>
  <c r="AB17" i="9"/>
  <c r="V96" i="9"/>
  <c r="AD96" i="9"/>
  <c r="B81" i="9"/>
  <c r="J81" i="9"/>
  <c r="Q90" i="9"/>
  <c r="Y90" i="9"/>
  <c r="F90" i="9"/>
  <c r="N90" i="9"/>
  <c r="AF90" i="9"/>
  <c r="D96" i="9"/>
  <c r="L96" i="9"/>
  <c r="AC96" i="9"/>
  <c r="G103" i="9"/>
  <c r="O103" i="9"/>
  <c r="W103" i="9"/>
  <c r="AE103" i="9"/>
  <c r="Z47" i="9"/>
  <c r="L90" i="9"/>
  <c r="U103" i="9"/>
  <c r="I81" i="9"/>
  <c r="R2" i="9"/>
  <c r="R47" i="9" s="1"/>
  <c r="AB90" i="9"/>
  <c r="AA81" i="9"/>
  <c r="H81" i="9"/>
  <c r="P81" i="9"/>
  <c r="AA90" i="9"/>
  <c r="G90" i="9"/>
  <c r="O90" i="9"/>
  <c r="E96" i="9"/>
  <c r="M96" i="9"/>
  <c r="B96" i="9"/>
  <c r="J96" i="9"/>
  <c r="H96" i="9"/>
  <c r="P96" i="9"/>
  <c r="AK83" i="9"/>
  <c r="AI5" i="9"/>
  <c r="M90" i="9"/>
  <c r="N103" i="9"/>
  <c r="S2" i="9"/>
  <c r="AC81" i="9"/>
  <c r="AB2" i="9"/>
  <c r="AK84" i="9"/>
  <c r="C96" i="9"/>
  <c r="K96" i="9"/>
  <c r="I96" i="9"/>
  <c r="AK100" i="9"/>
  <c r="AK104" i="9"/>
  <c r="AK106" i="9"/>
  <c r="AK111" i="9"/>
  <c r="AK112" i="9"/>
  <c r="D90" i="9"/>
  <c r="M103" i="9"/>
  <c r="Z2" i="9"/>
  <c r="V2" i="9"/>
  <c r="AD2" i="9"/>
  <c r="U2" i="9"/>
  <c r="T17" i="9"/>
  <c r="F81" i="9"/>
  <c r="N81" i="9"/>
  <c r="AI85" i="9"/>
  <c r="AK91" i="9"/>
  <c r="AI92" i="9"/>
  <c r="AK93" i="9"/>
  <c r="AI107" i="9"/>
  <c r="AI112" i="9"/>
  <c r="Q11" i="9"/>
  <c r="Q47" i="9" s="1"/>
  <c r="G81" i="9"/>
  <c r="O81" i="9"/>
  <c r="AK89" i="9"/>
  <c r="AK108" i="9"/>
  <c r="AK110" i="9"/>
  <c r="AI113" i="9"/>
  <c r="AC103" i="9"/>
  <c r="V103" i="9"/>
  <c r="Q81" i="9"/>
  <c r="Y81" i="9"/>
  <c r="AI3" i="9"/>
  <c r="T11" i="9"/>
  <c r="AG11" i="9"/>
  <c r="AI11" i="9" s="1"/>
  <c r="D103" i="9"/>
  <c r="L103" i="9"/>
  <c r="T103" i="9"/>
  <c r="AB103" i="9"/>
  <c r="AK114" i="9"/>
  <c r="AK115" i="9"/>
  <c r="AA47" i="9"/>
  <c r="S81" i="9"/>
  <c r="T81" i="9"/>
  <c r="AI86" i="9"/>
  <c r="AK86" i="9"/>
  <c r="V90" i="9"/>
  <c r="W90" i="9"/>
  <c r="W81" i="9"/>
  <c r="AE81" i="9"/>
  <c r="AD90" i="9"/>
  <c r="U47" i="9"/>
  <c r="AG96" i="9"/>
  <c r="AK97" i="9"/>
  <c r="AI97" i="9"/>
  <c r="X81" i="9"/>
  <c r="AF81" i="9"/>
  <c r="AE90" i="9"/>
  <c r="T2" i="9"/>
  <c r="AC2" i="9"/>
  <c r="AC47" i="9" s="1"/>
  <c r="W2" i="9"/>
  <c r="AE2" i="9"/>
  <c r="S11" i="9"/>
  <c r="V17" i="9"/>
  <c r="V47" i="9" s="1"/>
  <c r="AD17" i="9"/>
  <c r="AD47" i="9" s="1"/>
  <c r="AK88" i="9"/>
  <c r="AC90" i="9"/>
  <c r="AK92" i="9"/>
  <c r="U90" i="9"/>
  <c r="AK101" i="9"/>
  <c r="AK105" i="9"/>
  <c r="AK109" i="9"/>
  <c r="X2" i="9"/>
  <c r="AF2" i="9"/>
  <c r="AB11" i="9"/>
  <c r="AB47" i="9" s="1"/>
  <c r="W17" i="9"/>
  <c r="W47" i="9" s="1"/>
  <c r="AE17" i="9"/>
  <c r="AE47" i="9" s="1"/>
  <c r="V81" i="9"/>
  <c r="AD81" i="9"/>
  <c r="AB81" i="9"/>
  <c r="AI89" i="9"/>
  <c r="AI93" i="9"/>
  <c r="AI106" i="9"/>
  <c r="AI110" i="9"/>
  <c r="AI114" i="9"/>
  <c r="Q2" i="9"/>
  <c r="Y2" i="9"/>
  <c r="Y47" i="9" s="1"/>
  <c r="AG2" i="9"/>
  <c r="X17" i="9"/>
  <c r="AF17" i="9"/>
  <c r="U81" i="9"/>
  <c r="AG90" i="9"/>
  <c r="AG103" i="9"/>
  <c r="AI111" i="9"/>
  <c r="AI115" i="9"/>
  <c r="AI87" i="9"/>
  <c r="AI91" i="9"/>
  <c r="R90" i="9"/>
  <c r="Z90" i="9"/>
  <c r="AI100" i="9"/>
  <c r="AI104" i="9"/>
  <c r="AI108" i="9"/>
  <c r="AI18" i="9"/>
  <c r="I47" i="6"/>
  <c r="AH48" i="6"/>
  <c r="W48" i="8"/>
  <c r="Y48" i="6"/>
  <c r="Y47" i="6"/>
  <c r="C47" i="6"/>
  <c r="C48" i="6"/>
  <c r="K47" i="6"/>
  <c r="K48" i="6"/>
  <c r="S47" i="6"/>
  <c r="S48" i="6"/>
  <c r="AA47" i="6"/>
  <c r="AA48" i="6"/>
  <c r="H48" i="7"/>
  <c r="H47" i="7"/>
  <c r="P48" i="7"/>
  <c r="P47" i="7"/>
  <c r="X48" i="7"/>
  <c r="X47" i="7"/>
  <c r="AF48" i="7"/>
  <c r="AF47" i="7"/>
  <c r="I47" i="7"/>
  <c r="I48" i="7"/>
  <c r="Q47" i="7"/>
  <c r="Q48" i="7"/>
  <c r="Y47" i="7"/>
  <c r="Y48" i="7"/>
  <c r="E47" i="6"/>
  <c r="E48" i="6"/>
  <c r="M48" i="6"/>
  <c r="M47" i="6"/>
  <c r="U47" i="6"/>
  <c r="U48" i="6"/>
  <c r="AC48" i="6"/>
  <c r="AC47" i="6"/>
  <c r="B47" i="7"/>
  <c r="B48" i="7"/>
  <c r="J47" i="7"/>
  <c r="J48" i="7"/>
  <c r="R47" i="7"/>
  <c r="R48" i="7"/>
  <c r="Z47" i="7"/>
  <c r="Z48" i="7"/>
  <c r="C47" i="8"/>
  <c r="W48" i="6"/>
  <c r="W47" i="6"/>
  <c r="Q47" i="6"/>
  <c r="AK3" i="6"/>
  <c r="AK5" i="6"/>
  <c r="AK7" i="6"/>
  <c r="AK9" i="6"/>
  <c r="AK13" i="6"/>
  <c r="AK15" i="6"/>
  <c r="F47" i="6"/>
  <c r="N47" i="6"/>
  <c r="V47" i="6"/>
  <c r="AD47" i="6"/>
  <c r="B48" i="6"/>
  <c r="AI48" i="6" s="1"/>
  <c r="J48" i="6"/>
  <c r="R48" i="6"/>
  <c r="Z48" i="6"/>
  <c r="AL5" i="7"/>
  <c r="AL24" i="7"/>
  <c r="AL39" i="7"/>
  <c r="AK39" i="7"/>
  <c r="AI39" i="7"/>
  <c r="S48" i="8"/>
  <c r="AI38" i="8"/>
  <c r="AI24" i="6"/>
  <c r="AI29" i="6"/>
  <c r="AI31" i="6"/>
  <c r="AI35" i="6"/>
  <c r="AI38" i="6"/>
  <c r="AI40" i="6"/>
  <c r="AI42" i="6"/>
  <c r="AI44" i="6"/>
  <c r="G47" i="6"/>
  <c r="O47" i="6"/>
  <c r="AE47" i="6"/>
  <c r="F48" i="7"/>
  <c r="F47" i="7"/>
  <c r="N48" i="7"/>
  <c r="N47" i="7"/>
  <c r="V48" i="7"/>
  <c r="V47" i="7"/>
  <c r="AD48" i="7"/>
  <c r="AD47" i="7"/>
  <c r="AL26" i="7"/>
  <c r="AD48" i="8"/>
  <c r="AD47" i="8"/>
  <c r="AH32" i="8"/>
  <c r="AK24" i="6"/>
  <c r="AK29" i="6"/>
  <c r="AK31" i="6"/>
  <c r="AK35" i="6"/>
  <c r="AK38" i="6"/>
  <c r="AK40" i="6"/>
  <c r="AK42" i="6"/>
  <c r="H47" i="6"/>
  <c r="P47" i="6"/>
  <c r="X47" i="6"/>
  <c r="AF47" i="6"/>
  <c r="D48" i="6"/>
  <c r="L48" i="6"/>
  <c r="T48" i="6"/>
  <c r="AB48" i="6"/>
  <c r="G48" i="7"/>
  <c r="G47" i="7"/>
  <c r="O48" i="7"/>
  <c r="O47" i="7"/>
  <c r="W48" i="7"/>
  <c r="W47" i="7"/>
  <c r="AE48" i="7"/>
  <c r="AE47" i="7"/>
  <c r="AI3" i="7"/>
  <c r="AL41" i="7"/>
  <c r="AI41" i="7"/>
  <c r="K48" i="8"/>
  <c r="AE47" i="8"/>
  <c r="H47" i="8"/>
  <c r="H48" i="8"/>
  <c r="P47" i="8"/>
  <c r="P48" i="8"/>
  <c r="X47" i="8"/>
  <c r="X48" i="8"/>
  <c r="AK2" i="8"/>
  <c r="AF47" i="8"/>
  <c r="AH47" i="8" s="1"/>
  <c r="G11" i="8"/>
  <c r="G47" i="8" s="1"/>
  <c r="O11" i="8"/>
  <c r="O48" i="8" s="1"/>
  <c r="W11" i="8"/>
  <c r="AE11" i="8"/>
  <c r="AE48" i="8" s="1"/>
  <c r="AI40" i="8"/>
  <c r="AI2" i="6"/>
  <c r="AI4" i="6"/>
  <c r="AI6" i="6"/>
  <c r="AI8" i="6"/>
  <c r="AI10" i="6"/>
  <c r="AI12" i="6"/>
  <c r="AI14" i="6"/>
  <c r="AI16" i="6"/>
  <c r="AI18" i="6"/>
  <c r="AG32" i="6"/>
  <c r="AG37" i="6"/>
  <c r="D24" i="7"/>
  <c r="D47" i="7" s="1"/>
  <c r="L24" i="7"/>
  <c r="T24" i="7"/>
  <c r="AB24" i="7"/>
  <c r="AB47" i="7" s="1"/>
  <c r="AL33" i="7"/>
  <c r="E47" i="7"/>
  <c r="V48" i="8"/>
  <c r="V47" i="8"/>
  <c r="AI36" i="8"/>
  <c r="L47" i="7"/>
  <c r="L48" i="7"/>
  <c r="F48" i="8"/>
  <c r="F47" i="8"/>
  <c r="AK2" i="6"/>
  <c r="AK4" i="6"/>
  <c r="AK6" i="6"/>
  <c r="AK8" i="6"/>
  <c r="AK10" i="6"/>
  <c r="AK12" i="6"/>
  <c r="AK14" i="6"/>
  <c r="AK16" i="6"/>
  <c r="AK18" i="6"/>
  <c r="AG2" i="7"/>
  <c r="AG32" i="7"/>
  <c r="AL35" i="7"/>
  <c r="AK35" i="7"/>
  <c r="AI35" i="7"/>
  <c r="M47" i="7"/>
  <c r="C48" i="8"/>
  <c r="W47" i="8"/>
  <c r="B2" i="8"/>
  <c r="J2" i="8"/>
  <c r="R2" i="8"/>
  <c r="Z2" i="8"/>
  <c r="AL27" i="8"/>
  <c r="AK27" i="8"/>
  <c r="AI42" i="8"/>
  <c r="AG11" i="6"/>
  <c r="AG17" i="6"/>
  <c r="AI39" i="6"/>
  <c r="AI41" i="6"/>
  <c r="AI43" i="6"/>
  <c r="AL11" i="7"/>
  <c r="U47" i="7"/>
  <c r="N48" i="8"/>
  <c r="N47" i="8"/>
  <c r="AH26" i="8"/>
  <c r="AI37" i="8"/>
  <c r="T47" i="7"/>
  <c r="T48" i="7"/>
  <c r="C47" i="7"/>
  <c r="C48" i="7"/>
  <c r="K47" i="7"/>
  <c r="K48" i="7"/>
  <c r="S47" i="7"/>
  <c r="S48" i="7"/>
  <c r="AA47" i="7"/>
  <c r="AA48" i="7"/>
  <c r="AL37" i="7"/>
  <c r="AK37" i="7"/>
  <c r="AI37" i="7"/>
  <c r="AC47" i="7"/>
  <c r="O47" i="8"/>
  <c r="AA48" i="8"/>
  <c r="AL31" i="8"/>
  <c r="AK31" i="8"/>
  <c r="AL6" i="7"/>
  <c r="AL8" i="7"/>
  <c r="AL10" i="7"/>
  <c r="AL12" i="7"/>
  <c r="AL14" i="7"/>
  <c r="AL16" i="7"/>
  <c r="AL25" i="7"/>
  <c r="AL30" i="7"/>
  <c r="AI3" i="8"/>
  <c r="AI5" i="8"/>
  <c r="AK7" i="8"/>
  <c r="AK9" i="8"/>
  <c r="AK11" i="8"/>
  <c r="AK13" i="8"/>
  <c r="AK15" i="8"/>
  <c r="AK22" i="8"/>
  <c r="AK26" i="8"/>
  <c r="AK30" i="8"/>
  <c r="AK32" i="8"/>
  <c r="D47" i="8"/>
  <c r="L47" i="8"/>
  <c r="T47" i="8"/>
  <c r="AB47" i="8"/>
  <c r="AK3" i="8"/>
  <c r="AK5" i="8"/>
  <c r="AL7" i="8"/>
  <c r="AL9" i="8"/>
  <c r="AL11" i="8"/>
  <c r="AL13" i="8"/>
  <c r="AL15" i="8"/>
  <c r="AL22" i="8"/>
  <c r="AG24" i="8"/>
  <c r="AL32" i="8"/>
  <c r="AK36" i="8"/>
  <c r="AF37" i="8"/>
  <c r="AF48" i="8" s="1"/>
  <c r="AH48" i="8" s="1"/>
  <c r="AK38" i="8"/>
  <c r="AK40" i="8"/>
  <c r="AK42" i="8"/>
  <c r="E47" i="8"/>
  <c r="M47" i="8"/>
  <c r="U47" i="8"/>
  <c r="AC47" i="8"/>
  <c r="I48" i="8"/>
  <c r="Q48" i="8"/>
  <c r="Y48" i="8"/>
  <c r="AG48" i="8"/>
  <c r="AI5" i="7"/>
  <c r="AI7" i="7"/>
  <c r="AI9" i="7"/>
  <c r="AI11" i="7"/>
  <c r="AI13" i="7"/>
  <c r="AI15" i="7"/>
  <c r="AI24" i="7"/>
  <c r="AI26" i="7"/>
  <c r="AI31" i="7"/>
  <c r="AI33" i="7"/>
  <c r="AL36" i="8"/>
  <c r="AK5" i="7"/>
  <c r="AK7" i="7"/>
  <c r="AK11" i="7"/>
  <c r="AK13" i="7"/>
  <c r="AK15" i="7"/>
  <c r="AK26" i="7"/>
  <c r="AK31" i="7"/>
  <c r="AK33" i="7"/>
  <c r="AI8" i="8"/>
  <c r="AI10" i="8"/>
  <c r="AI12" i="8"/>
  <c r="AI4" i="8"/>
  <c r="AI35" i="8"/>
  <c r="AG47" i="8"/>
  <c r="AH34" i="8" s="1"/>
  <c r="C48" i="5"/>
  <c r="K48" i="5"/>
  <c r="S48" i="5"/>
  <c r="AA48" i="5"/>
  <c r="AM4" i="5"/>
  <c r="AM5" i="5"/>
  <c r="AM6" i="5"/>
  <c r="AM7" i="5"/>
  <c r="AM8" i="5"/>
  <c r="AM9" i="5"/>
  <c r="AM10" i="5"/>
  <c r="AM11" i="5"/>
  <c r="AM12" i="5"/>
  <c r="AM13" i="5"/>
  <c r="AL14" i="5"/>
  <c r="AL15" i="5"/>
  <c r="AL16" i="5"/>
  <c r="AL17" i="5"/>
  <c r="AL18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M34" i="5"/>
  <c r="AM35" i="5"/>
  <c r="AM36" i="5"/>
  <c r="AJ42" i="5"/>
  <c r="AL43" i="5"/>
  <c r="AM44" i="5"/>
  <c r="V47" i="5"/>
  <c r="Q48" i="5"/>
  <c r="D48" i="5"/>
  <c r="L48" i="5"/>
  <c r="T48" i="5"/>
  <c r="AB48" i="5"/>
  <c r="AB47" i="5"/>
  <c r="AJ3" i="5"/>
  <c r="AM14" i="5"/>
  <c r="AM15" i="5"/>
  <c r="AM16" i="5"/>
  <c r="AM17" i="5"/>
  <c r="AM18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J41" i="5"/>
  <c r="AL42" i="5"/>
  <c r="AM43" i="5"/>
  <c r="AF47" i="5"/>
  <c r="R48" i="5"/>
  <c r="E48" i="5"/>
  <c r="M48" i="5"/>
  <c r="U48" i="5"/>
  <c r="AC48" i="5"/>
  <c r="AL2" i="5"/>
  <c r="AL3" i="5"/>
  <c r="AJ40" i="5"/>
  <c r="AL41" i="5"/>
  <c r="AM42" i="5"/>
  <c r="AG47" i="5"/>
  <c r="AH3" i="5" s="1"/>
  <c r="AM3" i="5"/>
  <c r="AX3" i="5"/>
  <c r="AG37" i="5"/>
  <c r="AJ39" i="5"/>
  <c r="AL40" i="5"/>
  <c r="AM41" i="5"/>
  <c r="I47" i="5"/>
  <c r="Y47" i="5"/>
  <c r="B48" i="5"/>
  <c r="G48" i="5"/>
  <c r="O48" i="5"/>
  <c r="W48" i="5"/>
  <c r="AE48" i="5"/>
  <c r="AH7" i="5"/>
  <c r="AH10" i="5"/>
  <c r="J47" i="5"/>
  <c r="Z47" i="5"/>
  <c r="F48" i="5"/>
  <c r="H48" i="5"/>
  <c r="P48" i="5"/>
  <c r="X48" i="5"/>
  <c r="AF48" i="5"/>
  <c r="AH17" i="5"/>
  <c r="AH18" i="5"/>
  <c r="AH21" i="5"/>
  <c r="AH25" i="5"/>
  <c r="AH26" i="5"/>
  <c r="AH28" i="5"/>
  <c r="AH33" i="5"/>
  <c r="AH34" i="5"/>
  <c r="C47" i="5"/>
  <c r="K47" i="5"/>
  <c r="S47" i="5"/>
  <c r="AA47" i="5"/>
  <c r="AD48" i="5"/>
  <c r="AJ4" i="5"/>
  <c r="AJ5" i="5"/>
  <c r="AJ6" i="5"/>
  <c r="AJ7" i="5"/>
  <c r="AJ8" i="5"/>
  <c r="AJ9" i="5"/>
  <c r="AJ10" i="5"/>
  <c r="AJ11" i="5"/>
  <c r="AJ12" i="5"/>
  <c r="AJ13" i="5"/>
  <c r="AI29" i="5"/>
  <c r="AJ35" i="5"/>
  <c r="AJ36" i="5"/>
  <c r="AJ44" i="5"/>
  <c r="D47" i="5"/>
  <c r="L47" i="5"/>
  <c r="T47" i="5"/>
  <c r="AC47" i="5"/>
  <c r="AG48" i="5"/>
  <c r="AL7" i="5"/>
  <c r="AL8" i="5"/>
  <c r="AL9" i="5"/>
  <c r="AL10" i="5"/>
  <c r="AL11" i="5"/>
  <c r="AK14" i="5"/>
  <c r="AJ17" i="5"/>
  <c r="AJ18" i="5"/>
  <c r="AJ23" i="5"/>
  <c r="AJ24" i="5"/>
  <c r="AJ32" i="5"/>
  <c r="E47" i="5"/>
  <c r="M47" i="5"/>
  <c r="U47" i="5"/>
  <c r="AD47" i="5"/>
  <c r="N48" i="5"/>
  <c r="AI95" i="9" l="1"/>
  <c r="S47" i="9"/>
  <c r="AI84" i="9"/>
  <c r="T47" i="9"/>
  <c r="AG47" i="9"/>
  <c r="AI83" i="9"/>
  <c r="X47" i="9"/>
  <c r="AI2" i="9"/>
  <c r="AI103" i="9"/>
  <c r="AK103" i="9"/>
  <c r="AK90" i="9"/>
  <c r="AI90" i="9"/>
  <c r="AI17" i="9"/>
  <c r="AF47" i="9"/>
  <c r="AI96" i="9"/>
  <c r="AK96" i="9"/>
  <c r="AI82" i="9"/>
  <c r="AK82" i="9"/>
  <c r="AG81" i="9"/>
  <c r="AH16" i="8"/>
  <c r="AH13" i="8"/>
  <c r="AI17" i="6"/>
  <c r="AL17" i="6"/>
  <c r="AK17" i="6"/>
  <c r="AH22" i="8"/>
  <c r="AH9" i="8"/>
  <c r="AH15" i="8"/>
  <c r="AH14" i="8"/>
  <c r="AH27" i="8"/>
  <c r="AI11" i="6"/>
  <c r="AG48" i="6"/>
  <c r="AL11" i="6"/>
  <c r="AK11" i="6"/>
  <c r="Z47" i="8"/>
  <c r="Z48" i="8"/>
  <c r="D48" i="7"/>
  <c r="G48" i="8"/>
  <c r="AH35" i="8"/>
  <c r="AH6" i="8"/>
  <c r="AH31" i="8"/>
  <c r="AH5" i="8"/>
  <c r="AH36" i="8"/>
  <c r="AH3" i="8"/>
  <c r="AH12" i="8"/>
  <c r="AH30" i="8"/>
  <c r="R47" i="8"/>
  <c r="R48" i="8"/>
  <c r="AH11" i="8"/>
  <c r="AI47" i="6"/>
  <c r="AH47" i="6"/>
  <c r="AI47" i="7"/>
  <c r="AH47" i="7"/>
  <c r="AH10" i="8"/>
  <c r="AH37" i="8"/>
  <c r="AB48" i="7"/>
  <c r="J47" i="8"/>
  <c r="J48" i="8"/>
  <c r="AI48" i="7"/>
  <c r="AH48" i="7"/>
  <c r="AH4" i="8"/>
  <c r="AH8" i="8"/>
  <c r="B47" i="8"/>
  <c r="B48" i="8"/>
  <c r="AI48" i="8" s="1"/>
  <c r="AI32" i="7"/>
  <c r="AL32" i="7"/>
  <c r="AK32" i="7"/>
  <c r="AH7" i="8"/>
  <c r="AG47" i="6"/>
  <c r="AL48" i="8"/>
  <c r="AH43" i="8"/>
  <c r="AH41" i="8"/>
  <c r="AH39" i="8"/>
  <c r="AH42" i="8"/>
  <c r="AH40" i="8"/>
  <c r="AH38" i="8"/>
  <c r="AL24" i="8"/>
  <c r="AK24" i="8"/>
  <c r="AI24" i="8"/>
  <c r="AH24" i="8"/>
  <c r="AK37" i="8"/>
  <c r="AG47" i="7"/>
  <c r="AI2" i="7"/>
  <c r="AH2" i="7"/>
  <c r="AG48" i="7"/>
  <c r="AL2" i="7"/>
  <c r="AK2" i="7"/>
  <c r="AL37" i="6"/>
  <c r="AL37" i="8"/>
  <c r="AK32" i="6"/>
  <c r="AI32" i="6"/>
  <c r="AL32" i="6"/>
  <c r="AL48" i="5"/>
  <c r="AJ48" i="5"/>
  <c r="AI48" i="5"/>
  <c r="AH48" i="5"/>
  <c r="AI36" i="5"/>
  <c r="AI35" i="5"/>
  <c r="AM48" i="5"/>
  <c r="AI2" i="5"/>
  <c r="AI22" i="5"/>
  <c r="AI25" i="5"/>
  <c r="AI32" i="5"/>
  <c r="AI24" i="5"/>
  <c r="AI17" i="5"/>
  <c r="AH16" i="5"/>
  <c r="AI5" i="5"/>
  <c r="AH13" i="5"/>
  <c r="AH8" i="5"/>
  <c r="AH4" i="5"/>
  <c r="AI38" i="5"/>
  <c r="AI3" i="5"/>
  <c r="AI28" i="5"/>
  <c r="AI7" i="5"/>
  <c r="AI33" i="5"/>
  <c r="AI18" i="5"/>
  <c r="AI10" i="5"/>
  <c r="AH5" i="5"/>
  <c r="AI31" i="5"/>
  <c r="AI16" i="5"/>
  <c r="AI44" i="5"/>
  <c r="AH31" i="5"/>
  <c r="AH23" i="5"/>
  <c r="AH15" i="5"/>
  <c r="AI4" i="5"/>
  <c r="AH12" i="5"/>
  <c r="AM37" i="5"/>
  <c r="AL37" i="5"/>
  <c r="AJ37" i="5"/>
  <c r="AI37" i="5"/>
  <c r="AI6" i="5"/>
  <c r="AH14" i="5"/>
  <c r="AI43" i="5"/>
  <c r="AI30" i="5"/>
  <c r="AI23" i="5"/>
  <c r="AI15" i="5"/>
  <c r="AH29" i="5"/>
  <c r="AH22" i="5"/>
  <c r="AI14" i="5"/>
  <c r="AI9" i="5"/>
  <c r="AH11" i="5"/>
  <c r="AI39" i="5"/>
  <c r="AI13" i="5"/>
  <c r="AI8" i="5"/>
  <c r="AI12" i="5"/>
  <c r="AI41" i="5"/>
  <c r="AI11" i="5"/>
  <c r="AJ47" i="5"/>
  <c r="AH2" i="5"/>
  <c r="AM47" i="5"/>
  <c r="AL47" i="5"/>
  <c r="AH30" i="5"/>
  <c r="AH27" i="5"/>
  <c r="AI47" i="5"/>
  <c r="AH36" i="5"/>
  <c r="AH35" i="5"/>
  <c r="AH47" i="5"/>
  <c r="AI40" i="5"/>
  <c r="AI27" i="5"/>
  <c r="AI34" i="5"/>
  <c r="AI26" i="5"/>
  <c r="AI21" i="5"/>
  <c r="AH32" i="5"/>
  <c r="AH24" i="5"/>
  <c r="AH9" i="5"/>
  <c r="AH6" i="5"/>
  <c r="AI42" i="5"/>
  <c r="AI47" i="9" l="1"/>
  <c r="AK81" i="9"/>
  <c r="AI81" i="9"/>
  <c r="AK117" i="9"/>
  <c r="AJ117" i="9"/>
  <c r="AI117" i="9"/>
  <c r="AH34" i="7"/>
  <c r="AH30" i="7"/>
  <c r="AH25" i="7"/>
  <c r="AH16" i="7"/>
  <c r="AH14" i="7"/>
  <c r="AH12" i="7"/>
  <c r="AH10" i="7"/>
  <c r="AH8" i="7"/>
  <c r="AH6" i="7"/>
  <c r="AH7" i="7"/>
  <c r="AH33" i="7"/>
  <c r="AH37" i="7"/>
  <c r="AH9" i="7"/>
  <c r="AH3" i="7"/>
  <c r="AH11" i="7"/>
  <c r="AH4" i="7"/>
  <c r="AH13" i="7"/>
  <c r="AH15" i="7"/>
  <c r="AH24" i="7"/>
  <c r="AH31" i="7"/>
  <c r="AH35" i="7"/>
  <c r="AH26" i="7"/>
  <c r="AH36" i="7"/>
  <c r="AH5" i="7"/>
  <c r="AH2" i="6"/>
  <c r="AH18" i="6"/>
  <c r="AH16" i="6"/>
  <c r="AH3" i="6"/>
  <c r="AH4" i="6"/>
  <c r="AH13" i="6"/>
  <c r="AH6" i="6"/>
  <c r="AH5" i="6"/>
  <c r="AH9" i="6"/>
  <c r="AH24" i="6"/>
  <c r="AH8" i="6"/>
  <c r="AH15" i="6"/>
  <c r="AH7" i="6"/>
  <c r="AH21" i="6"/>
  <c r="AH29" i="6"/>
  <c r="AH10" i="6"/>
  <c r="AH28" i="6"/>
  <c r="AH31" i="6"/>
  <c r="AH12" i="6"/>
  <c r="AH30" i="6"/>
  <c r="AH35" i="6"/>
  <c r="AH14" i="6"/>
  <c r="AI47" i="8"/>
  <c r="AH40" i="6"/>
  <c r="AH43" i="6"/>
  <c r="AH42" i="6"/>
  <c r="AH41" i="6"/>
  <c r="AH44" i="6"/>
  <c r="AH38" i="6"/>
  <c r="AH39" i="6"/>
  <c r="AH32" i="6"/>
  <c r="AH11" i="6"/>
  <c r="AH17" i="6"/>
  <c r="AH32" i="7"/>
  <c r="AH39" i="7"/>
  <c r="AH40" i="7"/>
  <c r="AH38" i="7"/>
  <c r="AH41" i="7"/>
</calcChain>
</file>

<file path=xl/sharedStrings.xml><?xml version="1.0" encoding="utf-8"?>
<sst xmlns="http://schemas.openxmlformats.org/spreadsheetml/2006/main" count="498" uniqueCount="60">
  <si>
    <t>% Share 2021</t>
  </si>
  <si>
    <t>% Share 2021 incl LULUCF</t>
  </si>
  <si>
    <t>% Change 1990-2021</t>
  </si>
  <si>
    <t>Annual change</t>
  </si>
  <si>
    <t>kt CO2</t>
  </si>
  <si>
    <t>Energy Industries</t>
  </si>
  <si>
    <t>Public electricity and heat production</t>
  </si>
  <si>
    <t>Petroleum refining</t>
  </si>
  <si>
    <t>Solid fuels and other energy industries</t>
  </si>
  <si>
    <t>Fugitive emissions</t>
  </si>
  <si>
    <t>Residential</t>
  </si>
  <si>
    <t>Manufacturing Combustion</t>
  </si>
  <si>
    <t>Commercial Services</t>
  </si>
  <si>
    <t>Public Services</t>
  </si>
  <si>
    <t>Transport</t>
  </si>
  <si>
    <t>Domestic aviation</t>
  </si>
  <si>
    <t>Road transportation</t>
  </si>
  <si>
    <t>Railways</t>
  </si>
  <si>
    <t>Domestic navigation</t>
  </si>
  <si>
    <t>Other transportation</t>
  </si>
  <si>
    <t>Industrial Processes</t>
  </si>
  <si>
    <t>Mineral industry</t>
  </si>
  <si>
    <t>Chemical industry</t>
  </si>
  <si>
    <t>NO</t>
  </si>
  <si>
    <t>Metal industry</t>
  </si>
  <si>
    <t>Non-energy products from fuels and solvent use</t>
  </si>
  <si>
    <t>Other product manufacture and use</t>
  </si>
  <si>
    <t>F-Gases</t>
  </si>
  <si>
    <t>Agriculture</t>
  </si>
  <si>
    <t>Enteric fermentation</t>
  </si>
  <si>
    <t>Manure management</t>
  </si>
  <si>
    <t>Agricultural soils</t>
  </si>
  <si>
    <t>Liming</t>
  </si>
  <si>
    <t>Urea application</t>
  </si>
  <si>
    <t>Agriculture/Forestry fuel combustion</t>
  </si>
  <si>
    <t>Fishing</t>
  </si>
  <si>
    <t>Waste</t>
  </si>
  <si>
    <t>Landfills</t>
  </si>
  <si>
    <t>Biological treatment of solid waste</t>
  </si>
  <si>
    <t>Incineration and open burning of waste</t>
  </si>
  <si>
    <t>Wastewater treatment and discharge</t>
  </si>
  <si>
    <t>Land use, land-use change and forestry</t>
  </si>
  <si>
    <t>Forest land</t>
  </si>
  <si>
    <t>Cropland</t>
  </si>
  <si>
    <t>Grassland</t>
  </si>
  <si>
    <t>Wetlands</t>
  </si>
  <si>
    <t xml:space="preserve">Settlements </t>
  </si>
  <si>
    <t>Other land</t>
  </si>
  <si>
    <t>Harvested wood products</t>
  </si>
  <si>
    <r>
      <t>Other</t>
    </r>
    <r>
      <rPr>
        <i/>
        <sz val="9"/>
        <rFont val="Times New Roman"/>
        <family val="1"/>
      </rPr>
      <t xml:space="preserve">       </t>
    </r>
  </si>
  <si>
    <t>National Total</t>
  </si>
  <si>
    <t>National Total with LULUCF</t>
  </si>
  <si>
    <t>kt CH4</t>
  </si>
  <si>
    <t>kt N2O</t>
  </si>
  <si>
    <t>NO,IE</t>
  </si>
  <si>
    <t/>
  </si>
  <si>
    <t>1990-2021_Submission 2023 FINAL</t>
  </si>
  <si>
    <t>National Total ETS</t>
  </si>
  <si>
    <t>NON-ETS</t>
  </si>
  <si>
    <t>National Total - 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</si>
</sst>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%"/>
    <numFmt numFmtId="165" formatCode="0.000"/>
    <numFmt numFmtId="166" formatCode="0.0000"/>
    <numFmt numFmtId="167" formatCode="0.0000%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sz val="9"/>
      <name val="Times New Roman"/>
      <family val="1"/>
    </font>
    <font>
      <b/>
      <i/>
      <sz val="11"/>
      <color rgb="FFFF0000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4" fillId="0" borderId="0"/>
    <xf numFmtId="0" fontId="7" fillId="0" borderId="0"/>
    <xf numFmtId="9" fontId="4" fillId="0" borderId="0" applyFont="0" applyFill="0" applyBorder="0" applyAlignment="0" applyProtection="0"/>
    <xf numFmtId="0" fontId="8" fillId="0" borderId="0"/>
    <xf numFmtId="0" fontId="8" fillId="0" borderId="0"/>
  </cellStyleXfs>
  <cellXfs count="87">
    <xf numFmtId="0" fontId="0" fillId="0" borderId="0" xfId="0"/>
    <xf numFmtId="0" fontId="2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center"/>
    </xf>
    <xf numFmtId="0" fontId="2" fillId="3" borderId="0" xfId="1" applyFont="1" applyFill="1" applyAlignment="1">
      <alignment horizontal="center" wrapText="1"/>
    </xf>
    <xf numFmtId="0" fontId="2" fillId="0" borderId="0" xfId="1" applyFont="1" applyAlignment="1">
      <alignment horizontal="center" wrapText="1"/>
    </xf>
    <xf numFmtId="0" fontId="2" fillId="3" borderId="0" xfId="1" applyFont="1" applyFill="1" applyAlignment="1">
      <alignment horizontal="center"/>
    </xf>
    <xf numFmtId="0" fontId="3" fillId="0" borderId="0" xfId="1" applyFont="1"/>
    <xf numFmtId="0" fontId="3" fillId="3" borderId="0" xfId="1" applyFont="1" applyFill="1"/>
    <xf numFmtId="2" fontId="3" fillId="3" borderId="0" xfId="1" applyNumberFormat="1" applyFont="1" applyFill="1" applyAlignment="1">
      <alignment horizontal="right"/>
    </xf>
    <xf numFmtId="0" fontId="3" fillId="4" borderId="0" xfId="1" applyFont="1" applyFill="1" applyAlignment="1">
      <alignment horizontal="left" indent="1"/>
    </xf>
    <xf numFmtId="2" fontId="3" fillId="4" borderId="0" xfId="1" applyNumberFormat="1" applyFont="1" applyFill="1" applyAlignment="1">
      <alignment horizontal="right"/>
    </xf>
    <xf numFmtId="0" fontId="3" fillId="3" borderId="0" xfId="1" applyFont="1" applyFill="1" applyAlignment="1">
      <alignment horizontal="left"/>
    </xf>
    <xf numFmtId="2" fontId="3" fillId="0" borderId="0" xfId="1" applyNumberFormat="1" applyFont="1"/>
    <xf numFmtId="0" fontId="3" fillId="0" borderId="0" xfId="1" applyFont="1" applyAlignment="1">
      <alignment horizontal="left"/>
    </xf>
    <xf numFmtId="0" fontId="3" fillId="0" borderId="0" xfId="1" applyFont="1" applyAlignment="1">
      <alignment horizontal="left" indent="1"/>
    </xf>
    <xf numFmtId="2" fontId="3" fillId="0" borderId="0" xfId="1" applyNumberFormat="1" applyFont="1" applyAlignment="1">
      <alignment horizontal="right"/>
    </xf>
    <xf numFmtId="0" fontId="2" fillId="3" borderId="0" xfId="1" applyFont="1" applyFill="1" applyAlignment="1">
      <alignment horizontal="left"/>
    </xf>
    <xf numFmtId="2" fontId="2" fillId="3" borderId="0" xfId="1" applyNumberFormat="1" applyFont="1" applyFill="1"/>
    <xf numFmtId="165" fontId="3" fillId="0" borderId="0" xfId="1" applyNumberFormat="1" applyFont="1" applyAlignment="1">
      <alignment horizontal="right"/>
    </xf>
    <xf numFmtId="2" fontId="6" fillId="0" borderId="0" xfId="1" applyNumberFormat="1" applyFont="1" applyAlignment="1">
      <alignment horizontal="right"/>
    </xf>
    <xf numFmtId="166" fontId="3" fillId="0" borderId="0" xfId="1" applyNumberFormat="1" applyFont="1"/>
    <xf numFmtId="43" fontId="1" fillId="0" borderId="0" xfId="1" applyNumberFormat="1" applyFont="1"/>
    <xf numFmtId="165" fontId="3" fillId="0" borderId="0" xfId="1" applyNumberFormat="1" applyFont="1"/>
    <xf numFmtId="43" fontId="3" fillId="4" borderId="0" xfId="1" applyNumberFormat="1" applyFont="1" applyFill="1" applyAlignment="1">
      <alignment horizontal="right"/>
    </xf>
    <xf numFmtId="0" fontId="2" fillId="2" borderId="0" xfId="2" applyFont="1" applyFill="1" applyAlignment="1">
      <alignment horizontal="center" wrapText="1"/>
    </xf>
    <xf numFmtId="0" fontId="2" fillId="2" borderId="0" xfId="2" applyFont="1" applyFill="1" applyAlignment="1">
      <alignment horizontal="center"/>
    </xf>
    <xf numFmtId="0" fontId="2" fillId="3" borderId="0" xfId="2" applyFont="1" applyFill="1" applyAlignment="1">
      <alignment horizontal="center" wrapText="1"/>
    </xf>
    <xf numFmtId="0" fontId="2" fillId="0" borderId="0" xfId="2" applyFont="1" applyAlignment="1">
      <alignment horizontal="center" wrapText="1"/>
    </xf>
    <xf numFmtId="0" fontId="2" fillId="3" borderId="0" xfId="2" applyFont="1" applyFill="1" applyAlignment="1">
      <alignment horizontal="center"/>
    </xf>
    <xf numFmtId="0" fontId="3" fillId="0" borderId="0" xfId="2" applyFont="1"/>
    <xf numFmtId="0" fontId="3" fillId="3" borderId="0" xfId="2" applyFont="1" applyFill="1"/>
    <xf numFmtId="2" fontId="3" fillId="3" borderId="0" xfId="2" applyNumberFormat="1" applyFont="1" applyFill="1" applyAlignment="1">
      <alignment horizontal="right"/>
    </xf>
    <xf numFmtId="164" fontId="2" fillId="3" borderId="0" xfId="2" applyNumberFormat="1" applyFont="1" applyFill="1" applyAlignment="1">
      <alignment horizontal="center"/>
    </xf>
    <xf numFmtId="164" fontId="2" fillId="3" borderId="0" xfId="2" applyNumberFormat="1" applyFont="1" applyFill="1" applyAlignment="1">
      <alignment horizontal="right"/>
    </xf>
    <xf numFmtId="2" fontId="2" fillId="3" borderId="0" xfId="2" applyNumberFormat="1" applyFont="1" applyFill="1"/>
    <xf numFmtId="0" fontId="3" fillId="4" borderId="0" xfId="2" applyFont="1" applyFill="1" applyAlignment="1">
      <alignment horizontal="left" indent="1"/>
    </xf>
    <xf numFmtId="2" fontId="3" fillId="4" borderId="0" xfId="2" applyNumberFormat="1" applyFont="1" applyFill="1" applyAlignment="1">
      <alignment horizontal="right"/>
    </xf>
    <xf numFmtId="164" fontId="3" fillId="4" borderId="0" xfId="2" applyNumberFormat="1" applyFont="1" applyFill="1" applyAlignment="1">
      <alignment horizontal="center"/>
    </xf>
    <xf numFmtId="164" fontId="3" fillId="0" borderId="0" xfId="2" applyNumberFormat="1" applyFont="1" applyAlignment="1">
      <alignment horizontal="right"/>
    </xf>
    <xf numFmtId="164" fontId="3" fillId="4" borderId="0" xfId="2" applyNumberFormat="1" applyFont="1" applyFill="1" applyAlignment="1">
      <alignment horizontal="right"/>
    </xf>
    <xf numFmtId="2" fontId="3" fillId="4" borderId="0" xfId="2" applyNumberFormat="1" applyFont="1" applyFill="1"/>
    <xf numFmtId="2" fontId="3" fillId="0" borderId="0" xfId="2" applyNumberFormat="1" applyFont="1"/>
    <xf numFmtId="2" fontId="3" fillId="0" borderId="0" xfId="3" applyNumberFormat="1" applyFont="1"/>
    <xf numFmtId="0" fontId="3" fillId="3" borderId="0" xfId="2" applyFont="1" applyFill="1" applyAlignment="1">
      <alignment horizontal="left"/>
    </xf>
    <xf numFmtId="165" fontId="3" fillId="0" borderId="0" xfId="2" applyNumberFormat="1" applyFont="1"/>
    <xf numFmtId="167" fontId="3" fillId="0" borderId="0" xfId="3" applyNumberFormat="1" applyFont="1"/>
    <xf numFmtId="164" fontId="3" fillId="0" borderId="0" xfId="3" applyNumberFormat="1" applyFont="1"/>
    <xf numFmtId="2" fontId="3" fillId="0" borderId="0" xfId="2" applyNumberFormat="1" applyFont="1" applyAlignment="1">
      <alignment horizontal="right"/>
    </xf>
    <xf numFmtId="0" fontId="3" fillId="0" borderId="0" xfId="2" applyFont="1" applyAlignment="1">
      <alignment horizontal="center"/>
    </xf>
    <xf numFmtId="0" fontId="2" fillId="3" borderId="0" xfId="2" applyFont="1" applyFill="1" applyAlignment="1">
      <alignment horizontal="left"/>
    </xf>
    <xf numFmtId="164" fontId="3" fillId="0" borderId="0" xfId="3" applyNumberFormat="1" applyFont="1" applyAlignment="1">
      <alignment horizontal="right"/>
    </xf>
    <xf numFmtId="0" fontId="2" fillId="0" borderId="0" xfId="2" applyFont="1"/>
    <xf numFmtId="0" fontId="1" fillId="0" borderId="0" xfId="2" applyFont="1"/>
    <xf numFmtId="2" fontId="2" fillId="0" borderId="0" xfId="2" applyNumberFormat="1" applyFont="1"/>
    <xf numFmtId="164" fontId="2" fillId="0" borderId="0" xfId="2" applyNumberFormat="1" applyFont="1" applyAlignment="1">
      <alignment horizontal="right"/>
    </xf>
    <xf numFmtId="164" fontId="3" fillId="0" borderId="0" xfId="3" applyNumberFormat="1" applyFont="1" applyFill="1" applyAlignment="1">
      <alignment horizontal="right"/>
    </xf>
    <xf numFmtId="164" fontId="2" fillId="0" borderId="0" xfId="2" applyNumberFormat="1" applyFont="1" applyAlignment="1">
      <alignment horizontal="center"/>
    </xf>
    <xf numFmtId="164" fontId="3" fillId="0" borderId="0" xfId="3" applyNumberFormat="1" applyFont="1" applyFill="1"/>
    <xf numFmtId="9" fontId="3" fillId="0" borderId="0" xfId="3" applyFont="1" applyFill="1"/>
    <xf numFmtId="0" fontId="2" fillId="2" borderId="0" xfId="4" applyFont="1" applyFill="1" applyAlignment="1">
      <alignment horizontal="left" wrapText="1"/>
    </xf>
    <xf numFmtId="0" fontId="2" fillId="2" borderId="0" xfId="4" applyFont="1" applyFill="1" applyAlignment="1">
      <alignment horizontal="center" wrapText="1"/>
    </xf>
    <xf numFmtId="0" fontId="2" fillId="0" borderId="0" xfId="4" applyFont="1" applyAlignment="1">
      <alignment horizontal="center" wrapText="1"/>
    </xf>
    <xf numFmtId="0" fontId="8" fillId="0" borderId="0" xfId="4"/>
    <xf numFmtId="0" fontId="3" fillId="2" borderId="0" xfId="4" applyFont="1" applyFill="1" applyAlignment="1">
      <alignment horizontal="left" wrapText="1"/>
    </xf>
    <xf numFmtId="2" fontId="2" fillId="2" borderId="0" xfId="4" applyNumberFormat="1" applyFont="1" applyFill="1" applyAlignment="1">
      <alignment horizontal="right" wrapText="1"/>
    </xf>
    <xf numFmtId="2" fontId="3" fillId="2" borderId="0" xfId="4" applyNumberFormat="1" applyFont="1" applyFill="1" applyAlignment="1">
      <alignment horizontal="right" wrapText="1"/>
    </xf>
    <xf numFmtId="2" fontId="3" fillId="0" borderId="0" xfId="4" applyNumberFormat="1" applyFont="1" applyAlignment="1">
      <alignment horizontal="right" wrapText="1"/>
    </xf>
    <xf numFmtId="164" fontId="3" fillId="2" borderId="0" xfId="3" applyNumberFormat="1" applyFont="1" applyFill="1" applyAlignment="1">
      <alignment horizontal="right" wrapText="1"/>
    </xf>
    <xf numFmtId="0" fontId="3" fillId="4" borderId="0" xfId="4" applyFont="1" applyFill="1" applyAlignment="1">
      <alignment horizontal="left" indent="1"/>
    </xf>
    <xf numFmtId="2" fontId="3" fillId="4" borderId="0" xfId="4" applyNumberFormat="1" applyFont="1" applyFill="1" applyAlignment="1">
      <alignment horizontal="right"/>
    </xf>
    <xf numFmtId="2" fontId="3" fillId="0" borderId="0" xfId="4" applyNumberFormat="1" applyFont="1" applyAlignment="1">
      <alignment horizontal="right"/>
    </xf>
    <xf numFmtId="164" fontId="3" fillId="4" borderId="0" xfId="3" applyNumberFormat="1" applyFont="1" applyFill="1" applyAlignment="1">
      <alignment horizontal="right"/>
    </xf>
    <xf numFmtId="0" fontId="3" fillId="3" borderId="0" xfId="4" applyFont="1" applyFill="1" applyAlignment="1">
      <alignment horizontal="left"/>
    </xf>
    <xf numFmtId="2" fontId="3" fillId="3" borderId="0" xfId="4" applyNumberFormat="1" applyFont="1" applyFill="1" applyAlignment="1">
      <alignment horizontal="right"/>
    </xf>
    <xf numFmtId="164" fontId="3" fillId="3" borderId="0" xfId="3" applyNumberFormat="1" applyFont="1" applyFill="1" applyAlignment="1">
      <alignment horizontal="right"/>
    </xf>
    <xf numFmtId="2" fontId="3" fillId="3" borderId="0" xfId="5" applyNumberFormat="1" applyFont="1" applyFill="1" applyAlignment="1">
      <alignment horizontal="right"/>
    </xf>
    <xf numFmtId="0" fontId="3" fillId="0" borderId="0" xfId="4" applyFont="1" applyAlignment="1">
      <alignment horizontal="left"/>
    </xf>
    <xf numFmtId="0" fontId="3" fillId="0" borderId="0" xfId="4" applyFont="1" applyAlignment="1">
      <alignment horizontal="left" indent="1"/>
    </xf>
    <xf numFmtId="2" fontId="8" fillId="0" borderId="0" xfId="4" applyNumberFormat="1" applyAlignment="1">
      <alignment horizontal="right"/>
    </xf>
    <xf numFmtId="0" fontId="2" fillId="3" borderId="0" xfId="4" applyFont="1" applyFill="1" applyAlignment="1">
      <alignment horizontal="left"/>
    </xf>
    <xf numFmtId="2" fontId="2" fillId="3" borderId="0" xfId="4" applyNumberFormat="1" applyFont="1" applyFill="1" applyAlignment="1">
      <alignment horizontal="right"/>
    </xf>
    <xf numFmtId="2" fontId="2" fillId="0" borderId="0" xfId="4" applyNumberFormat="1" applyFont="1" applyAlignment="1">
      <alignment horizontal="right"/>
    </xf>
    <xf numFmtId="43" fontId="8" fillId="0" borderId="0" xfId="4" applyNumberFormat="1"/>
    <xf numFmtId="2" fontId="3" fillId="4" borderId="0" xfId="4" applyNumberFormat="1" applyFont="1" applyFill="1" applyAlignment="1">
      <alignment horizontal="right" wrapText="1"/>
    </xf>
    <xf numFmtId="164" fontId="3" fillId="4" borderId="0" xfId="3" applyNumberFormat="1" applyFont="1" applyFill="1" applyAlignment="1">
      <alignment horizontal="right" wrapText="1"/>
    </xf>
    <xf numFmtId="164" fontId="3" fillId="0" borderId="0" xfId="3" applyNumberFormat="1" applyFont="1" applyFill="1" applyAlignment="1">
      <alignment horizontal="right" wrapText="1"/>
    </xf>
    <xf numFmtId="2" fontId="8" fillId="0" borderId="0" xfId="4" applyNumberFormat="1"/>
  </cellXfs>
  <cellStyles count="6">
    <cellStyle name="Normal" xfId="0" builtinId="0"/>
    <cellStyle name="Normal 2" xfId="1" xr:uid="{45FD3A87-2C59-4D8C-96AE-E50F9C54B74C}"/>
    <cellStyle name="Normal 3" xfId="2" xr:uid="{03AF4D81-2283-4502-A96D-8D81F53CA352}"/>
    <cellStyle name="Normal 5" xfId="4" xr:uid="{48FC7218-E095-4A3E-8366-716165F2ACB7}"/>
    <cellStyle name="Normal 5 2 2" xfId="5" xr:uid="{420C5945-88F8-4CE7-A188-A827141C3741}"/>
    <cellStyle name="Percent 2" xfId="3" xr:uid="{B9650D1D-14A6-4B5E-BA3C-B9C9140AF1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911973348644102E-2"/>
          <c:y val="3.2949149716677478E-2"/>
          <c:w val="0.91216893473155158"/>
          <c:h val="0.829225740870666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'1990-2021 GHG'!$A$2</c:f>
              <c:strCache>
                <c:ptCount val="1"/>
                <c:pt idx="0">
                  <c:v>Energy Industries</c:v>
                </c:pt>
              </c:strCache>
            </c:strRef>
          </c:tx>
          <c:invertIfNegative val="0"/>
          <c:cat>
            <c:numRef>
              <c:f>'1990-2021 GHG'!$B$1:$AG$1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'1990-2021 GHG'!$B$2:$AG$2</c:f>
              <c:numCache>
                <c:formatCode>0.00</c:formatCode>
                <c:ptCount val="32"/>
                <c:pt idx="0">
                  <c:v>11334.543936802416</c:v>
                </c:pt>
                <c:pt idx="1">
                  <c:v>11784.94693048071</c:v>
                </c:pt>
                <c:pt idx="2">
                  <c:v>12440.836658191371</c:v>
                </c:pt>
                <c:pt idx="3">
                  <c:v>12461.362700169875</c:v>
                </c:pt>
                <c:pt idx="4">
                  <c:v>12797.185741974259</c:v>
                </c:pt>
                <c:pt idx="5">
                  <c:v>13482.320322811876</c:v>
                </c:pt>
                <c:pt idx="6">
                  <c:v>14202.419057457646</c:v>
                </c:pt>
                <c:pt idx="7">
                  <c:v>14857.438157197474</c:v>
                </c:pt>
                <c:pt idx="8">
                  <c:v>15223.247251743613</c:v>
                </c:pt>
                <c:pt idx="9">
                  <c:v>15921.095442406371</c:v>
                </c:pt>
                <c:pt idx="10">
                  <c:v>16202.239183785132</c:v>
                </c:pt>
                <c:pt idx="11">
                  <c:v>17490.407231801652</c:v>
                </c:pt>
                <c:pt idx="12">
                  <c:v>16493.709163559302</c:v>
                </c:pt>
                <c:pt idx="13">
                  <c:v>16545.989979932612</c:v>
                </c:pt>
                <c:pt idx="14">
                  <c:v>15418.520651993318</c:v>
                </c:pt>
                <c:pt idx="15">
                  <c:v>15901.036677505399</c:v>
                </c:pt>
                <c:pt idx="16">
                  <c:v>15161.394825036868</c:v>
                </c:pt>
                <c:pt idx="17">
                  <c:v>14676.612359411942</c:v>
                </c:pt>
                <c:pt idx="18">
                  <c:v>14790.727315748543</c:v>
                </c:pt>
                <c:pt idx="19">
                  <c:v>13197.011825080008</c:v>
                </c:pt>
                <c:pt idx="20">
                  <c:v>13461.164760560536</c:v>
                </c:pt>
                <c:pt idx="21">
                  <c:v>12057.103758078702</c:v>
                </c:pt>
                <c:pt idx="22">
                  <c:v>12897.959543429084</c:v>
                </c:pt>
                <c:pt idx="23">
                  <c:v>11534.496342594983</c:v>
                </c:pt>
                <c:pt idx="24">
                  <c:v>11342.541663681919</c:v>
                </c:pt>
                <c:pt idx="25">
                  <c:v>11952.747280521731</c:v>
                </c:pt>
                <c:pt idx="26">
                  <c:v>12675.412361565528</c:v>
                </c:pt>
                <c:pt idx="27">
                  <c:v>11907.558112645618</c:v>
                </c:pt>
                <c:pt idx="28">
                  <c:v>10647.250682483369</c:v>
                </c:pt>
                <c:pt idx="29">
                  <c:v>9437.152889290297</c:v>
                </c:pt>
                <c:pt idx="30">
                  <c:v>8737.3719470783453</c:v>
                </c:pt>
                <c:pt idx="31">
                  <c:v>10271.840517523397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76-4401-83BB-AC9947D4ABE5}"/>
            </c:ext>
          </c:extLst>
        </c:ser>
        <c:ser>
          <c:idx val="1"/>
          <c:order val="1"/>
          <c:tx>
            <c:strRef>
              <c:f>'1990-2021 GHG'!$A$7</c:f>
              <c:strCache>
                <c:ptCount val="1"/>
                <c:pt idx="0">
                  <c:v>Residential</c:v>
                </c:pt>
              </c:strCache>
            </c:strRef>
          </c:tx>
          <c:invertIfNegative val="0"/>
          <c:cat>
            <c:numRef>
              <c:f>'1990-2021 GHG'!$B$1:$AG$1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'1990-2021 GHG'!$B$7:$AG$7</c:f>
              <c:numCache>
                <c:formatCode>0.00</c:formatCode>
                <c:ptCount val="32"/>
                <c:pt idx="0">
                  <c:v>7571.3592911583273</c:v>
                </c:pt>
                <c:pt idx="1">
                  <c:v>7678.3688982048279</c:v>
                </c:pt>
                <c:pt idx="2">
                  <c:v>6885.1107952231723</c:v>
                </c:pt>
                <c:pt idx="3">
                  <c:v>6883.2886284350898</c:v>
                </c:pt>
                <c:pt idx="4">
                  <c:v>6817.3179783669239</c:v>
                </c:pt>
                <c:pt idx="5">
                  <c:v>6650.4951175081278</c:v>
                </c:pt>
                <c:pt idx="6">
                  <c:v>6986.2835585919038</c:v>
                </c:pt>
                <c:pt idx="7">
                  <c:v>6744.9691964626736</c:v>
                </c:pt>
                <c:pt idx="8">
                  <c:v>7320.6102950730938</c:v>
                </c:pt>
                <c:pt idx="9">
                  <c:v>7078.8554993545331</c:v>
                </c:pt>
                <c:pt idx="10">
                  <c:v>7181.1030316353408</c:v>
                </c:pt>
                <c:pt idx="11">
                  <c:v>7538.6293240060622</c:v>
                </c:pt>
                <c:pt idx="12">
                  <c:v>7556.3749439000248</c:v>
                </c:pt>
                <c:pt idx="13">
                  <c:v>7792.4555161565258</c:v>
                </c:pt>
                <c:pt idx="14">
                  <c:v>7944.2099478410591</c:v>
                </c:pt>
                <c:pt idx="15">
                  <c:v>8402.7069382970913</c:v>
                </c:pt>
                <c:pt idx="16">
                  <c:v>8264.6080092468255</c:v>
                </c:pt>
                <c:pt idx="17">
                  <c:v>8094.2713783085583</c:v>
                </c:pt>
                <c:pt idx="18">
                  <c:v>8898.9473924517115</c:v>
                </c:pt>
                <c:pt idx="19">
                  <c:v>8734.2738884241644</c:v>
                </c:pt>
                <c:pt idx="20">
                  <c:v>8972.0019370194132</c:v>
                </c:pt>
                <c:pt idx="21">
                  <c:v>7723.8504780645999</c:v>
                </c:pt>
                <c:pt idx="22">
                  <c:v>7246.952717138839</c:v>
                </c:pt>
                <c:pt idx="23">
                  <c:v>7059.6188770274894</c:v>
                </c:pt>
                <c:pt idx="24">
                  <c:v>6256.9096114581798</c:v>
                </c:pt>
                <c:pt idx="25">
                  <c:v>6688.7132308364362</c:v>
                </c:pt>
                <c:pt idx="26">
                  <c:v>6970.5629133598477</c:v>
                </c:pt>
                <c:pt idx="27">
                  <c:v>6592.2229909849402</c:v>
                </c:pt>
                <c:pt idx="28">
                  <c:v>7083.7798153726571</c:v>
                </c:pt>
                <c:pt idx="29">
                  <c:v>6821.5617116443773</c:v>
                </c:pt>
                <c:pt idx="30">
                  <c:v>7360.8729181023473</c:v>
                </c:pt>
                <c:pt idx="31">
                  <c:v>6917.4831253653674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76-4401-83BB-AC9947D4ABE5}"/>
            </c:ext>
          </c:extLst>
        </c:ser>
        <c:ser>
          <c:idx val="2"/>
          <c:order val="2"/>
          <c:tx>
            <c:strRef>
              <c:f>'1990-2021 GHG'!$A$8</c:f>
              <c:strCache>
                <c:ptCount val="1"/>
                <c:pt idx="0">
                  <c:v>Manufacturing Combustion</c:v>
                </c:pt>
              </c:strCache>
            </c:strRef>
          </c:tx>
          <c:invertIfNegative val="0"/>
          <c:cat>
            <c:numRef>
              <c:f>'1990-2021 GHG'!$B$1:$AG$1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'1990-2021 GHG'!$B$8:$AG$8</c:f>
              <c:numCache>
                <c:formatCode>0.00</c:formatCode>
                <c:ptCount val="32"/>
                <c:pt idx="0">
                  <c:v>4065.4846180495583</c:v>
                </c:pt>
                <c:pt idx="1">
                  <c:v>4149.9725489177308</c:v>
                </c:pt>
                <c:pt idx="2">
                  <c:v>3823.9701850283518</c:v>
                </c:pt>
                <c:pt idx="3">
                  <c:v>4030.7026447734856</c:v>
                </c:pt>
                <c:pt idx="4">
                  <c:v>4262.6058667676052</c:v>
                </c:pt>
                <c:pt idx="5">
                  <c:v>4277.9241018321818</c:v>
                </c:pt>
                <c:pt idx="6">
                  <c:v>4147.9823862001904</c:v>
                </c:pt>
                <c:pt idx="7">
                  <c:v>4486.3108241210539</c:v>
                </c:pt>
                <c:pt idx="8">
                  <c:v>4467.2556592696692</c:v>
                </c:pt>
                <c:pt idx="9">
                  <c:v>4631.023978325883</c:v>
                </c:pt>
                <c:pt idx="10">
                  <c:v>5413.5953055545233</c:v>
                </c:pt>
                <c:pt idx="11">
                  <c:v>5385.2878743777392</c:v>
                </c:pt>
                <c:pt idx="12">
                  <c:v>5054.4116149129068</c:v>
                </c:pt>
                <c:pt idx="13">
                  <c:v>5176.8712613333782</c:v>
                </c:pt>
                <c:pt idx="14">
                  <c:v>5259.9293168455806</c:v>
                </c:pt>
                <c:pt idx="15">
                  <c:v>5441.0040386572236</c:v>
                </c:pt>
                <c:pt idx="16">
                  <c:v>5249.1118414813818</c:v>
                </c:pt>
                <c:pt idx="17">
                  <c:v>5350.9944053695672</c:v>
                </c:pt>
                <c:pt idx="18">
                  <c:v>5165.299549936517</c:v>
                </c:pt>
                <c:pt idx="19">
                  <c:v>4159.5176679825172</c:v>
                </c:pt>
                <c:pt idx="20">
                  <c:v>4198.7828635684928</c:v>
                </c:pt>
                <c:pt idx="21">
                  <c:v>3759.9330729900507</c:v>
                </c:pt>
                <c:pt idx="22">
                  <c:v>3863.76464876309</c:v>
                </c:pt>
                <c:pt idx="23">
                  <c:v>4016.2744208524323</c:v>
                </c:pt>
                <c:pt idx="24">
                  <c:v>4261.4790306845061</c:v>
                </c:pt>
                <c:pt idx="25">
                  <c:v>4309.6295844417245</c:v>
                </c:pt>
                <c:pt idx="26">
                  <c:v>4367.3854704423902</c:v>
                </c:pt>
                <c:pt idx="27">
                  <c:v>4503.7612248120704</c:v>
                </c:pt>
                <c:pt idx="28">
                  <c:v>4719.4459768177931</c:v>
                </c:pt>
                <c:pt idx="29">
                  <c:v>4624.7924725183475</c:v>
                </c:pt>
                <c:pt idx="30">
                  <c:v>4512.3562996146165</c:v>
                </c:pt>
                <c:pt idx="31">
                  <c:v>4624.4736810379791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76-4401-83BB-AC9947D4ABE5}"/>
            </c:ext>
          </c:extLst>
        </c:ser>
        <c:ser>
          <c:idx val="3"/>
          <c:order val="3"/>
          <c:tx>
            <c:strRef>
              <c:f>'1990-2021 GHG'!$A$9</c:f>
              <c:strCache>
                <c:ptCount val="1"/>
                <c:pt idx="0">
                  <c:v>Commercial Services</c:v>
                </c:pt>
              </c:strCache>
            </c:strRef>
          </c:tx>
          <c:invertIfNegative val="0"/>
          <c:cat>
            <c:numRef>
              <c:f>'1990-2021 GHG'!$B$1:$AG$1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'1990-2021 GHG'!$B$9:$AG$9</c:f>
              <c:numCache>
                <c:formatCode>0.00</c:formatCode>
                <c:ptCount val="32"/>
                <c:pt idx="0">
                  <c:v>1015.900137603868</c:v>
                </c:pt>
                <c:pt idx="1">
                  <c:v>1034.0148752985476</c:v>
                </c:pt>
                <c:pt idx="2">
                  <c:v>1027.7712052914328</c:v>
                </c:pt>
                <c:pt idx="3">
                  <c:v>1014.8405666073512</c:v>
                </c:pt>
                <c:pt idx="4">
                  <c:v>1106.3522679826954</c:v>
                </c:pt>
                <c:pt idx="5">
                  <c:v>1084.5384415422659</c:v>
                </c:pt>
                <c:pt idx="6">
                  <c:v>979.112778791388</c:v>
                </c:pt>
                <c:pt idx="7">
                  <c:v>986.80343454910121</c:v>
                </c:pt>
                <c:pt idx="8">
                  <c:v>973.04127284323465</c:v>
                </c:pt>
                <c:pt idx="9">
                  <c:v>1006.1121214256215</c:v>
                </c:pt>
                <c:pt idx="10">
                  <c:v>1031.3504286966463</c:v>
                </c:pt>
                <c:pt idx="11">
                  <c:v>1014.7250138535859</c:v>
                </c:pt>
                <c:pt idx="12">
                  <c:v>974.52312741648598</c:v>
                </c:pt>
                <c:pt idx="13">
                  <c:v>1065.6230952575029</c:v>
                </c:pt>
                <c:pt idx="14">
                  <c:v>1026.5066688868792</c:v>
                </c:pt>
                <c:pt idx="15">
                  <c:v>1052.3841378782738</c:v>
                </c:pt>
                <c:pt idx="16">
                  <c:v>1035.9922353220948</c:v>
                </c:pt>
                <c:pt idx="17">
                  <c:v>1025.2112943129966</c:v>
                </c:pt>
                <c:pt idx="18">
                  <c:v>1062.7948180936248</c:v>
                </c:pt>
                <c:pt idx="19">
                  <c:v>825.3831333855926</c:v>
                </c:pt>
                <c:pt idx="20">
                  <c:v>911.79814217423075</c:v>
                </c:pt>
                <c:pt idx="21">
                  <c:v>889.23686755712356</c:v>
                </c:pt>
                <c:pt idx="22">
                  <c:v>901.47811427919771</c:v>
                </c:pt>
                <c:pt idx="23">
                  <c:v>923.3475496133052</c:v>
                </c:pt>
                <c:pt idx="24">
                  <c:v>802.59648368431931</c:v>
                </c:pt>
                <c:pt idx="25">
                  <c:v>903.18535301119573</c:v>
                </c:pt>
                <c:pt idx="26">
                  <c:v>835.77333383308917</c:v>
                </c:pt>
                <c:pt idx="27">
                  <c:v>772.11300748193446</c:v>
                </c:pt>
                <c:pt idx="28">
                  <c:v>839.31885130979322</c:v>
                </c:pt>
                <c:pt idx="29">
                  <c:v>836.77325118887904</c:v>
                </c:pt>
                <c:pt idx="30">
                  <c:v>852.64834026924154</c:v>
                </c:pt>
                <c:pt idx="31">
                  <c:v>835.75120609566909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76-4401-83BB-AC9947D4ABE5}"/>
            </c:ext>
          </c:extLst>
        </c:ser>
        <c:ser>
          <c:idx val="4"/>
          <c:order val="4"/>
          <c:tx>
            <c:strRef>
              <c:f>'1990-2021 GHG'!$A$10</c:f>
              <c:strCache>
                <c:ptCount val="1"/>
                <c:pt idx="0">
                  <c:v>Public Services</c:v>
                </c:pt>
              </c:strCache>
            </c:strRef>
          </c:tx>
          <c:invertIfNegative val="0"/>
          <c:cat>
            <c:numRef>
              <c:f>'1990-2021 GHG'!$B$1:$AG$1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'1990-2021 GHG'!$B$10:$AG$10</c:f>
              <c:numCache>
                <c:formatCode>0.00</c:formatCode>
                <c:ptCount val="32"/>
                <c:pt idx="0">
                  <c:v>1126.1116905387853</c:v>
                </c:pt>
                <c:pt idx="1">
                  <c:v>1100.4253868667731</c:v>
                </c:pt>
                <c:pt idx="2">
                  <c:v>1006.7218217346178</c:v>
                </c:pt>
                <c:pt idx="3">
                  <c:v>980.30053346363923</c:v>
                </c:pt>
                <c:pt idx="4">
                  <c:v>988.42385286684851</c:v>
                </c:pt>
                <c:pt idx="5">
                  <c:v>920.29073381727062</c:v>
                </c:pt>
                <c:pt idx="6">
                  <c:v>881.7190071587255</c:v>
                </c:pt>
                <c:pt idx="7">
                  <c:v>836.54644397251911</c:v>
                </c:pt>
                <c:pt idx="8">
                  <c:v>788.00220569503847</c:v>
                </c:pt>
                <c:pt idx="9">
                  <c:v>817.51894099935203</c:v>
                </c:pt>
                <c:pt idx="10">
                  <c:v>865.23856413463056</c:v>
                </c:pt>
                <c:pt idx="11">
                  <c:v>836.04619932504329</c:v>
                </c:pt>
                <c:pt idx="12">
                  <c:v>781.40051252022226</c:v>
                </c:pt>
                <c:pt idx="13">
                  <c:v>743.31867002045215</c:v>
                </c:pt>
                <c:pt idx="14">
                  <c:v>696.17905474192287</c:v>
                </c:pt>
                <c:pt idx="15">
                  <c:v>694.31795291273886</c:v>
                </c:pt>
                <c:pt idx="16">
                  <c:v>672.64574401100481</c:v>
                </c:pt>
                <c:pt idx="17">
                  <c:v>638.69411057250363</c:v>
                </c:pt>
                <c:pt idx="18">
                  <c:v>645.55589926025357</c:v>
                </c:pt>
                <c:pt idx="19">
                  <c:v>546.69870096797558</c:v>
                </c:pt>
                <c:pt idx="20">
                  <c:v>567.66780979782641</c:v>
                </c:pt>
                <c:pt idx="21">
                  <c:v>488.26754876737868</c:v>
                </c:pt>
                <c:pt idx="22">
                  <c:v>511.46845789769344</c:v>
                </c:pt>
                <c:pt idx="23">
                  <c:v>597.9470755624186</c:v>
                </c:pt>
                <c:pt idx="24">
                  <c:v>591.04056944248919</c:v>
                </c:pt>
                <c:pt idx="25">
                  <c:v>616.48743641578619</c:v>
                </c:pt>
                <c:pt idx="26">
                  <c:v>630.3832183179012</c:v>
                </c:pt>
                <c:pt idx="27">
                  <c:v>642.71246265644186</c:v>
                </c:pt>
                <c:pt idx="28">
                  <c:v>682.55476470651593</c:v>
                </c:pt>
                <c:pt idx="29">
                  <c:v>652.21533133801017</c:v>
                </c:pt>
                <c:pt idx="30">
                  <c:v>681.86014529314934</c:v>
                </c:pt>
                <c:pt idx="31">
                  <c:v>658.55013062186856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76-4401-83BB-AC9947D4ABE5}"/>
            </c:ext>
          </c:extLst>
        </c:ser>
        <c:ser>
          <c:idx val="5"/>
          <c:order val="5"/>
          <c:tx>
            <c:strRef>
              <c:f>'1990-2021 GHG'!$A$11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cat>
            <c:numRef>
              <c:f>'1990-2021 GHG'!$B$1:$AG$1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'1990-2021 GHG'!$B$11:$AG$11</c:f>
              <c:numCache>
                <c:formatCode>0.00</c:formatCode>
                <c:ptCount val="32"/>
                <c:pt idx="0">
                  <c:v>5143.318902355395</c:v>
                </c:pt>
                <c:pt idx="1">
                  <c:v>5323.1175080804278</c:v>
                </c:pt>
                <c:pt idx="2">
                  <c:v>5750.901038327057</c:v>
                </c:pt>
                <c:pt idx="3">
                  <c:v>5725.8894015642545</c:v>
                </c:pt>
                <c:pt idx="4">
                  <c:v>5976.0978011603156</c:v>
                </c:pt>
                <c:pt idx="5">
                  <c:v>6268.648453147659</c:v>
                </c:pt>
                <c:pt idx="6">
                  <c:v>7315.048207381561</c:v>
                </c:pt>
                <c:pt idx="7">
                  <c:v>7690.6213218746052</c:v>
                </c:pt>
                <c:pt idx="8">
                  <c:v>9032.1721323403381</c:v>
                </c:pt>
                <c:pt idx="9">
                  <c:v>9734.8657085085852</c:v>
                </c:pt>
                <c:pt idx="10">
                  <c:v>10772.359343901084</c:v>
                </c:pt>
                <c:pt idx="11">
                  <c:v>11294.372804832474</c:v>
                </c:pt>
                <c:pt idx="12">
                  <c:v>11487.032171557732</c:v>
                </c:pt>
                <c:pt idx="13">
                  <c:v>11689.236979365347</c:v>
                </c:pt>
                <c:pt idx="14">
                  <c:v>12407.17097093614</c:v>
                </c:pt>
                <c:pt idx="15">
                  <c:v>13115.790808766209</c:v>
                </c:pt>
                <c:pt idx="16">
                  <c:v>13793.415316376357</c:v>
                </c:pt>
                <c:pt idx="17">
                  <c:v>14379.630640108026</c:v>
                </c:pt>
                <c:pt idx="18">
                  <c:v>13655.782980307162</c:v>
                </c:pt>
                <c:pt idx="19">
                  <c:v>12436.78455197869</c:v>
                </c:pt>
                <c:pt idx="20">
                  <c:v>11522.095204950558</c:v>
                </c:pt>
                <c:pt idx="21">
                  <c:v>11213.466609190253</c:v>
                </c:pt>
                <c:pt idx="22">
                  <c:v>10825.785852817342</c:v>
                </c:pt>
                <c:pt idx="23">
                  <c:v>11050.114247978931</c:v>
                </c:pt>
                <c:pt idx="24">
                  <c:v>11332.11549609091</c:v>
                </c:pt>
                <c:pt idx="25">
                  <c:v>11810.519091779512</c:v>
                </c:pt>
                <c:pt idx="26">
                  <c:v>12292.526828999964</c:v>
                </c:pt>
                <c:pt idx="27">
                  <c:v>12013.592670775664</c:v>
                </c:pt>
                <c:pt idx="28">
                  <c:v>12188.383366099053</c:v>
                </c:pt>
                <c:pt idx="29">
                  <c:v>12196.550223313068</c:v>
                </c:pt>
                <c:pt idx="30">
                  <c:v>10300.709346420434</c:v>
                </c:pt>
                <c:pt idx="31">
                  <c:v>10989.432914380874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76-4401-83BB-AC9947D4ABE5}"/>
            </c:ext>
          </c:extLst>
        </c:ser>
        <c:ser>
          <c:idx val="6"/>
          <c:order val="6"/>
          <c:tx>
            <c:strRef>
              <c:f>'1990-2021 GHG'!$A$17</c:f>
              <c:strCache>
                <c:ptCount val="1"/>
                <c:pt idx="0">
                  <c:v>Industrial Processes</c:v>
                </c:pt>
              </c:strCache>
            </c:strRef>
          </c:tx>
          <c:invertIfNegative val="0"/>
          <c:cat>
            <c:numRef>
              <c:f>'1990-2021 GHG'!$B$1:$AG$1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'1990-2021 GHG'!$B$17:$AG$17</c:f>
              <c:numCache>
                <c:formatCode>0.00</c:formatCode>
                <c:ptCount val="32"/>
                <c:pt idx="0">
                  <c:v>3161.8781360136027</c:v>
                </c:pt>
                <c:pt idx="1">
                  <c:v>2872.9364673546997</c:v>
                </c:pt>
                <c:pt idx="2">
                  <c:v>2784.5300443642886</c:v>
                </c:pt>
                <c:pt idx="3">
                  <c:v>2749.8340861092206</c:v>
                </c:pt>
                <c:pt idx="4">
                  <c:v>2988.2790786736637</c:v>
                </c:pt>
                <c:pt idx="5">
                  <c:v>2902.0470191905042</c:v>
                </c:pt>
                <c:pt idx="6">
                  <c:v>2984.1960834371121</c:v>
                </c:pt>
                <c:pt idx="7">
                  <c:v>3313.5439674467771</c:v>
                </c:pt>
                <c:pt idx="8">
                  <c:v>3203.5680872919634</c:v>
                </c:pt>
                <c:pt idx="9">
                  <c:v>3153.0920771682545</c:v>
                </c:pt>
                <c:pt idx="10">
                  <c:v>3700.3576996935767</c:v>
                </c:pt>
                <c:pt idx="11">
                  <c:v>3757.0444759561597</c:v>
                </c:pt>
                <c:pt idx="12">
                  <c:v>3269.9445798209022</c:v>
                </c:pt>
                <c:pt idx="13">
                  <c:v>2494.2149724057354</c:v>
                </c:pt>
                <c:pt idx="14">
                  <c:v>2665.7679278383762</c:v>
                </c:pt>
                <c:pt idx="15">
                  <c:v>2762.3085714835743</c:v>
                </c:pt>
                <c:pt idx="16">
                  <c:v>2708.8881708276272</c:v>
                </c:pt>
                <c:pt idx="17">
                  <c:v>2765.3000080654301</c:v>
                </c:pt>
                <c:pt idx="18">
                  <c:v>2470.9565589385429</c:v>
                </c:pt>
                <c:pt idx="19">
                  <c:v>1656.5940381486466</c:v>
                </c:pt>
                <c:pt idx="20">
                  <c:v>1463.4311432588133</c:v>
                </c:pt>
                <c:pt idx="21">
                  <c:v>1332.801050296006</c:v>
                </c:pt>
                <c:pt idx="22">
                  <c:v>1560.7613008865733</c:v>
                </c:pt>
                <c:pt idx="23">
                  <c:v>1476.936043054128</c:v>
                </c:pt>
                <c:pt idx="24">
                  <c:v>1821.4147302152169</c:v>
                </c:pt>
                <c:pt idx="25">
                  <c:v>2008.4001822025464</c:v>
                </c:pt>
                <c:pt idx="26">
                  <c:v>2150.5808899994663</c:v>
                </c:pt>
                <c:pt idx="27">
                  <c:v>2238.9455877947785</c:v>
                </c:pt>
                <c:pt idx="28">
                  <c:v>2295.5694486740363</c:v>
                </c:pt>
                <c:pt idx="29">
                  <c:v>2267.2105921024017</c:v>
                </c:pt>
                <c:pt idx="30">
                  <c:v>2108.3992424231637</c:v>
                </c:pt>
                <c:pt idx="31">
                  <c:v>2476.5826656818958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076-4401-83BB-AC9947D4ABE5}"/>
            </c:ext>
          </c:extLst>
        </c:ser>
        <c:ser>
          <c:idx val="7"/>
          <c:order val="7"/>
          <c:tx>
            <c:strRef>
              <c:f>'1990-2021 GHG'!$A$23</c:f>
              <c:strCache>
                <c:ptCount val="1"/>
                <c:pt idx="0">
                  <c:v>F-Gases</c:v>
                </c:pt>
              </c:strCache>
            </c:strRef>
          </c:tx>
          <c:invertIfNegative val="0"/>
          <c:cat>
            <c:numRef>
              <c:f>'1990-2021 GHG'!$B$1:$AG$1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'1990-2021 GHG'!$B$23:$AG$23</c:f>
              <c:numCache>
                <c:formatCode>0.00</c:formatCode>
                <c:ptCount val="32"/>
                <c:pt idx="0">
                  <c:v>35.524187103957608</c:v>
                </c:pt>
                <c:pt idx="1">
                  <c:v>49.661994466251372</c:v>
                </c:pt>
                <c:pt idx="2">
                  <c:v>63.799610544922189</c:v>
                </c:pt>
                <c:pt idx="3">
                  <c:v>96.560896187942205</c:v>
                </c:pt>
                <c:pt idx="4">
                  <c:v>135.30941858861374</c:v>
                </c:pt>
                <c:pt idx="5">
                  <c:v>205.69731805054479</c:v>
                </c:pt>
                <c:pt idx="6">
                  <c:v>298.71808593679856</c:v>
                </c:pt>
                <c:pt idx="7">
                  <c:v>404.07012897915871</c:v>
                </c:pt>
                <c:pt idx="8">
                  <c:v>308.61108725569284</c:v>
                </c:pt>
                <c:pt idx="9">
                  <c:v>486.24103066991989</c:v>
                </c:pt>
                <c:pt idx="10">
                  <c:v>706.46060646672117</c:v>
                </c:pt>
                <c:pt idx="11">
                  <c:v>728.01368457861759</c:v>
                </c:pt>
                <c:pt idx="12">
                  <c:v>732.34487874419369</c:v>
                </c:pt>
                <c:pt idx="13">
                  <c:v>932.87796298974376</c:v>
                </c:pt>
                <c:pt idx="14">
                  <c:v>958.01826846935955</c:v>
                </c:pt>
                <c:pt idx="15">
                  <c:v>1143.4440153016581</c:v>
                </c:pt>
                <c:pt idx="16">
                  <c:v>1131.3850601108725</c:v>
                </c:pt>
                <c:pt idx="17">
                  <c:v>1135.3217983859245</c:v>
                </c:pt>
                <c:pt idx="18">
                  <c:v>1174.7263267027095</c:v>
                </c:pt>
                <c:pt idx="19">
                  <c:v>1147.3047791164913</c:v>
                </c:pt>
                <c:pt idx="20">
                  <c:v>1121.1798823765803</c:v>
                </c:pt>
                <c:pt idx="21">
                  <c:v>1128.4007028742294</c:v>
                </c:pt>
                <c:pt idx="22">
                  <c:v>1102.2609916489653</c:v>
                </c:pt>
                <c:pt idx="23">
                  <c:v>1134.7834244836913</c:v>
                </c:pt>
                <c:pt idx="24">
                  <c:v>1199.9880985594314</c:v>
                </c:pt>
                <c:pt idx="25">
                  <c:v>1197.252239564878</c:v>
                </c:pt>
                <c:pt idx="26">
                  <c:v>1274.1579216261866</c:v>
                </c:pt>
                <c:pt idx="27">
                  <c:v>1203.641481370988</c:v>
                </c:pt>
                <c:pt idx="28">
                  <c:v>889.30863848223294</c:v>
                </c:pt>
                <c:pt idx="29">
                  <c:v>874.44559545183927</c:v>
                </c:pt>
                <c:pt idx="30">
                  <c:v>719.61577455733482</c:v>
                </c:pt>
                <c:pt idx="31">
                  <c:v>766.24452702615906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076-4401-83BB-AC9947D4ABE5}"/>
            </c:ext>
          </c:extLst>
        </c:ser>
        <c:ser>
          <c:idx val="8"/>
          <c:order val="8"/>
          <c:tx>
            <c:strRef>
              <c:f>'1990-2021 GHG'!$A$24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cat>
            <c:numRef>
              <c:f>'1990-2021 GHG'!$B$1:$AG$1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'1990-2021 GHG'!$B$24:$AG$24</c:f>
              <c:numCache>
                <c:formatCode>0.00</c:formatCode>
                <c:ptCount val="32"/>
                <c:pt idx="0">
                  <c:v>20479.477135033467</c:v>
                </c:pt>
                <c:pt idx="1">
                  <c:v>20760.29222246397</c:v>
                </c:pt>
                <c:pt idx="2">
                  <c:v>20933.30517166093</c:v>
                </c:pt>
                <c:pt idx="3">
                  <c:v>21315.411066719695</c:v>
                </c:pt>
                <c:pt idx="4">
                  <c:v>21543.166536826258</c:v>
                </c:pt>
                <c:pt idx="5">
                  <c:v>22268.93565926357</c:v>
                </c:pt>
                <c:pt idx="6">
                  <c:v>22565.225810430376</c:v>
                </c:pt>
                <c:pt idx="7">
                  <c:v>22786.231272709072</c:v>
                </c:pt>
                <c:pt idx="8">
                  <c:v>23349.252448270767</c:v>
                </c:pt>
                <c:pt idx="9">
                  <c:v>23063.741904217124</c:v>
                </c:pt>
                <c:pt idx="10">
                  <c:v>22196.293656710324</c:v>
                </c:pt>
                <c:pt idx="11">
                  <c:v>22002.959315361986</c:v>
                </c:pt>
                <c:pt idx="12">
                  <c:v>21744.479738018046</c:v>
                </c:pt>
                <c:pt idx="13">
                  <c:v>22092.023471078879</c:v>
                </c:pt>
                <c:pt idx="14">
                  <c:v>21696.703910842876</c:v>
                </c:pt>
                <c:pt idx="15">
                  <c:v>21576.162248265427</c:v>
                </c:pt>
                <c:pt idx="16">
                  <c:v>21528.978211156518</c:v>
                </c:pt>
                <c:pt idx="17">
                  <c:v>20865.574348162125</c:v>
                </c:pt>
                <c:pt idx="18">
                  <c:v>20686.895542952396</c:v>
                </c:pt>
                <c:pt idx="19">
                  <c:v>20244.077018393906</c:v>
                </c:pt>
                <c:pt idx="20">
                  <c:v>20249.801824675236</c:v>
                </c:pt>
                <c:pt idx="21">
                  <c:v>19598.570509608573</c:v>
                </c:pt>
                <c:pt idx="22">
                  <c:v>20457.042736024261</c:v>
                </c:pt>
                <c:pt idx="23">
                  <c:v>21172.213891661548</c:v>
                </c:pt>
                <c:pt idx="24">
                  <c:v>20659.257790879212</c:v>
                </c:pt>
                <c:pt idx="25">
                  <c:v>21195.040538742374</c:v>
                </c:pt>
                <c:pt idx="26">
                  <c:v>21756.362328962474</c:v>
                </c:pt>
                <c:pt idx="27">
                  <c:v>22522.986755535097</c:v>
                </c:pt>
                <c:pt idx="28">
                  <c:v>23393.353562922293</c:v>
                </c:pt>
                <c:pt idx="29">
                  <c:v>22478.667693729869</c:v>
                </c:pt>
                <c:pt idx="30">
                  <c:v>22809.674143501965</c:v>
                </c:pt>
                <c:pt idx="31">
                  <c:v>23626.148920299322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076-4401-83BB-AC9947D4ABE5}"/>
            </c:ext>
          </c:extLst>
        </c:ser>
        <c:ser>
          <c:idx val="9"/>
          <c:order val="9"/>
          <c:tx>
            <c:strRef>
              <c:f>'1990-2021 GHG'!$A$32</c:f>
              <c:strCache>
                <c:ptCount val="1"/>
                <c:pt idx="0">
                  <c:v>Waste</c:v>
                </c:pt>
              </c:strCache>
            </c:strRef>
          </c:tx>
          <c:invertIfNegative val="0"/>
          <c:cat>
            <c:numRef>
              <c:f>'1990-2021 GHG'!$B$1:$AG$1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'1990-2021 GHG'!$B$32:$AG$32</c:f>
              <c:numCache>
                <c:formatCode>0.00</c:formatCode>
                <c:ptCount val="32"/>
                <c:pt idx="0">
                  <c:v>1709.2379654880638</c:v>
                </c:pt>
                <c:pt idx="1">
                  <c:v>1799.7259717319207</c:v>
                </c:pt>
                <c:pt idx="2">
                  <c:v>1872.6110167758227</c:v>
                </c:pt>
                <c:pt idx="3">
                  <c:v>1928.635396083811</c:v>
                </c:pt>
                <c:pt idx="4">
                  <c:v>1978.8855789392078</c:v>
                </c:pt>
                <c:pt idx="5">
                  <c:v>2019.7605435458233</c:v>
                </c:pt>
                <c:pt idx="6">
                  <c:v>1884.4631560740484</c:v>
                </c:pt>
                <c:pt idx="7">
                  <c:v>1577.0810241243623</c:v>
                </c:pt>
                <c:pt idx="8">
                  <c:v>1626.6955525074786</c:v>
                </c:pt>
                <c:pt idx="9">
                  <c:v>1630.862038641108</c:v>
                </c:pt>
                <c:pt idx="10">
                  <c:v>1643.3846087690049</c:v>
                </c:pt>
                <c:pt idx="11">
                  <c:v>1766.9683856870142</c:v>
                </c:pt>
                <c:pt idx="12">
                  <c:v>1880.9796934493604</c:v>
                </c:pt>
                <c:pt idx="13">
                  <c:v>1935.8855277009457</c:v>
                </c:pt>
                <c:pt idx="14">
                  <c:v>1650.0167494387833</c:v>
                </c:pt>
                <c:pt idx="15">
                  <c:v>1442.3235218972052</c:v>
                </c:pt>
                <c:pt idx="16">
                  <c:v>1473.0439871390172</c:v>
                </c:pt>
                <c:pt idx="17">
                  <c:v>943.25664813417359</c:v>
                </c:pt>
                <c:pt idx="18">
                  <c:v>778.74906536313517</c:v>
                </c:pt>
                <c:pt idx="19">
                  <c:v>580.61296980542534</c:v>
                </c:pt>
                <c:pt idx="20">
                  <c:v>564.23841869714249</c:v>
                </c:pt>
                <c:pt idx="21">
                  <c:v>660.89511165463728</c:v>
                </c:pt>
                <c:pt idx="22">
                  <c:v>572.03286961895128</c:v>
                </c:pt>
                <c:pt idx="23">
                  <c:v>745.87470708754108</c:v>
                </c:pt>
                <c:pt idx="24">
                  <c:v>953.39860654318511</c:v>
                </c:pt>
                <c:pt idx="25">
                  <c:v>1042.0533745945788</c:v>
                </c:pt>
                <c:pt idx="26">
                  <c:v>1052.2119030036179</c:v>
                </c:pt>
                <c:pt idx="27">
                  <c:v>1027.0004506462533</c:v>
                </c:pt>
                <c:pt idx="28">
                  <c:v>995.14320142822157</c:v>
                </c:pt>
                <c:pt idx="29">
                  <c:v>975.66886101645173</c:v>
                </c:pt>
                <c:pt idx="30">
                  <c:v>972.79243708733668</c:v>
                </c:pt>
                <c:pt idx="31">
                  <c:v>943.36155003271938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076-4401-83BB-AC9947D4A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6330624"/>
        <c:axId val="216332160"/>
      </c:barChart>
      <c:catAx>
        <c:axId val="21633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6332160"/>
        <c:crosses val="autoZero"/>
        <c:auto val="1"/>
        <c:lblAlgn val="ctr"/>
        <c:lblOffset val="100"/>
        <c:noMultiLvlLbl val="0"/>
      </c:catAx>
      <c:valAx>
        <c:axId val="216332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IE"/>
                  <a:t>Title</a:t>
                </a:r>
              </a:p>
            </c:rich>
          </c:tx>
          <c:layout>
            <c:manualLayout>
              <c:xMode val="edge"/>
              <c:yMode val="edge"/>
              <c:x val="8.6046676098754764E-3"/>
              <c:y val="0.2625873333644943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216330624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7.47624430381785E-2"/>
          <c:y val="0.93561794588213598"/>
          <c:w val="0.87419699531423589"/>
          <c:h val="4.834195471134767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IE"/>
              <a:t>2021</a:t>
            </a:r>
          </a:p>
        </c:rich>
      </c:tx>
      <c:layout>
        <c:manualLayout>
          <c:xMode val="edge"/>
          <c:yMode val="edge"/>
          <c:x val="5.8777011494252893E-2"/>
          <c:y val="1.6703954628376469E-2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1381302433430722"/>
                  <c:y val="4.4241291714772748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7A-4CAF-9886-2C6C62896F41}"/>
                </c:ext>
              </c:extLst>
            </c:dLbl>
            <c:dLbl>
              <c:idx val="1"/>
              <c:layout>
                <c:manualLayout>
                  <c:x val="0.18371484840479446"/>
                  <c:y val="2.3560031845360332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7A-4CAF-9886-2C6C62896F41}"/>
                </c:ext>
              </c:extLst>
            </c:dLbl>
            <c:dLbl>
              <c:idx val="2"/>
              <c:layout>
                <c:manualLayout>
                  <c:x val="0.3061217290021323"/>
                  <c:y val="0.2743101831243214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7A-4CAF-9886-2C6C62896F41}"/>
                </c:ext>
              </c:extLst>
            </c:dLbl>
            <c:dLbl>
              <c:idx val="3"/>
              <c:layout>
                <c:manualLayout>
                  <c:x val="0.26597255439736961"/>
                  <c:y val="0.1189847418335516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7A-4CAF-9886-2C6C62896F41}"/>
                </c:ext>
              </c:extLst>
            </c:dLbl>
            <c:dLbl>
              <c:idx val="4"/>
              <c:layout>
                <c:manualLayout>
                  <c:x val="-0.44244268867628761"/>
                  <c:y val="0.4152718009604231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C7A-4CAF-9886-2C6C62896F41}"/>
                </c:ext>
              </c:extLst>
            </c:dLbl>
            <c:dLbl>
              <c:idx val="5"/>
              <c:layout>
                <c:manualLayout>
                  <c:x val="0.33160053320743166"/>
                  <c:y val="0.4114652746864821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C7A-4CAF-9886-2C6C62896F41}"/>
                </c:ext>
              </c:extLst>
            </c:dLbl>
            <c:dLbl>
              <c:idx val="6"/>
              <c:layout>
                <c:manualLayout>
                  <c:x val="-0.42003934974932"/>
                  <c:y val="0.17759694424935768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C7A-4CAF-9886-2C6C62896F41}"/>
                </c:ext>
              </c:extLst>
            </c:dLbl>
            <c:dLbl>
              <c:idx val="7"/>
              <c:layout>
                <c:manualLayout>
                  <c:x val="-2.2525447889402372E-2"/>
                  <c:y val="-1.60401027829578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7A-4CAF-9886-2C6C62896F41}"/>
                </c:ext>
              </c:extLst>
            </c:dLbl>
            <c:dLbl>
              <c:idx val="8"/>
              <c:layout>
                <c:manualLayout>
                  <c:x val="-1.0396360564339556E-2"/>
                  <c:y val="-4.01002569573945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C7A-4CAF-9886-2C6C62896F41}"/>
                </c:ext>
              </c:extLst>
            </c:dLbl>
            <c:dLbl>
              <c:idx val="9"/>
              <c:layout>
                <c:manualLayout>
                  <c:x val="-0.14886853278243131"/>
                  <c:y val="4.717221212286121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C7A-4CAF-9886-2C6C62896F4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('1990-2021 CH4'!$A$2,'1990-2021 CH4'!$A$7,'1990-2021 CH4'!$A$8,'1990-2021 CH4'!$A$9,'1990-2021 CH4'!$A$10,'1990-2021 CH4'!$A$11,'1990-2021 CH4'!$A$17,'1990-2021 CH4'!$A$23,'1990-2021 CH4'!$A$24,'1990-2021 CH4'!$A$32)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('1990-2021 CH4'!$AG$2,'1990-2021 CH4'!$AG$7,'1990-2021 CH4'!$AG$8,'1990-2021 CH4'!$AG$9,'1990-2021 CH4'!$AG$10,'1990-2021 CH4'!$AG$11,'1990-2021 CH4'!$AG$17,'1990-2021 CH4'!$AG$23,'1990-2021 CH4'!$AG$24,'1990-2021 CH4'!$AG$32)</c:f>
              <c:numCache>
                <c:formatCode>0.00</c:formatCode>
                <c:ptCount val="10"/>
                <c:pt idx="0">
                  <c:v>112.85709249950744</c:v>
                </c:pt>
                <c:pt idx="1">
                  <c:v>156.8210547678643</c:v>
                </c:pt>
                <c:pt idx="2">
                  <c:v>9.0330568165383038</c:v>
                </c:pt>
                <c:pt idx="3">
                  <c:v>3.6584913082503028</c:v>
                </c:pt>
                <c:pt idx="4">
                  <c:v>7.2506858400980505</c:v>
                </c:pt>
                <c:pt idx="5">
                  <c:v>8.1559314709712343</c:v>
                </c:pt>
                <c:pt idx="8">
                  <c:v>16555.181185135112</c:v>
                </c:pt>
                <c:pt idx="9">
                  <c:v>796.74274231444622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C7A-4CAF-9886-2C6C62896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2.2053470902344101E-2"/>
          <c:y val="0.83650605128471078"/>
          <c:w val="0.9503756720065164"/>
          <c:h val="0.14917627331953798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IE"/>
              <a:t>1990</a:t>
            </a:r>
          </a:p>
        </c:rich>
      </c:tx>
      <c:layout>
        <c:manualLayout>
          <c:xMode val="edge"/>
          <c:yMode val="edge"/>
          <c:x val="5.8777011494252893E-2"/>
          <c:y val="1.6703954628376469E-2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2144048942837025"/>
                  <c:y val="-2.0050157454990078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7B-4C2C-999B-EFC1291E8677}"/>
                </c:ext>
              </c:extLst>
            </c:dLbl>
            <c:dLbl>
              <c:idx val="1"/>
              <c:layout>
                <c:manualLayout>
                  <c:x val="0.21296462921510073"/>
                  <c:y val="2.028083044978027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7B-4C2C-999B-EFC1291E8677}"/>
                </c:ext>
              </c:extLst>
            </c:dLbl>
            <c:dLbl>
              <c:idx val="2"/>
              <c:layout>
                <c:manualLayout>
                  <c:x val="-0.51668340795632717"/>
                  <c:y val="0.2521921415402289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7B-4C2C-999B-EFC1291E8677}"/>
                </c:ext>
              </c:extLst>
            </c:dLbl>
            <c:dLbl>
              <c:idx val="3"/>
              <c:layout>
                <c:manualLayout>
                  <c:x val="-0.52553993190992643"/>
                  <c:y val="0.4362157982666707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37639810023367"/>
                      <c:h val="9.10795529904973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87B-4C2C-999B-EFC1291E8677}"/>
                </c:ext>
              </c:extLst>
            </c:dLbl>
            <c:dLbl>
              <c:idx val="4"/>
              <c:layout>
                <c:manualLayout>
                  <c:x val="0.28392074304215942"/>
                  <c:y val="0.3938413179038354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7B-4C2C-999B-EFC1291E8677}"/>
                </c:ext>
              </c:extLst>
            </c:dLbl>
            <c:dLbl>
              <c:idx val="5"/>
              <c:layout>
                <c:manualLayout>
                  <c:x val="0.19558375840940143"/>
                  <c:y val="0.1028663186716205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7B-4C2C-999B-EFC1291E8677}"/>
                </c:ext>
              </c:extLst>
            </c:dLbl>
            <c:dLbl>
              <c:idx val="6"/>
              <c:layout>
                <c:manualLayout>
                  <c:x val="0.2295325074712582"/>
                  <c:y val="0.2418883292035877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7B-4C2C-999B-EFC1291E8677}"/>
                </c:ext>
              </c:extLst>
            </c:dLbl>
            <c:dLbl>
              <c:idx val="7"/>
              <c:layout>
                <c:manualLayout>
                  <c:x val="-2.2525447889402372E-2"/>
                  <c:y val="-1.60401027829578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7B-4C2C-999B-EFC1291E8677}"/>
                </c:ext>
              </c:extLst>
            </c:dLbl>
            <c:dLbl>
              <c:idx val="8"/>
              <c:layout>
                <c:manualLayout>
                  <c:x val="-0.12714140882042388"/>
                  <c:y val="-8.2961281023155378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7B-4C2C-999B-EFC1291E8677}"/>
                </c:ext>
              </c:extLst>
            </c:dLbl>
            <c:dLbl>
              <c:idx val="9"/>
              <c:layout>
                <c:manualLayout>
                  <c:x val="-0.25079573710207886"/>
                  <c:y val="4.5280079539153494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87B-4C2C-999B-EFC1291E867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('1990-2021 CH4'!$A$2,'1990-2021 CH4'!$A$7,'1990-2021 CH4'!$A$8,'1990-2021 CH4'!$A$9,'1990-2021 CH4'!$A$10,'1990-2021 CH4'!$A$11,'1990-2021 CH4'!$A$17,'1990-2021 CH4'!$A$23,'1990-2021 CH4'!$A$24,'1990-2021 CH4'!$A$32)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('1990-2021 CH4'!$B$2,'1990-2021 CH4'!$B$7,'1990-2021 CH4'!$B$8,'1990-2021 CH4'!$B$9,'1990-2021 CH4'!$B$10,'1990-2021 CH4'!$B$11,'1990-2021 CH4'!$B$17,'1990-2021 CH4'!$B$23,'1990-2021 CH4'!$B$24,'1990-2021 CH4'!$B$32)</c:f>
              <c:numCache>
                <c:formatCode>0.00</c:formatCode>
                <c:ptCount val="10"/>
                <c:pt idx="0">
                  <c:v>125.95361973620008</c:v>
                </c:pt>
                <c:pt idx="1">
                  <c:v>495.66229932893646</c:v>
                </c:pt>
                <c:pt idx="2">
                  <c:v>7.5860424420705046</c:v>
                </c:pt>
                <c:pt idx="3">
                  <c:v>3.689839842000993</c:v>
                </c:pt>
                <c:pt idx="4">
                  <c:v>3.9112065914305889</c:v>
                </c:pt>
                <c:pt idx="5">
                  <c:v>54.385864705525329</c:v>
                </c:pt>
                <c:pt idx="8">
                  <c:v>13900.996674573184</c:v>
                </c:pt>
                <c:pt idx="9">
                  <c:v>1545.8533528449464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87B-4C2C-999B-EFC1291E8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2.2053470902344101E-2"/>
          <c:y val="0.83650605128471078"/>
          <c:w val="0.9503756720065164"/>
          <c:h val="0.14917627331953798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911973348644102E-2"/>
          <c:y val="3.2949149716677478E-2"/>
          <c:w val="0.91216893473155158"/>
          <c:h val="0.829225740870666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'1990-2021 N2O'!$A$2</c:f>
              <c:strCache>
                <c:ptCount val="1"/>
                <c:pt idx="0">
                  <c:v>Energy Industries</c:v>
                </c:pt>
              </c:strCache>
            </c:strRef>
          </c:tx>
          <c:invertIfNegative val="0"/>
          <c:cat>
            <c:numRef>
              <c:f>'1990-2021 N2O'!$B$1:$AG$1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'1990-2021 N2O'!$B$2:$AG$2</c:f>
              <c:numCache>
                <c:formatCode>0.00</c:formatCode>
                <c:ptCount val="32"/>
                <c:pt idx="0">
                  <c:v>63.578521228892015</c:v>
                </c:pt>
                <c:pt idx="1">
                  <c:v>65.055585602839429</c:v>
                </c:pt>
                <c:pt idx="2">
                  <c:v>66.925193694283593</c:v>
                </c:pt>
                <c:pt idx="3">
                  <c:v>64.025038816511838</c:v>
                </c:pt>
                <c:pt idx="4">
                  <c:v>65.269650252142355</c:v>
                </c:pt>
                <c:pt idx="5">
                  <c:v>66.140442407773847</c:v>
                </c:pt>
                <c:pt idx="6">
                  <c:v>69.21245682160459</c:v>
                </c:pt>
                <c:pt idx="7">
                  <c:v>69.096633233480986</c:v>
                </c:pt>
                <c:pt idx="8">
                  <c:v>66.852625302468041</c:v>
                </c:pt>
                <c:pt idx="9">
                  <c:v>68.468543727622432</c:v>
                </c:pt>
                <c:pt idx="10">
                  <c:v>68.443638220582585</c:v>
                </c:pt>
                <c:pt idx="11">
                  <c:v>74.474903943732087</c:v>
                </c:pt>
                <c:pt idx="12">
                  <c:v>83.880509893563541</c:v>
                </c:pt>
                <c:pt idx="13">
                  <c:v>92.943104066463022</c:v>
                </c:pt>
                <c:pt idx="14">
                  <c:v>81.396275308679762</c:v>
                </c:pt>
                <c:pt idx="15">
                  <c:v>89.168434790301262</c:v>
                </c:pt>
                <c:pt idx="16">
                  <c:v>96.689458591628082</c:v>
                </c:pt>
                <c:pt idx="17">
                  <c:v>102.36103126576909</c:v>
                </c:pt>
                <c:pt idx="18">
                  <c:v>128.12047848377867</c:v>
                </c:pt>
                <c:pt idx="19">
                  <c:v>123.12346870899715</c:v>
                </c:pt>
                <c:pt idx="20">
                  <c:v>128.05183312366159</c:v>
                </c:pt>
                <c:pt idx="21">
                  <c:v>116.89260926371303</c:v>
                </c:pt>
                <c:pt idx="22">
                  <c:v>119.37313712491625</c:v>
                </c:pt>
                <c:pt idx="23">
                  <c:v>110.53684397350212</c:v>
                </c:pt>
                <c:pt idx="24">
                  <c:v>110.47881522365346</c:v>
                </c:pt>
                <c:pt idx="25">
                  <c:v>108.59349354788178</c:v>
                </c:pt>
                <c:pt idx="26">
                  <c:v>124.05794273076164</c:v>
                </c:pt>
                <c:pt idx="27">
                  <c:v>124.82922125981089</c:v>
                </c:pt>
                <c:pt idx="28">
                  <c:v>126.18589607695299</c:v>
                </c:pt>
                <c:pt idx="29">
                  <c:v>123.76618812709205</c:v>
                </c:pt>
                <c:pt idx="30">
                  <c:v>110.10655165137105</c:v>
                </c:pt>
                <c:pt idx="31">
                  <c:v>95.502258161475282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76-4401-83BB-AC9947D4ABE5}"/>
            </c:ext>
          </c:extLst>
        </c:ser>
        <c:ser>
          <c:idx val="1"/>
          <c:order val="1"/>
          <c:tx>
            <c:strRef>
              <c:f>'1990-2021 N2O'!$A$7</c:f>
              <c:strCache>
                <c:ptCount val="1"/>
                <c:pt idx="0">
                  <c:v>Residential</c:v>
                </c:pt>
              </c:strCache>
            </c:strRef>
          </c:tx>
          <c:invertIfNegative val="0"/>
          <c:cat>
            <c:numRef>
              <c:f>'1990-2021 N2O'!$B$1:$AG$1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'1990-2021 N2O'!$B$7:$AG$7</c:f>
              <c:numCache>
                <c:formatCode>0.00</c:formatCode>
                <c:ptCount val="32"/>
                <c:pt idx="0">
                  <c:v>25.995809045651157</c:v>
                </c:pt>
                <c:pt idx="1">
                  <c:v>25.771966249125033</c:v>
                </c:pt>
                <c:pt idx="2">
                  <c:v>22.154174783978483</c:v>
                </c:pt>
                <c:pt idx="3">
                  <c:v>21.913534462011565</c:v>
                </c:pt>
                <c:pt idx="4">
                  <c:v>20.610348011030705</c:v>
                </c:pt>
                <c:pt idx="5">
                  <c:v>19.435917456168117</c:v>
                </c:pt>
                <c:pt idx="6">
                  <c:v>20.103437241881469</c:v>
                </c:pt>
                <c:pt idx="7">
                  <c:v>18.741235231331288</c:v>
                </c:pt>
                <c:pt idx="8">
                  <c:v>20.126983252268943</c:v>
                </c:pt>
                <c:pt idx="9">
                  <c:v>17.950606906997908</c:v>
                </c:pt>
                <c:pt idx="10">
                  <c:v>17.941382687297036</c:v>
                </c:pt>
                <c:pt idx="11">
                  <c:v>18.238760239014937</c:v>
                </c:pt>
                <c:pt idx="12">
                  <c:v>18.288539405979783</c:v>
                </c:pt>
                <c:pt idx="13">
                  <c:v>18.308477702494812</c:v>
                </c:pt>
                <c:pt idx="14">
                  <c:v>18.350664110831531</c:v>
                </c:pt>
                <c:pt idx="15">
                  <c:v>19.458544877367178</c:v>
                </c:pt>
                <c:pt idx="16">
                  <c:v>19.008151845953254</c:v>
                </c:pt>
                <c:pt idx="17">
                  <c:v>18.931524556558145</c:v>
                </c:pt>
                <c:pt idx="18">
                  <c:v>20.51459591001662</c:v>
                </c:pt>
                <c:pt idx="19">
                  <c:v>20.893821174436795</c:v>
                </c:pt>
                <c:pt idx="20">
                  <c:v>20.823809388941829</c:v>
                </c:pt>
                <c:pt idx="21">
                  <c:v>18.166542717268296</c:v>
                </c:pt>
                <c:pt idx="22">
                  <c:v>17.276508155120222</c:v>
                </c:pt>
                <c:pt idx="23">
                  <c:v>17.102579233219767</c:v>
                </c:pt>
                <c:pt idx="24">
                  <c:v>15.203192461157512</c:v>
                </c:pt>
                <c:pt idx="25">
                  <c:v>16.475500438184643</c:v>
                </c:pt>
                <c:pt idx="26">
                  <c:v>17.137469466744271</c:v>
                </c:pt>
                <c:pt idx="27">
                  <c:v>15.599836066414362</c:v>
                </c:pt>
                <c:pt idx="28">
                  <c:v>16.719113819288339</c:v>
                </c:pt>
                <c:pt idx="29">
                  <c:v>15.732136374920747</c:v>
                </c:pt>
                <c:pt idx="30">
                  <c:v>17.021338299040412</c:v>
                </c:pt>
                <c:pt idx="31">
                  <c:v>15.96685513242082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76-4401-83BB-AC9947D4ABE5}"/>
            </c:ext>
          </c:extLst>
        </c:ser>
        <c:ser>
          <c:idx val="2"/>
          <c:order val="2"/>
          <c:tx>
            <c:strRef>
              <c:f>'1990-2021 N2O'!$A$8</c:f>
              <c:strCache>
                <c:ptCount val="1"/>
                <c:pt idx="0">
                  <c:v>Manufacturing Combustion</c:v>
                </c:pt>
              </c:strCache>
            </c:strRef>
          </c:tx>
          <c:invertIfNegative val="0"/>
          <c:cat>
            <c:numRef>
              <c:f>'1990-2021 N2O'!$B$1:$AG$1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'1990-2021 N2O'!$B$8:$AG$8</c:f>
              <c:numCache>
                <c:formatCode>0.00</c:formatCode>
                <c:ptCount val="32"/>
                <c:pt idx="0">
                  <c:v>11.297851568278343</c:v>
                </c:pt>
                <c:pt idx="1">
                  <c:v>11.366985245822496</c:v>
                </c:pt>
                <c:pt idx="2">
                  <c:v>9.7526222523829009</c:v>
                </c:pt>
                <c:pt idx="3">
                  <c:v>10.234375452187832</c:v>
                </c:pt>
                <c:pt idx="4">
                  <c:v>10.22807639206939</c:v>
                </c:pt>
                <c:pt idx="5">
                  <c:v>10.389899822293584</c:v>
                </c:pt>
                <c:pt idx="6">
                  <c:v>10.943164166401145</c:v>
                </c:pt>
                <c:pt idx="7">
                  <c:v>11.250878562091495</c:v>
                </c:pt>
                <c:pt idx="8">
                  <c:v>11.835350161853265</c:v>
                </c:pt>
                <c:pt idx="9">
                  <c:v>12.006628823512203</c:v>
                </c:pt>
                <c:pt idx="10">
                  <c:v>13.974040658596923</c:v>
                </c:pt>
                <c:pt idx="11">
                  <c:v>14.509312517366141</c:v>
                </c:pt>
                <c:pt idx="12">
                  <c:v>13.841133618843303</c:v>
                </c:pt>
                <c:pt idx="13">
                  <c:v>14.295631963805462</c:v>
                </c:pt>
                <c:pt idx="14">
                  <c:v>15.44714890807586</c:v>
                </c:pt>
                <c:pt idx="15">
                  <c:v>17.48737399594971</c:v>
                </c:pt>
                <c:pt idx="16">
                  <c:v>16.375787097336275</c:v>
                </c:pt>
                <c:pt idx="17">
                  <c:v>15.851311796187304</c:v>
                </c:pt>
                <c:pt idx="18">
                  <c:v>14.654471218251118</c:v>
                </c:pt>
                <c:pt idx="19">
                  <c:v>12.152566177668245</c:v>
                </c:pt>
                <c:pt idx="20">
                  <c:v>12.708295692419332</c:v>
                </c:pt>
                <c:pt idx="21">
                  <c:v>10.818481504434194</c:v>
                </c:pt>
                <c:pt idx="22">
                  <c:v>9.9651302947665581</c:v>
                </c:pt>
                <c:pt idx="23">
                  <c:v>10.237812380099347</c:v>
                </c:pt>
                <c:pt idx="24">
                  <c:v>11.824097388150587</c:v>
                </c:pt>
                <c:pt idx="25">
                  <c:v>11.734976957452727</c:v>
                </c:pt>
                <c:pt idx="26">
                  <c:v>11.347175066138151</c:v>
                </c:pt>
                <c:pt idx="27">
                  <c:v>12.117886076110521</c:v>
                </c:pt>
                <c:pt idx="28">
                  <c:v>12.559162206988713</c:v>
                </c:pt>
                <c:pt idx="29">
                  <c:v>11.731295031310717</c:v>
                </c:pt>
                <c:pt idx="30">
                  <c:v>11.258227607402246</c:v>
                </c:pt>
                <c:pt idx="31">
                  <c:v>11.903187841636797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76-4401-83BB-AC9947D4ABE5}"/>
            </c:ext>
          </c:extLst>
        </c:ser>
        <c:ser>
          <c:idx val="3"/>
          <c:order val="3"/>
          <c:tx>
            <c:strRef>
              <c:f>'1990-2021 N2O'!$A$9</c:f>
              <c:strCache>
                <c:ptCount val="1"/>
                <c:pt idx="0">
                  <c:v>Commercial Services</c:v>
                </c:pt>
              </c:strCache>
            </c:strRef>
          </c:tx>
          <c:invertIfNegative val="0"/>
          <c:cat>
            <c:numRef>
              <c:f>'1990-2021 N2O'!$B$1:$AG$1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'1990-2021 N2O'!$B$9:$AG$9</c:f>
              <c:numCache>
                <c:formatCode>0.00</c:formatCode>
                <c:ptCount val="32"/>
                <c:pt idx="0">
                  <c:v>1.987432869920253</c:v>
                </c:pt>
                <c:pt idx="1">
                  <c:v>1.9787800268311997</c:v>
                </c:pt>
                <c:pt idx="2">
                  <c:v>1.925896758772544</c:v>
                </c:pt>
                <c:pt idx="3">
                  <c:v>1.8442593274666543</c:v>
                </c:pt>
                <c:pt idx="4">
                  <c:v>2.0012312923519349</c:v>
                </c:pt>
                <c:pt idx="5">
                  <c:v>1.9407950518039019</c:v>
                </c:pt>
                <c:pt idx="6">
                  <c:v>1.6725814512154826</c:v>
                </c:pt>
                <c:pt idx="7">
                  <c:v>1.65388288128858</c:v>
                </c:pt>
                <c:pt idx="8">
                  <c:v>1.5602905684414099</c:v>
                </c:pt>
                <c:pt idx="9">
                  <c:v>1.578937436575732</c:v>
                </c:pt>
                <c:pt idx="10">
                  <c:v>1.5191274577219953</c:v>
                </c:pt>
                <c:pt idx="11">
                  <c:v>1.4539264519100581</c:v>
                </c:pt>
                <c:pt idx="12">
                  <c:v>1.3738320372978241</c:v>
                </c:pt>
                <c:pt idx="13">
                  <c:v>1.7415338916582253</c:v>
                </c:pt>
                <c:pt idx="14">
                  <c:v>1.6060848142437854</c:v>
                </c:pt>
                <c:pt idx="15">
                  <c:v>1.6198547459410519</c:v>
                </c:pt>
                <c:pt idx="16">
                  <c:v>1.5584383543910101</c:v>
                </c:pt>
                <c:pt idx="17">
                  <c:v>1.6663577970238681</c:v>
                </c:pt>
                <c:pt idx="18">
                  <c:v>1.9094842700437147</c:v>
                </c:pt>
                <c:pt idx="19">
                  <c:v>1.1835529395306126</c:v>
                </c:pt>
                <c:pt idx="20">
                  <c:v>1.2146462283925941</c:v>
                </c:pt>
                <c:pt idx="21">
                  <c:v>1.2372807860285808</c:v>
                </c:pt>
                <c:pt idx="22">
                  <c:v>1.2488843267819463</c:v>
                </c:pt>
                <c:pt idx="23">
                  <c:v>1.3801669633530622</c:v>
                </c:pt>
                <c:pt idx="24">
                  <c:v>1.381016480823521</c:v>
                </c:pt>
                <c:pt idx="25">
                  <c:v>1.1820189716889031</c:v>
                </c:pt>
                <c:pt idx="26">
                  <c:v>1.0425859915423248</c:v>
                </c:pt>
                <c:pt idx="27">
                  <c:v>0.88353098163750177</c:v>
                </c:pt>
                <c:pt idx="28">
                  <c:v>0.92620004820407287</c:v>
                </c:pt>
                <c:pt idx="29">
                  <c:v>0.84335548767811397</c:v>
                </c:pt>
                <c:pt idx="30">
                  <c:v>0.88388553091776689</c:v>
                </c:pt>
                <c:pt idx="31">
                  <c:v>0.87913065426287762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76-4401-83BB-AC9947D4ABE5}"/>
            </c:ext>
          </c:extLst>
        </c:ser>
        <c:ser>
          <c:idx val="4"/>
          <c:order val="4"/>
          <c:tx>
            <c:strRef>
              <c:f>'1990-2021 N2O'!$A$10</c:f>
              <c:strCache>
                <c:ptCount val="1"/>
                <c:pt idx="0">
                  <c:v>Public Services</c:v>
                </c:pt>
              </c:strCache>
            </c:strRef>
          </c:tx>
          <c:invertIfNegative val="0"/>
          <c:cat>
            <c:numRef>
              <c:f>'1990-2021 N2O'!$B$1:$AG$1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'1990-2021 N2O'!$B$10:$AG$10</c:f>
              <c:numCache>
                <c:formatCode>0.00</c:formatCode>
                <c:ptCount val="32"/>
                <c:pt idx="0">
                  <c:v>2.3821111722373312</c:v>
                </c:pt>
                <c:pt idx="1">
                  <c:v>2.266709108903787</c:v>
                </c:pt>
                <c:pt idx="2">
                  <c:v>1.9307845961396541</c:v>
                </c:pt>
                <c:pt idx="3">
                  <c:v>1.8204148275936574</c:v>
                </c:pt>
                <c:pt idx="4">
                  <c:v>1.7795071881797888</c:v>
                </c:pt>
                <c:pt idx="5">
                  <c:v>1.596660748023923</c:v>
                </c:pt>
                <c:pt idx="6">
                  <c:v>1.5285840499044261</c:v>
                </c:pt>
                <c:pt idx="7">
                  <c:v>1.3764704839295048</c:v>
                </c:pt>
                <c:pt idx="8">
                  <c:v>1.1981631426282817</c:v>
                </c:pt>
                <c:pt idx="9">
                  <c:v>1.1987403865125839</c:v>
                </c:pt>
                <c:pt idx="10">
                  <c:v>1.1823384796267691</c:v>
                </c:pt>
                <c:pt idx="11">
                  <c:v>1.1543740155112019</c:v>
                </c:pt>
                <c:pt idx="12">
                  <c:v>1.0871263982240318</c:v>
                </c:pt>
                <c:pt idx="13">
                  <c:v>1.0111932877160981</c:v>
                </c:pt>
                <c:pt idx="14">
                  <c:v>0.92803135718842611</c:v>
                </c:pt>
                <c:pt idx="15">
                  <c:v>0.94188241901566783</c:v>
                </c:pt>
                <c:pt idx="16">
                  <c:v>0.88002277054819444</c:v>
                </c:pt>
                <c:pt idx="17">
                  <c:v>0.8214069979487254</c:v>
                </c:pt>
                <c:pt idx="18">
                  <c:v>0.84944148239733208</c:v>
                </c:pt>
                <c:pt idx="19">
                  <c:v>0.96670084238119258</c:v>
                </c:pt>
                <c:pt idx="20">
                  <c:v>0.89182256461504561</c:v>
                </c:pt>
                <c:pt idx="21">
                  <c:v>0.90827652596337949</c:v>
                </c:pt>
                <c:pt idx="22">
                  <c:v>0.99187190181982743</c:v>
                </c:pt>
                <c:pt idx="23">
                  <c:v>1.3517684024241197</c:v>
                </c:pt>
                <c:pt idx="24">
                  <c:v>1.3751017901572653</c:v>
                </c:pt>
                <c:pt idx="25">
                  <c:v>1.193808279614186</c:v>
                </c:pt>
                <c:pt idx="26">
                  <c:v>1.6376962995637758</c:v>
                </c:pt>
                <c:pt idx="27">
                  <c:v>1.5488317551453461</c:v>
                </c:pt>
                <c:pt idx="28">
                  <c:v>1.4902555606284704</c:v>
                </c:pt>
                <c:pt idx="29">
                  <c:v>1.2880901227937893</c:v>
                </c:pt>
                <c:pt idx="30">
                  <c:v>1.4013133233817556</c:v>
                </c:pt>
                <c:pt idx="31">
                  <c:v>1.4645651748156419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76-4401-83BB-AC9947D4ABE5}"/>
            </c:ext>
          </c:extLst>
        </c:ser>
        <c:ser>
          <c:idx val="5"/>
          <c:order val="5"/>
          <c:tx>
            <c:strRef>
              <c:f>'1990-2021 N2O'!$A$11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cat>
            <c:numRef>
              <c:f>'1990-2021 N2O'!$B$1:$AG$1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'1990-2021 N2O'!$B$11:$AG$11</c:f>
              <c:numCache>
                <c:formatCode>0.00</c:formatCode>
                <c:ptCount val="32"/>
                <c:pt idx="0">
                  <c:v>59.301175018050259</c:v>
                </c:pt>
                <c:pt idx="1">
                  <c:v>59.747692295013962</c:v>
                </c:pt>
                <c:pt idx="2">
                  <c:v>71.826985789398975</c:v>
                </c:pt>
                <c:pt idx="3">
                  <c:v>88.23042521785581</c:v>
                </c:pt>
                <c:pt idx="4">
                  <c:v>117.66525782249646</c:v>
                </c:pt>
                <c:pt idx="5">
                  <c:v>157.6326405559748</c:v>
                </c:pt>
                <c:pt idx="6">
                  <c:v>235.63813675544588</c:v>
                </c:pt>
                <c:pt idx="7">
                  <c:v>293.54113369759966</c:v>
                </c:pt>
                <c:pt idx="8">
                  <c:v>360.31850030312683</c:v>
                </c:pt>
                <c:pt idx="9">
                  <c:v>151.05847455425314</c:v>
                </c:pt>
                <c:pt idx="10">
                  <c:v>163.37554146398068</c:v>
                </c:pt>
                <c:pt idx="11">
                  <c:v>169.24684771288878</c:v>
                </c:pt>
                <c:pt idx="12">
                  <c:v>165.23665134970113</c:v>
                </c:pt>
                <c:pt idx="13">
                  <c:v>159.84456827896176</c:v>
                </c:pt>
                <c:pt idx="14">
                  <c:v>158.01655392157093</c:v>
                </c:pt>
                <c:pt idx="15">
                  <c:v>153.93461379692161</c:v>
                </c:pt>
                <c:pt idx="16">
                  <c:v>149.77776831827421</c:v>
                </c:pt>
                <c:pt idx="17">
                  <c:v>140.54641325127915</c:v>
                </c:pt>
                <c:pt idx="18">
                  <c:v>105.94221240503771</c:v>
                </c:pt>
                <c:pt idx="19">
                  <c:v>96.459801793939675</c:v>
                </c:pt>
                <c:pt idx="20">
                  <c:v>90.323631888500131</c:v>
                </c:pt>
                <c:pt idx="21">
                  <c:v>90.318455943087173</c:v>
                </c:pt>
                <c:pt idx="22">
                  <c:v>89.193263599485519</c:v>
                </c:pt>
                <c:pt idx="23">
                  <c:v>93.501313141975587</c:v>
                </c:pt>
                <c:pt idx="24">
                  <c:v>97.756127525377778</c:v>
                </c:pt>
                <c:pt idx="25">
                  <c:v>104.91391680118053</c:v>
                </c:pt>
                <c:pt idx="26">
                  <c:v>112.73017448417977</c:v>
                </c:pt>
                <c:pt idx="27">
                  <c:v>113.42864695431986</c:v>
                </c:pt>
                <c:pt idx="28">
                  <c:v>118.10722213389819</c:v>
                </c:pt>
                <c:pt idx="29">
                  <c:v>121.45009326682012</c:v>
                </c:pt>
                <c:pt idx="30">
                  <c:v>106.98923325054469</c:v>
                </c:pt>
                <c:pt idx="31">
                  <c:v>115.96277004917825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76-4401-83BB-AC9947D4ABE5}"/>
            </c:ext>
          </c:extLst>
        </c:ser>
        <c:ser>
          <c:idx val="6"/>
          <c:order val="6"/>
          <c:tx>
            <c:strRef>
              <c:f>'1990-2021 N2O'!$A$17</c:f>
              <c:strCache>
                <c:ptCount val="1"/>
                <c:pt idx="0">
                  <c:v>Industrial Processes</c:v>
                </c:pt>
              </c:strCache>
            </c:strRef>
          </c:tx>
          <c:invertIfNegative val="0"/>
          <c:cat>
            <c:numRef>
              <c:f>'1990-2021 N2O'!$B$1:$AG$1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'1990-2021 N2O'!$B$17:$AG$17</c:f>
              <c:numCache>
                <c:formatCode>0.00</c:formatCode>
                <c:ptCount val="32"/>
                <c:pt idx="0">
                  <c:v>912.97110999999995</c:v>
                </c:pt>
                <c:pt idx="1">
                  <c:v>722.54131500000005</c:v>
                </c:pt>
                <c:pt idx="2">
                  <c:v>722.77027500000008</c:v>
                </c:pt>
                <c:pt idx="3">
                  <c:v>722.92609500000003</c:v>
                </c:pt>
                <c:pt idx="4">
                  <c:v>723.01990500000011</c:v>
                </c:pt>
                <c:pt idx="5">
                  <c:v>723.142335</c:v>
                </c:pt>
                <c:pt idx="6">
                  <c:v>723.33949500000006</c:v>
                </c:pt>
                <c:pt idx="7">
                  <c:v>723.64318500000002</c:v>
                </c:pt>
                <c:pt idx="8">
                  <c:v>723.9516450000001</c:v>
                </c:pt>
                <c:pt idx="9">
                  <c:v>724.25772000000006</c:v>
                </c:pt>
                <c:pt idx="10">
                  <c:v>724.63852500000007</c:v>
                </c:pt>
                <c:pt idx="11">
                  <c:v>530.11023999999998</c:v>
                </c:pt>
                <c:pt idx="12">
                  <c:v>280.90423999999996</c:v>
                </c:pt>
                <c:pt idx="13">
                  <c:v>31.640204999999998</c:v>
                </c:pt>
                <c:pt idx="14">
                  <c:v>32.15934</c:v>
                </c:pt>
                <c:pt idx="15">
                  <c:v>32.863709999999998</c:v>
                </c:pt>
                <c:pt idx="16">
                  <c:v>33.651554999999995</c:v>
                </c:pt>
                <c:pt idx="17">
                  <c:v>34.787610000000001</c:v>
                </c:pt>
                <c:pt idx="18">
                  <c:v>35.656545000000001</c:v>
                </c:pt>
                <c:pt idx="19">
                  <c:v>36.040529999999997</c:v>
                </c:pt>
                <c:pt idx="20">
                  <c:v>36.210660000000004</c:v>
                </c:pt>
                <c:pt idx="21">
                  <c:v>36.370454999999993</c:v>
                </c:pt>
                <c:pt idx="22">
                  <c:v>36.519914999999997</c:v>
                </c:pt>
                <c:pt idx="23">
                  <c:v>36.686865000000004</c:v>
                </c:pt>
                <c:pt idx="24">
                  <c:v>36.930929999999996</c:v>
                </c:pt>
                <c:pt idx="25">
                  <c:v>37.268009999999997</c:v>
                </c:pt>
                <c:pt idx="26">
                  <c:v>37.679819999999999</c:v>
                </c:pt>
                <c:pt idx="27">
                  <c:v>38.100375000000007</c:v>
                </c:pt>
                <c:pt idx="28">
                  <c:v>38.613150000000005</c:v>
                </c:pt>
                <c:pt idx="29">
                  <c:v>39.125924999999995</c:v>
                </c:pt>
                <c:pt idx="30">
                  <c:v>39.570329999999998</c:v>
                </c:pt>
                <c:pt idx="31">
                  <c:v>39.841425000000001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076-4401-83BB-AC9947D4ABE5}"/>
            </c:ext>
          </c:extLst>
        </c:ser>
        <c:ser>
          <c:idx val="7"/>
          <c:order val="7"/>
          <c:tx>
            <c:strRef>
              <c:f>'1990-2021 N2O'!$A$23:$B$23</c:f>
              <c:strCache>
                <c:ptCount val="2"/>
                <c:pt idx="0">
                  <c:v>F-Gases</c:v>
                </c:pt>
              </c:strCache>
            </c:strRef>
          </c:tx>
          <c:invertIfNegative val="0"/>
          <c:cat>
            <c:numRef>
              <c:f>'1990-2021 N2O'!$B$1:$AG$1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'1990-2021 N2O'!$B$23:$AG$23</c:f>
              <c:numCache>
                <c:formatCode>0.00</c:formatCode>
                <c:ptCount val="32"/>
              </c:numCache>
            </c:numRef>
          </c:val>
          <c:extLst>
            <c:ext xmlns:c16="http://schemas.microsoft.com/office/drawing/2014/chart" uri="{C3380CC4-5D6E-409C-BE32-E72D297353CC}">
              <c16:uniqueId val="{00000007-E076-4401-83BB-AC9947D4ABE5}"/>
            </c:ext>
          </c:extLst>
        </c:ser>
        <c:ser>
          <c:idx val="8"/>
          <c:order val="8"/>
          <c:tx>
            <c:strRef>
              <c:f>'1990-2021 N2O'!$A$24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cat>
            <c:numRef>
              <c:f>'1990-2021 N2O'!$B$1:$AG$1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'1990-2021 N2O'!$B$24:$AG$24</c:f>
              <c:numCache>
                <c:formatCode>0.00</c:formatCode>
                <c:ptCount val="32"/>
                <c:pt idx="0">
                  <c:v>5379.5404660564809</c:v>
                </c:pt>
                <c:pt idx="1">
                  <c:v>5359.2092334929421</c:v>
                </c:pt>
                <c:pt idx="2">
                  <c:v>5286.5339623575146</c:v>
                </c:pt>
                <c:pt idx="3">
                  <c:v>5435.2757968512287</c:v>
                </c:pt>
                <c:pt idx="4">
                  <c:v>5638.5824595389495</c:v>
                </c:pt>
                <c:pt idx="5">
                  <c:v>5874.9061276282318</c:v>
                </c:pt>
                <c:pt idx="6">
                  <c:v>5890.1174374606271</c:v>
                </c:pt>
                <c:pt idx="7">
                  <c:v>5743.8446997192714</c:v>
                </c:pt>
                <c:pt idx="8">
                  <c:v>6081.6362037426197</c:v>
                </c:pt>
                <c:pt idx="9">
                  <c:v>6073.7334404957692</c:v>
                </c:pt>
                <c:pt idx="10">
                  <c:v>5805.7086130392709</c:v>
                </c:pt>
                <c:pt idx="11">
                  <c:v>5580.8064571530049</c:v>
                </c:pt>
                <c:pt idx="12">
                  <c:v>5539.3197323510212</c:v>
                </c:pt>
                <c:pt idx="13">
                  <c:v>5720.1361082203357</c:v>
                </c:pt>
                <c:pt idx="14">
                  <c:v>5582.2851752374563</c:v>
                </c:pt>
                <c:pt idx="15">
                  <c:v>5487.0996750174927</c:v>
                </c:pt>
                <c:pt idx="16">
                  <c:v>5419.3563088182227</c:v>
                </c:pt>
                <c:pt idx="17">
                  <c:v>5194.8359568380847</c:v>
                </c:pt>
                <c:pt idx="18">
                  <c:v>5090.3598857438528</c:v>
                </c:pt>
                <c:pt idx="19">
                  <c:v>4953.3372674016528</c:v>
                </c:pt>
                <c:pt idx="20">
                  <c:v>5189.9949075312379</c:v>
                </c:pt>
                <c:pt idx="21">
                  <c:v>4801.0966666858594</c:v>
                </c:pt>
                <c:pt idx="22">
                  <c:v>5005.7210483653598</c:v>
                </c:pt>
                <c:pt idx="23">
                  <c:v>5379.782071650091</c:v>
                </c:pt>
                <c:pt idx="24">
                  <c:v>5149.4529860878656</c:v>
                </c:pt>
                <c:pt idx="25">
                  <c:v>5192.9112581523696</c:v>
                </c:pt>
                <c:pt idx="26">
                  <c:v>5264.9803753115266</c:v>
                </c:pt>
                <c:pt idx="27">
                  <c:v>5550.9236599237929</c:v>
                </c:pt>
                <c:pt idx="28">
                  <c:v>5865.7143761154839</c:v>
                </c:pt>
                <c:pt idx="29">
                  <c:v>5496.9341160496751</c:v>
                </c:pt>
                <c:pt idx="30">
                  <c:v>5527.6324816337528</c:v>
                </c:pt>
                <c:pt idx="31">
                  <c:v>5752.7559295665733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076-4401-83BB-AC9947D4ABE5}"/>
            </c:ext>
          </c:extLst>
        </c:ser>
        <c:ser>
          <c:idx val="9"/>
          <c:order val="9"/>
          <c:tx>
            <c:strRef>
              <c:f>'1990-2021 N2O'!$A$32</c:f>
              <c:strCache>
                <c:ptCount val="1"/>
                <c:pt idx="0">
                  <c:v>Waste</c:v>
                </c:pt>
              </c:strCache>
            </c:strRef>
          </c:tx>
          <c:invertIfNegative val="0"/>
          <c:cat>
            <c:numRef>
              <c:f>'1990-2021 N2O'!$B$1:$AG$1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'1990-2021 N2O'!$B$32:$AG$32</c:f>
              <c:numCache>
                <c:formatCode>0.00</c:formatCode>
                <c:ptCount val="32"/>
                <c:pt idx="0">
                  <c:v>67.798219542501926</c:v>
                </c:pt>
                <c:pt idx="1">
                  <c:v>67.593379996960834</c:v>
                </c:pt>
                <c:pt idx="2">
                  <c:v>68.744773992710961</c:v>
                </c:pt>
                <c:pt idx="3">
                  <c:v>68.533637276454499</c:v>
                </c:pt>
                <c:pt idx="4">
                  <c:v>66.968568190431156</c:v>
                </c:pt>
                <c:pt idx="5">
                  <c:v>66.056218248249593</c:v>
                </c:pt>
                <c:pt idx="6">
                  <c:v>66.502794530335024</c:v>
                </c:pt>
                <c:pt idx="7">
                  <c:v>67.663801775746379</c:v>
                </c:pt>
                <c:pt idx="8">
                  <c:v>70.068946229378355</c:v>
                </c:pt>
                <c:pt idx="9">
                  <c:v>72.795580492591327</c:v>
                </c:pt>
                <c:pt idx="10">
                  <c:v>74.414641337540729</c:v>
                </c:pt>
                <c:pt idx="11">
                  <c:v>77.925850290297277</c:v>
                </c:pt>
                <c:pt idx="12">
                  <c:v>80.595206487177251</c:v>
                </c:pt>
                <c:pt idx="13">
                  <c:v>82.404242416794659</c:v>
                </c:pt>
                <c:pt idx="14">
                  <c:v>92.235364201452057</c:v>
                </c:pt>
                <c:pt idx="15">
                  <c:v>97.734522290194505</c:v>
                </c:pt>
                <c:pt idx="16">
                  <c:v>95.057624932041676</c:v>
                </c:pt>
                <c:pt idx="17">
                  <c:v>96.595258205507889</c:v>
                </c:pt>
                <c:pt idx="18">
                  <c:v>102.13518254178297</c:v>
                </c:pt>
                <c:pt idx="19">
                  <c:v>102.80267555534151</c:v>
                </c:pt>
                <c:pt idx="20">
                  <c:v>102.44985300071239</c:v>
                </c:pt>
                <c:pt idx="21">
                  <c:v>101.0997821367055</c:v>
                </c:pt>
                <c:pt idx="22">
                  <c:v>99.374715322831207</c:v>
                </c:pt>
                <c:pt idx="23">
                  <c:v>99.057901599478782</c:v>
                </c:pt>
                <c:pt idx="24">
                  <c:v>100.38326080726493</c:v>
                </c:pt>
                <c:pt idx="25">
                  <c:v>100.57320470298062</c:v>
                </c:pt>
                <c:pt idx="26">
                  <c:v>104.96304147421472</c:v>
                </c:pt>
                <c:pt idx="27">
                  <c:v>107.96976670852055</c:v>
                </c:pt>
                <c:pt idx="28">
                  <c:v>108.66103925782893</c:v>
                </c:pt>
                <c:pt idx="29">
                  <c:v>110.91401279326628</c:v>
                </c:pt>
                <c:pt idx="30">
                  <c:v>111.21644864964242</c:v>
                </c:pt>
                <c:pt idx="31">
                  <c:v>112.36335227270916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076-4401-83BB-AC9947D4A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6330624"/>
        <c:axId val="216332160"/>
      </c:barChart>
      <c:catAx>
        <c:axId val="21633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6332160"/>
        <c:crosses val="autoZero"/>
        <c:auto val="1"/>
        <c:lblAlgn val="ctr"/>
        <c:lblOffset val="100"/>
        <c:noMultiLvlLbl val="0"/>
      </c:catAx>
      <c:valAx>
        <c:axId val="216332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IE"/>
                  <a:t>Title</a:t>
                </a:r>
              </a:p>
            </c:rich>
          </c:tx>
          <c:layout>
            <c:manualLayout>
              <c:xMode val="edge"/>
              <c:yMode val="edge"/>
              <c:x val="8.6046676098754764E-3"/>
              <c:y val="0.2625873333644943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216330624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7.47624430381785E-2"/>
          <c:y val="0.93561794588213598"/>
          <c:w val="0.87419699531423589"/>
          <c:h val="4.834195471134767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IE"/>
              <a:t>2021</a:t>
            </a:r>
          </a:p>
        </c:rich>
      </c:tx>
      <c:layout>
        <c:manualLayout>
          <c:xMode val="edge"/>
          <c:yMode val="edge"/>
          <c:x val="5.8777011494252893E-2"/>
          <c:y val="1.6703954628376469E-2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2144048942837025"/>
                  <c:y val="-2.0050157454990078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1F-459D-9F76-289AAC0B5826}"/>
                </c:ext>
              </c:extLst>
            </c:dLbl>
            <c:dLbl>
              <c:idx val="1"/>
              <c:layout>
                <c:manualLayout>
                  <c:x val="0.21296462921510073"/>
                  <c:y val="2.028083044978027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1F-459D-9F76-289AAC0B5826}"/>
                </c:ext>
              </c:extLst>
            </c:dLbl>
            <c:dLbl>
              <c:idx val="2"/>
              <c:layout>
                <c:manualLayout>
                  <c:x val="-0.51668340795632717"/>
                  <c:y val="0.2521921415402289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1F-459D-9F76-289AAC0B5826}"/>
                </c:ext>
              </c:extLst>
            </c:dLbl>
            <c:dLbl>
              <c:idx val="3"/>
              <c:layout>
                <c:manualLayout>
                  <c:x val="-0.52553993190992643"/>
                  <c:y val="0.4362157982666707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37639810023367"/>
                      <c:h val="9.10795529904973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571F-459D-9F76-289AAC0B5826}"/>
                </c:ext>
              </c:extLst>
            </c:dLbl>
            <c:dLbl>
              <c:idx val="4"/>
              <c:layout>
                <c:manualLayout>
                  <c:x val="0.28392074304215942"/>
                  <c:y val="0.3938413179038354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71F-459D-9F76-289AAC0B5826}"/>
                </c:ext>
              </c:extLst>
            </c:dLbl>
            <c:dLbl>
              <c:idx val="5"/>
              <c:layout>
                <c:manualLayout>
                  <c:x val="0.19558375840940143"/>
                  <c:y val="0.1028663186716205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1F-459D-9F76-289AAC0B5826}"/>
                </c:ext>
              </c:extLst>
            </c:dLbl>
            <c:dLbl>
              <c:idx val="6"/>
              <c:layout>
                <c:manualLayout>
                  <c:x val="0.2295325074712582"/>
                  <c:y val="0.2418883292035877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71F-459D-9F76-289AAC0B5826}"/>
                </c:ext>
              </c:extLst>
            </c:dLbl>
            <c:dLbl>
              <c:idx val="7"/>
              <c:layout>
                <c:manualLayout>
                  <c:x val="-2.2525447889402372E-2"/>
                  <c:y val="-1.60401027829578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71F-459D-9F76-289AAC0B5826}"/>
                </c:ext>
              </c:extLst>
            </c:dLbl>
            <c:dLbl>
              <c:idx val="8"/>
              <c:layout>
                <c:manualLayout>
                  <c:x val="-0.12714140882042388"/>
                  <c:y val="-8.2961281023155378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71F-459D-9F76-289AAC0B5826}"/>
                </c:ext>
              </c:extLst>
            </c:dLbl>
            <c:dLbl>
              <c:idx val="9"/>
              <c:layout>
                <c:manualLayout>
                  <c:x val="-0.25079573710207886"/>
                  <c:y val="4.5280079539153494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71F-459D-9F76-289AAC0B582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('1990-2021 N2O'!$A$2,'1990-2021 N2O'!$A$7,'1990-2021 N2O'!$A$8,'1990-2021 N2O'!$A$9,'1990-2021 N2O'!$A$10,'1990-2021 N2O'!$A$11,'1990-2021 N2O'!$A$17,'1990-2021 N2O'!$A$23,'1990-2021 N2O'!$A$24,'1990-2021 N2O'!$A$32)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('1990-2021 N2O'!$AG$2,'1990-2021 N2O'!$AG$7,'1990-2021 N2O'!$AG$8,'1990-2021 N2O'!$AG$9,'1990-2021 N2O'!$AG$10,'1990-2021 N2O'!$AG$11,'1990-2021 N2O'!$AG$17,'1990-2021 N2O'!$AG$23,'1990-2021 N2O'!$AG$24,'1990-2021 N2O'!$AG$32)</c:f>
              <c:numCache>
                <c:formatCode>0.00</c:formatCode>
                <c:ptCount val="10"/>
                <c:pt idx="0">
                  <c:v>95.502258161475282</c:v>
                </c:pt>
                <c:pt idx="1">
                  <c:v>15.96685513242082</c:v>
                </c:pt>
                <c:pt idx="2">
                  <c:v>11.903187841636797</c:v>
                </c:pt>
                <c:pt idx="3">
                  <c:v>0.87913065426287762</c:v>
                </c:pt>
                <c:pt idx="4">
                  <c:v>1.4645651748156419</c:v>
                </c:pt>
                <c:pt idx="5">
                  <c:v>115.96277004917825</c:v>
                </c:pt>
                <c:pt idx="6">
                  <c:v>39.841425000000001</c:v>
                </c:pt>
                <c:pt idx="8">
                  <c:v>5752.7559295665733</c:v>
                </c:pt>
                <c:pt idx="9">
                  <c:v>112.36335227270916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71F-459D-9F76-289AAC0B5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2.2053470902344101E-2"/>
          <c:y val="0.83650605128471078"/>
          <c:w val="0.9503756720065164"/>
          <c:h val="0.14917627331953798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IE"/>
              <a:t>1990</a:t>
            </a:r>
          </a:p>
        </c:rich>
      </c:tx>
      <c:layout>
        <c:manualLayout>
          <c:xMode val="edge"/>
          <c:yMode val="edge"/>
          <c:x val="5.8777011494252893E-2"/>
          <c:y val="1.6703954628376469E-2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2144048942837025"/>
                  <c:y val="-2.0050157454990078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7B-4C2C-999B-EFC1291E8677}"/>
                </c:ext>
              </c:extLst>
            </c:dLbl>
            <c:dLbl>
              <c:idx val="1"/>
              <c:layout>
                <c:manualLayout>
                  <c:x val="0.21296462921510073"/>
                  <c:y val="2.028083044978027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7B-4C2C-999B-EFC1291E8677}"/>
                </c:ext>
              </c:extLst>
            </c:dLbl>
            <c:dLbl>
              <c:idx val="2"/>
              <c:layout>
                <c:manualLayout>
                  <c:x val="-0.51668340795632717"/>
                  <c:y val="0.2521921415402289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7B-4C2C-999B-EFC1291E8677}"/>
                </c:ext>
              </c:extLst>
            </c:dLbl>
            <c:dLbl>
              <c:idx val="3"/>
              <c:layout>
                <c:manualLayout>
                  <c:x val="-0.52553993190992643"/>
                  <c:y val="0.4362157982666707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37639810023367"/>
                      <c:h val="9.10795529904973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87B-4C2C-999B-EFC1291E8677}"/>
                </c:ext>
              </c:extLst>
            </c:dLbl>
            <c:dLbl>
              <c:idx val="4"/>
              <c:layout>
                <c:manualLayout>
                  <c:x val="0.28392074304215942"/>
                  <c:y val="0.3938413179038354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7B-4C2C-999B-EFC1291E8677}"/>
                </c:ext>
              </c:extLst>
            </c:dLbl>
            <c:dLbl>
              <c:idx val="5"/>
              <c:layout>
                <c:manualLayout>
                  <c:x val="0.19558375840940143"/>
                  <c:y val="0.1028663186716205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7B-4C2C-999B-EFC1291E8677}"/>
                </c:ext>
              </c:extLst>
            </c:dLbl>
            <c:dLbl>
              <c:idx val="6"/>
              <c:layout>
                <c:manualLayout>
                  <c:x val="0.2295325074712582"/>
                  <c:y val="0.2418883292035877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7B-4C2C-999B-EFC1291E8677}"/>
                </c:ext>
              </c:extLst>
            </c:dLbl>
            <c:dLbl>
              <c:idx val="7"/>
              <c:layout>
                <c:manualLayout>
                  <c:x val="-2.2525447889402372E-2"/>
                  <c:y val="-1.60401027829578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7B-4C2C-999B-EFC1291E8677}"/>
                </c:ext>
              </c:extLst>
            </c:dLbl>
            <c:dLbl>
              <c:idx val="8"/>
              <c:layout>
                <c:manualLayout>
                  <c:x val="-0.12714140882042388"/>
                  <c:y val="-8.2961281023155378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7B-4C2C-999B-EFC1291E8677}"/>
                </c:ext>
              </c:extLst>
            </c:dLbl>
            <c:dLbl>
              <c:idx val="9"/>
              <c:layout>
                <c:manualLayout>
                  <c:x val="-0.25079573710207886"/>
                  <c:y val="4.5280079539153494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87B-4C2C-999B-EFC1291E867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('1990-2021 N2O'!$A$2,'1990-2021 N2O'!$A$7,'1990-2021 N2O'!$A$8,'1990-2021 N2O'!$A$9,'1990-2021 N2O'!$A$10,'1990-2021 N2O'!$A$11,'1990-2021 N2O'!$A$17,'1990-2021 N2O'!$A$23,'1990-2021 N2O'!$A$24,'1990-2021 N2O'!$A$32)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('1990-2021 N2O'!$B$2,'1990-2021 N2O'!$B$7,'1990-2021 N2O'!$B$8,'1990-2021 N2O'!$B$9,'1990-2021 N2O'!$B$10,'1990-2021 N2O'!$B$11,'1990-2021 N2O'!$B$17,'1990-2021 N2O'!$B$23,'1990-2021 N2O'!$B$24,'1990-2021 N2O'!$B$32)</c:f>
              <c:numCache>
                <c:formatCode>0.00</c:formatCode>
                <c:ptCount val="10"/>
                <c:pt idx="0">
                  <c:v>63.578521228892015</c:v>
                </c:pt>
                <c:pt idx="1">
                  <c:v>25.995809045651157</c:v>
                </c:pt>
                <c:pt idx="2">
                  <c:v>11.297851568278343</c:v>
                </c:pt>
                <c:pt idx="3">
                  <c:v>1.987432869920253</c:v>
                </c:pt>
                <c:pt idx="4">
                  <c:v>2.3821111722373312</c:v>
                </c:pt>
                <c:pt idx="5">
                  <c:v>59.301175018050259</c:v>
                </c:pt>
                <c:pt idx="6">
                  <c:v>912.97110999999995</c:v>
                </c:pt>
                <c:pt idx="8">
                  <c:v>5379.5404660564809</c:v>
                </c:pt>
                <c:pt idx="9">
                  <c:v>67.798219542501926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87B-4C2C-999B-EFC1291E8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2.2053470902344101E-2"/>
          <c:y val="0.83650605128471078"/>
          <c:w val="0.9503756720065164"/>
          <c:h val="0.14917627331953798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0061969248051054E-2"/>
          <c:y val="3.2949149716677478E-2"/>
          <c:w val="0.91201892896552628"/>
          <c:h val="0.829225740870666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'NON-ETS &amp; ETS'!$A$2</c:f>
              <c:strCache>
                <c:ptCount val="1"/>
                <c:pt idx="0">
                  <c:v>Energy Industries</c:v>
                </c:pt>
              </c:strCache>
            </c:strRef>
          </c:tx>
          <c:invertIfNegative val="0"/>
          <c:cat>
            <c:numRef>
              <c:f>'NON-ETS &amp; ETS'!$B$1:$AG$1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'NON-ETS &amp; ETS'!$B$2:$AG$2</c:f>
              <c:numCache>
                <c:formatCode>0.00</c:formatCode>
                <c:ptCount val="32"/>
                <c:pt idx="15">
                  <c:v>15719.021411847914</c:v>
                </c:pt>
                <c:pt idx="16">
                  <c:v>14959.151681255073</c:v>
                </c:pt>
                <c:pt idx="17">
                  <c:v>14458.892999221416</c:v>
                </c:pt>
                <c:pt idx="18">
                  <c:v>14555.154855455741</c:v>
                </c:pt>
                <c:pt idx="19">
                  <c:v>12972.031248500442</c:v>
                </c:pt>
                <c:pt idx="20">
                  <c:v>13227.937453998806</c:v>
                </c:pt>
                <c:pt idx="21">
                  <c:v>11824.35745980615</c:v>
                </c:pt>
                <c:pt idx="22">
                  <c:v>12593.824698066823</c:v>
                </c:pt>
                <c:pt idx="23">
                  <c:v>11198.169341650571</c:v>
                </c:pt>
                <c:pt idx="24">
                  <c:v>10972.469162066225</c:v>
                </c:pt>
                <c:pt idx="25">
                  <c:v>11578.438382912645</c:v>
                </c:pt>
                <c:pt idx="26">
                  <c:v>12324.082788083524</c:v>
                </c:pt>
                <c:pt idx="27">
                  <c:v>11348.198539847215</c:v>
                </c:pt>
                <c:pt idx="28">
                  <c:v>9834.2578180070468</c:v>
                </c:pt>
                <c:pt idx="29">
                  <c:v>8603.2138408367191</c:v>
                </c:pt>
                <c:pt idx="30">
                  <c:v>7952.345319434231</c:v>
                </c:pt>
                <c:pt idx="31">
                  <c:v>9513.9372657517906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CB-4A52-86BD-F8249616EA13}"/>
            </c:ext>
          </c:extLst>
        </c:ser>
        <c:ser>
          <c:idx val="1"/>
          <c:order val="1"/>
          <c:tx>
            <c:strRef>
              <c:f>'NON-ETS &amp; ETS'!$A$7</c:f>
              <c:strCache>
                <c:ptCount val="1"/>
                <c:pt idx="0">
                  <c:v>Residential</c:v>
                </c:pt>
              </c:strCache>
            </c:strRef>
          </c:tx>
          <c:invertIfNegative val="0"/>
          <c:cat>
            <c:numRef>
              <c:f>'NON-ETS &amp; ETS'!$B$1:$AG$1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'NON-ETS &amp; ETS'!$B$7:$AG$7</c:f>
              <c:numCache>
                <c:formatCode>0.00</c:formatCode>
                <c:ptCount val="32"/>
                <c:pt idx="15">
                  <c:v>12.278</c:v>
                </c:pt>
                <c:pt idx="16">
                  <c:v>13.089</c:v>
                </c:pt>
                <c:pt idx="17">
                  <c:v>10.417243245727319</c:v>
                </c:pt>
                <c:pt idx="18">
                  <c:v>8.3070047782178875</c:v>
                </c:pt>
                <c:pt idx="19">
                  <c:v>6.8478554607194972</c:v>
                </c:pt>
                <c:pt idx="20">
                  <c:v>3.6471999415289922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CB-4A52-86BD-F8249616EA13}"/>
            </c:ext>
          </c:extLst>
        </c:ser>
        <c:ser>
          <c:idx val="2"/>
          <c:order val="2"/>
          <c:tx>
            <c:strRef>
              <c:f>'NON-ETS &amp; ETS'!$A$8</c:f>
              <c:strCache>
                <c:ptCount val="1"/>
                <c:pt idx="0">
                  <c:v>Manufacturing Combustion</c:v>
                </c:pt>
              </c:strCache>
            </c:strRef>
          </c:tx>
          <c:invertIfNegative val="0"/>
          <c:cat>
            <c:numRef>
              <c:f>'NON-ETS &amp; ETS'!$B$1:$AG$1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'NON-ETS &amp; ETS'!$B$8:$AG$8</c:f>
              <c:numCache>
                <c:formatCode>0.00</c:formatCode>
                <c:ptCount val="32"/>
                <c:pt idx="15">
                  <c:v>4042.0727961973371</c:v>
                </c:pt>
                <c:pt idx="16">
                  <c:v>4123.9908570655425</c:v>
                </c:pt>
                <c:pt idx="17">
                  <c:v>4122.0106194276887</c:v>
                </c:pt>
                <c:pt idx="18">
                  <c:v>3482.4003175765129</c:v>
                </c:pt>
                <c:pt idx="19">
                  <c:v>2716.5159229903684</c:v>
                </c:pt>
                <c:pt idx="20">
                  <c:v>2786.5860440435677</c:v>
                </c:pt>
                <c:pt idx="21">
                  <c:v>2728.9974418322449</c:v>
                </c:pt>
                <c:pt idx="22">
                  <c:v>2826.1718034744608</c:v>
                </c:pt>
                <c:pt idx="23">
                  <c:v>3156.2521151593978</c:v>
                </c:pt>
                <c:pt idx="24">
                  <c:v>3307.1907811662277</c:v>
                </c:pt>
                <c:pt idx="25">
                  <c:v>3381.3059166632515</c:v>
                </c:pt>
                <c:pt idx="26">
                  <c:v>3403.4662263405648</c:v>
                </c:pt>
                <c:pt idx="27">
                  <c:v>3461.9832526558444</c:v>
                </c:pt>
                <c:pt idx="28">
                  <c:v>3524.7969468818064</c:v>
                </c:pt>
                <c:pt idx="29">
                  <c:v>3450.6214636607015</c:v>
                </c:pt>
                <c:pt idx="30">
                  <c:v>3384.9195476706655</c:v>
                </c:pt>
                <c:pt idx="31">
                  <c:v>3490.4140361976706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CB-4A52-86BD-F8249616EA13}"/>
            </c:ext>
          </c:extLst>
        </c:ser>
        <c:ser>
          <c:idx val="3"/>
          <c:order val="3"/>
          <c:tx>
            <c:strRef>
              <c:f>'NON-ETS &amp; ETS'!$A$9</c:f>
              <c:strCache>
                <c:ptCount val="1"/>
                <c:pt idx="0">
                  <c:v>Commercial Services</c:v>
                </c:pt>
              </c:strCache>
            </c:strRef>
          </c:tx>
          <c:invertIfNegative val="0"/>
          <c:cat>
            <c:numRef>
              <c:f>'NON-ETS &amp; ETS'!$B$1:$AG$1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'NON-ETS &amp; ETS'!$B$9:$AG$9</c:f>
              <c:numCache>
                <c:formatCode>0.00</c:formatCode>
                <c:ptCount val="32"/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0.12244520911000001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CB-4A52-86BD-F8249616EA13}"/>
            </c:ext>
          </c:extLst>
        </c:ser>
        <c:ser>
          <c:idx val="4"/>
          <c:order val="4"/>
          <c:tx>
            <c:strRef>
              <c:f>'NON-ETS &amp; ETS'!$A$10</c:f>
              <c:strCache>
                <c:ptCount val="1"/>
                <c:pt idx="0">
                  <c:v>Public Services</c:v>
                </c:pt>
              </c:strCache>
            </c:strRef>
          </c:tx>
          <c:invertIfNegative val="0"/>
          <c:cat>
            <c:numRef>
              <c:f>'NON-ETS &amp; ETS'!$B$1:$AG$1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'NON-ETS &amp; ETS'!$B$10:$AG$10</c:f>
              <c:numCache>
                <c:formatCode>0.00</c:formatCode>
                <c:ptCount val="32"/>
              </c:numCache>
            </c:numRef>
          </c:val>
          <c:extLst>
            <c:ext xmlns:c16="http://schemas.microsoft.com/office/drawing/2014/chart" uri="{C3380CC4-5D6E-409C-BE32-E72D297353CC}">
              <c16:uniqueId val="{00000004-6BCB-4A52-86BD-F8249616EA13}"/>
            </c:ext>
          </c:extLst>
        </c:ser>
        <c:ser>
          <c:idx val="5"/>
          <c:order val="5"/>
          <c:tx>
            <c:strRef>
              <c:f>'NON-ETS &amp; ETS'!$A$11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cat>
            <c:numRef>
              <c:f>'NON-ETS &amp; ETS'!$B$1:$AG$1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'NON-ETS &amp; ETS'!$B$11:$AG$11</c:f>
              <c:numCache>
                <c:formatCode>0.00</c:formatCode>
                <c:ptCount val="32"/>
                <c:pt idx="15">
                  <c:v>5.1159999999999997</c:v>
                </c:pt>
                <c:pt idx="16">
                  <c:v>4.2716099999999999</c:v>
                </c:pt>
                <c:pt idx="17">
                  <c:v>3.101728291205335</c:v>
                </c:pt>
                <c:pt idx="18">
                  <c:v>2.9315081871496815</c:v>
                </c:pt>
                <c:pt idx="19">
                  <c:v>3.0324879905525566</c:v>
                </c:pt>
                <c:pt idx="20">
                  <c:v>4.9326153469153704</c:v>
                </c:pt>
                <c:pt idx="21">
                  <c:v>8.5287417366405105</c:v>
                </c:pt>
                <c:pt idx="22">
                  <c:v>9.7080553508898877</c:v>
                </c:pt>
                <c:pt idx="23">
                  <c:v>23.355149846903487</c:v>
                </c:pt>
                <c:pt idx="24">
                  <c:v>21.100217646433656</c:v>
                </c:pt>
                <c:pt idx="25">
                  <c:v>24.620993914885332</c:v>
                </c:pt>
                <c:pt idx="26">
                  <c:v>28.173689400289533</c:v>
                </c:pt>
                <c:pt idx="27">
                  <c:v>30.082249187303553</c:v>
                </c:pt>
                <c:pt idx="28">
                  <c:v>31.452389212324633</c:v>
                </c:pt>
                <c:pt idx="29">
                  <c:v>21.097079399149536</c:v>
                </c:pt>
                <c:pt idx="30">
                  <c:v>13.592472896120318</c:v>
                </c:pt>
                <c:pt idx="31">
                  <c:v>19.266020310428154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BCB-4A52-86BD-F8249616EA13}"/>
            </c:ext>
          </c:extLst>
        </c:ser>
        <c:ser>
          <c:idx val="6"/>
          <c:order val="6"/>
          <c:tx>
            <c:strRef>
              <c:f>'NON-ETS &amp; ETS'!$A$17</c:f>
              <c:strCache>
                <c:ptCount val="1"/>
                <c:pt idx="0">
                  <c:v>Industrial Processes</c:v>
                </c:pt>
              </c:strCache>
            </c:strRef>
          </c:tx>
          <c:invertIfNegative val="0"/>
          <c:cat>
            <c:numRef>
              <c:f>'NON-ETS &amp; ETS'!$B$1:$AG$1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'NON-ETS &amp; ETS'!$B$17:$AG$17</c:f>
              <c:numCache>
                <c:formatCode>0.00</c:formatCode>
                <c:ptCount val="32"/>
                <c:pt idx="15">
                  <c:v>2554.6837901100002</c:v>
                </c:pt>
                <c:pt idx="16">
                  <c:v>2538.7627910778574</c:v>
                </c:pt>
                <c:pt idx="17">
                  <c:v>2580.4341213620519</c:v>
                </c:pt>
                <c:pt idx="18">
                  <c:v>2302.2359797601521</c:v>
                </c:pt>
                <c:pt idx="19">
                  <c:v>1485.3521500814029</c:v>
                </c:pt>
                <c:pt idx="20">
                  <c:v>1299.0484147465625</c:v>
                </c:pt>
                <c:pt idx="21">
                  <c:v>1167.2705389694759</c:v>
                </c:pt>
                <c:pt idx="22">
                  <c:v>1391.9677990924167</c:v>
                </c:pt>
                <c:pt idx="23">
                  <c:v>1301.6950015306572</c:v>
                </c:pt>
                <c:pt idx="24">
                  <c:v>1650.4531530457709</c:v>
                </c:pt>
                <c:pt idx="25">
                  <c:v>1830.3635214124333</c:v>
                </c:pt>
                <c:pt idx="26">
                  <c:v>1968.401352033223</c:v>
                </c:pt>
                <c:pt idx="27">
                  <c:v>2039.8562560230889</c:v>
                </c:pt>
                <c:pt idx="28">
                  <c:v>2094.5489797619252</c:v>
                </c:pt>
                <c:pt idx="29">
                  <c:v>2057.6690466445225</c:v>
                </c:pt>
                <c:pt idx="30">
                  <c:v>1907.1635602316842</c:v>
                </c:pt>
                <c:pt idx="31">
                  <c:v>2256.9405207619097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CB-4A52-86BD-F8249616E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5946624"/>
        <c:axId val="225948416"/>
      </c:barChart>
      <c:catAx>
        <c:axId val="22594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5948416"/>
        <c:crosses val="autoZero"/>
        <c:auto val="1"/>
        <c:lblAlgn val="ctr"/>
        <c:lblOffset val="100"/>
        <c:noMultiLvlLbl val="0"/>
      </c:catAx>
      <c:valAx>
        <c:axId val="2259484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IE" sz="1600"/>
                  <a:t>kt CO</a:t>
                </a:r>
                <a:r>
                  <a:rPr lang="en-IE" sz="1600" baseline="-25000"/>
                  <a:t>2</a:t>
                </a:r>
                <a:r>
                  <a:rPr lang="en-IE" sz="1600"/>
                  <a:t> equivalent</a:t>
                </a:r>
              </a:p>
            </c:rich>
          </c:tx>
          <c:layout>
            <c:manualLayout>
              <c:xMode val="edge"/>
              <c:yMode val="edge"/>
              <c:x val="1.4257578436287062E-2"/>
              <c:y val="0.2391590010155236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225946624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7.47624430381785E-2"/>
          <c:y val="0.93561794588213598"/>
          <c:w val="0.87419699531423589"/>
          <c:h val="4.834195471134767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319617728804572E-2"/>
          <c:y val="3.2949149716677478E-2"/>
          <c:w val="0.93676127985086022"/>
          <c:h val="0.829225740870666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'NON-ETS &amp; ETS'!$A$81</c:f>
              <c:strCache>
                <c:ptCount val="1"/>
                <c:pt idx="0">
                  <c:v>Energy Industries</c:v>
                </c:pt>
              </c:strCache>
            </c:strRef>
          </c:tx>
          <c:invertIfNegative val="0"/>
          <c:cat>
            <c:numRef>
              <c:f>'NON-ETS &amp; ETS'!$B$80:$AG$80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'NON-ETS &amp; ETS'!$B$81:$AG$81</c:f>
              <c:numCache>
                <c:formatCode>0.00</c:formatCode>
                <c:ptCount val="32"/>
                <c:pt idx="0">
                  <c:v>11334.543936802416</c:v>
                </c:pt>
                <c:pt idx="1">
                  <c:v>11784.94693048071</c:v>
                </c:pt>
                <c:pt idx="2">
                  <c:v>12440.836658191371</c:v>
                </c:pt>
                <c:pt idx="3">
                  <c:v>12461.362700169875</c:v>
                </c:pt>
                <c:pt idx="4">
                  <c:v>12797.185741974259</c:v>
                </c:pt>
                <c:pt idx="5">
                  <c:v>13482.320322811876</c:v>
                </c:pt>
                <c:pt idx="6">
                  <c:v>14202.419057457646</c:v>
                </c:pt>
                <c:pt idx="7">
                  <c:v>14857.438157197474</c:v>
                </c:pt>
                <c:pt idx="8">
                  <c:v>15223.247251743613</c:v>
                </c:pt>
                <c:pt idx="9">
                  <c:v>15921.095442406371</c:v>
                </c:pt>
                <c:pt idx="10">
                  <c:v>16202.239183785132</c:v>
                </c:pt>
                <c:pt idx="11">
                  <c:v>17490.407231801652</c:v>
                </c:pt>
                <c:pt idx="12">
                  <c:v>16493.709163559302</c:v>
                </c:pt>
                <c:pt idx="13">
                  <c:v>16545.989979932612</c:v>
                </c:pt>
                <c:pt idx="14">
                  <c:v>15418.520651993318</c:v>
                </c:pt>
                <c:pt idx="15">
                  <c:v>182.0152656574864</c:v>
                </c:pt>
                <c:pt idx="16">
                  <c:v>202.24314378179628</c:v>
                </c:pt>
                <c:pt idx="17">
                  <c:v>217.71936019052558</c:v>
                </c:pt>
                <c:pt idx="18">
                  <c:v>235.57246029280105</c:v>
                </c:pt>
                <c:pt idx="19">
                  <c:v>224.98057657956747</c:v>
                </c:pt>
                <c:pt idx="20">
                  <c:v>233.22730656172999</c:v>
                </c:pt>
                <c:pt idx="21">
                  <c:v>232.74629827254961</c:v>
                </c:pt>
                <c:pt idx="22">
                  <c:v>304.13484536226298</c:v>
                </c:pt>
                <c:pt idx="23">
                  <c:v>336.32700094441338</c:v>
                </c:pt>
                <c:pt idx="24">
                  <c:v>370.07250161569516</c:v>
                </c:pt>
                <c:pt idx="25">
                  <c:v>374.3088976090857</c:v>
                </c:pt>
                <c:pt idx="26">
                  <c:v>351.32957348200569</c:v>
                </c:pt>
                <c:pt idx="27">
                  <c:v>559.35957279840352</c:v>
                </c:pt>
                <c:pt idx="28">
                  <c:v>812.99286447632176</c:v>
                </c:pt>
                <c:pt idx="29">
                  <c:v>833.93904845357633</c:v>
                </c:pt>
                <c:pt idx="30">
                  <c:v>785.0266276441123</c:v>
                </c:pt>
                <c:pt idx="31">
                  <c:v>757.90325177160526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4B-4E91-961E-36FEFA1A008B}"/>
            </c:ext>
          </c:extLst>
        </c:ser>
        <c:ser>
          <c:idx val="1"/>
          <c:order val="1"/>
          <c:tx>
            <c:strRef>
              <c:f>'NON-ETS &amp; ETS'!$A$86</c:f>
              <c:strCache>
                <c:ptCount val="1"/>
                <c:pt idx="0">
                  <c:v>Residential</c:v>
                </c:pt>
              </c:strCache>
            </c:strRef>
          </c:tx>
          <c:invertIfNegative val="0"/>
          <c:cat>
            <c:numRef>
              <c:f>'NON-ETS &amp; ETS'!$B$80:$AG$80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'NON-ETS &amp; ETS'!$B$86:$AG$86</c:f>
              <c:numCache>
                <c:formatCode>0.00</c:formatCode>
                <c:ptCount val="32"/>
                <c:pt idx="0">
                  <c:v>7571.3592911583273</c:v>
                </c:pt>
                <c:pt idx="1">
                  <c:v>7678.3688982048279</c:v>
                </c:pt>
                <c:pt idx="2">
                  <c:v>6885.1107952231723</c:v>
                </c:pt>
                <c:pt idx="3">
                  <c:v>6883.2886284350898</c:v>
                </c:pt>
                <c:pt idx="4">
                  <c:v>6817.3179783669239</c:v>
                </c:pt>
                <c:pt idx="5">
                  <c:v>6650.4951175081278</c:v>
                </c:pt>
                <c:pt idx="6">
                  <c:v>6986.2835585919038</c:v>
                </c:pt>
                <c:pt idx="7">
                  <c:v>6744.9691964626736</c:v>
                </c:pt>
                <c:pt idx="8">
                  <c:v>7320.6102950730938</c:v>
                </c:pt>
                <c:pt idx="9">
                  <c:v>7078.8554993545331</c:v>
                </c:pt>
                <c:pt idx="10">
                  <c:v>7181.1030316353408</c:v>
                </c:pt>
                <c:pt idx="11">
                  <c:v>7538.6293240060622</c:v>
                </c:pt>
                <c:pt idx="12">
                  <c:v>7556.3749439000248</c:v>
                </c:pt>
                <c:pt idx="13">
                  <c:v>7792.4555161565258</c:v>
                </c:pt>
                <c:pt idx="14">
                  <c:v>7944.2099478410591</c:v>
                </c:pt>
                <c:pt idx="15">
                  <c:v>8390.428938297091</c:v>
                </c:pt>
                <c:pt idx="16">
                  <c:v>8251.5190092468256</c:v>
                </c:pt>
                <c:pt idx="17">
                  <c:v>8083.8541350628311</c:v>
                </c:pt>
                <c:pt idx="18">
                  <c:v>8890.640387673493</c:v>
                </c:pt>
                <c:pt idx="19">
                  <c:v>8727.4260329634453</c:v>
                </c:pt>
                <c:pt idx="20">
                  <c:v>8968.3547370778833</c:v>
                </c:pt>
                <c:pt idx="21">
                  <c:v>7723.8504780645999</c:v>
                </c:pt>
                <c:pt idx="22">
                  <c:v>7246.952717138839</c:v>
                </c:pt>
                <c:pt idx="23">
                  <c:v>7059.6188770274894</c:v>
                </c:pt>
                <c:pt idx="24">
                  <c:v>6256.9096114581798</c:v>
                </c:pt>
                <c:pt idx="25">
                  <c:v>6688.7132308364362</c:v>
                </c:pt>
                <c:pt idx="26">
                  <c:v>6970.5629133598477</c:v>
                </c:pt>
                <c:pt idx="27">
                  <c:v>6592.2229909849402</c:v>
                </c:pt>
                <c:pt idx="28">
                  <c:v>7083.7798153726571</c:v>
                </c:pt>
                <c:pt idx="29">
                  <c:v>6821.5617116443773</c:v>
                </c:pt>
                <c:pt idx="30">
                  <c:v>7360.8729181023473</c:v>
                </c:pt>
                <c:pt idx="31">
                  <c:v>6917.4831253653674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4B-4E91-961E-36FEFA1A008B}"/>
            </c:ext>
          </c:extLst>
        </c:ser>
        <c:ser>
          <c:idx val="2"/>
          <c:order val="2"/>
          <c:tx>
            <c:strRef>
              <c:f>'NON-ETS &amp; ETS'!$A$87</c:f>
              <c:strCache>
                <c:ptCount val="1"/>
                <c:pt idx="0">
                  <c:v>Manufacturing Combustion</c:v>
                </c:pt>
              </c:strCache>
            </c:strRef>
          </c:tx>
          <c:invertIfNegative val="0"/>
          <c:cat>
            <c:numRef>
              <c:f>'NON-ETS &amp; ETS'!$B$80:$AG$80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'NON-ETS &amp; ETS'!$B$87:$AG$87</c:f>
              <c:numCache>
                <c:formatCode>0.00</c:formatCode>
                <c:ptCount val="32"/>
                <c:pt idx="0">
                  <c:v>4065.4846180495583</c:v>
                </c:pt>
                <c:pt idx="1">
                  <c:v>4149.9725489177308</c:v>
                </c:pt>
                <c:pt idx="2">
                  <c:v>3823.9701850283518</c:v>
                </c:pt>
                <c:pt idx="3">
                  <c:v>4030.7026447734856</c:v>
                </c:pt>
                <c:pt idx="4">
                  <c:v>4262.6058667676052</c:v>
                </c:pt>
                <c:pt idx="5">
                  <c:v>4277.9241018321818</c:v>
                </c:pt>
                <c:pt idx="6">
                  <c:v>4147.9823862001904</c:v>
                </c:pt>
                <c:pt idx="7">
                  <c:v>4486.3108241210539</c:v>
                </c:pt>
                <c:pt idx="8">
                  <c:v>4467.2556592696692</c:v>
                </c:pt>
                <c:pt idx="9">
                  <c:v>4631.023978325883</c:v>
                </c:pt>
                <c:pt idx="10">
                  <c:v>5413.5953055545233</c:v>
                </c:pt>
                <c:pt idx="11">
                  <c:v>5385.2878743777392</c:v>
                </c:pt>
                <c:pt idx="12">
                  <c:v>5054.4116149129068</c:v>
                </c:pt>
                <c:pt idx="13">
                  <c:v>5176.8712613333782</c:v>
                </c:pt>
                <c:pt idx="14">
                  <c:v>5259.9293168455806</c:v>
                </c:pt>
                <c:pt idx="15">
                  <c:v>1398.9312424598866</c:v>
                </c:pt>
                <c:pt idx="16">
                  <c:v>1125.1209844158393</c:v>
                </c:pt>
                <c:pt idx="17">
                  <c:v>1228.9837859418785</c:v>
                </c:pt>
                <c:pt idx="18">
                  <c:v>1682.8992323600041</c:v>
                </c:pt>
                <c:pt idx="19">
                  <c:v>1443.0017449921488</c:v>
                </c:pt>
                <c:pt idx="20">
                  <c:v>1412.1968195249251</c:v>
                </c:pt>
                <c:pt idx="21">
                  <c:v>1030.9356311578058</c:v>
                </c:pt>
                <c:pt idx="22">
                  <c:v>1037.5928452886292</c:v>
                </c:pt>
                <c:pt idx="23">
                  <c:v>860.02230569303447</c:v>
                </c:pt>
                <c:pt idx="24">
                  <c:v>954.28824951827846</c:v>
                </c:pt>
                <c:pt idx="25">
                  <c:v>928.32366777847301</c:v>
                </c:pt>
                <c:pt idx="26">
                  <c:v>963.91924410182537</c:v>
                </c:pt>
                <c:pt idx="27">
                  <c:v>1041.777972156226</c:v>
                </c:pt>
                <c:pt idx="28">
                  <c:v>1194.6490299359866</c:v>
                </c:pt>
                <c:pt idx="29">
                  <c:v>1174.171008857646</c:v>
                </c:pt>
                <c:pt idx="30">
                  <c:v>1127.4367519439511</c:v>
                </c:pt>
                <c:pt idx="31">
                  <c:v>1134.0596448403085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4B-4E91-961E-36FEFA1A008B}"/>
            </c:ext>
          </c:extLst>
        </c:ser>
        <c:ser>
          <c:idx val="3"/>
          <c:order val="3"/>
          <c:tx>
            <c:strRef>
              <c:f>'NON-ETS &amp; ETS'!$A$88</c:f>
              <c:strCache>
                <c:ptCount val="1"/>
                <c:pt idx="0">
                  <c:v>Commercial Services</c:v>
                </c:pt>
              </c:strCache>
            </c:strRef>
          </c:tx>
          <c:invertIfNegative val="0"/>
          <c:cat>
            <c:numRef>
              <c:f>'NON-ETS &amp; ETS'!$B$80:$AG$80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'NON-ETS &amp; ETS'!$B$88:$AG$88</c:f>
              <c:numCache>
                <c:formatCode>0.00</c:formatCode>
                <c:ptCount val="32"/>
                <c:pt idx="0">
                  <c:v>1015.900137603868</c:v>
                </c:pt>
                <c:pt idx="1">
                  <c:v>1034.0148752985476</c:v>
                </c:pt>
                <c:pt idx="2">
                  <c:v>1027.7712052914328</c:v>
                </c:pt>
                <c:pt idx="3">
                  <c:v>1014.8405666073512</c:v>
                </c:pt>
                <c:pt idx="4">
                  <c:v>1106.3522679826954</c:v>
                </c:pt>
                <c:pt idx="5">
                  <c:v>1084.5384415422659</c:v>
                </c:pt>
                <c:pt idx="6">
                  <c:v>979.112778791388</c:v>
                </c:pt>
                <c:pt idx="7">
                  <c:v>986.80343454910121</c:v>
                </c:pt>
                <c:pt idx="8">
                  <c:v>973.04127284323465</c:v>
                </c:pt>
                <c:pt idx="9">
                  <c:v>1006.1121214256215</c:v>
                </c:pt>
                <c:pt idx="10">
                  <c:v>1031.3504286966463</c:v>
                </c:pt>
                <c:pt idx="11">
                  <c:v>1014.7250138535859</c:v>
                </c:pt>
                <c:pt idx="12">
                  <c:v>974.52312741648598</c:v>
                </c:pt>
                <c:pt idx="13">
                  <c:v>1065.6230952575029</c:v>
                </c:pt>
                <c:pt idx="14">
                  <c:v>1026.5066688868792</c:v>
                </c:pt>
                <c:pt idx="15">
                  <c:v>1052.3841378782738</c:v>
                </c:pt>
                <c:pt idx="16">
                  <c:v>1035.9922353220948</c:v>
                </c:pt>
                <c:pt idx="17">
                  <c:v>1025.2112943129966</c:v>
                </c:pt>
                <c:pt idx="18">
                  <c:v>1062.7948180936248</c:v>
                </c:pt>
                <c:pt idx="19">
                  <c:v>825.3831333855926</c:v>
                </c:pt>
                <c:pt idx="20">
                  <c:v>911.79814217423075</c:v>
                </c:pt>
                <c:pt idx="21">
                  <c:v>889.23686755712356</c:v>
                </c:pt>
                <c:pt idx="22">
                  <c:v>901.47811427919771</c:v>
                </c:pt>
                <c:pt idx="23">
                  <c:v>923.3475496133052</c:v>
                </c:pt>
                <c:pt idx="24">
                  <c:v>802.59648368431931</c:v>
                </c:pt>
                <c:pt idx="25">
                  <c:v>903.18535301119573</c:v>
                </c:pt>
                <c:pt idx="26">
                  <c:v>835.77333383308917</c:v>
                </c:pt>
                <c:pt idx="27">
                  <c:v>772.11300748193446</c:v>
                </c:pt>
                <c:pt idx="28">
                  <c:v>839.31885130979322</c:v>
                </c:pt>
                <c:pt idx="29">
                  <c:v>836.77325118887904</c:v>
                </c:pt>
                <c:pt idx="30">
                  <c:v>852.64834026924154</c:v>
                </c:pt>
                <c:pt idx="31">
                  <c:v>835.62876088655912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4B-4E91-961E-36FEFA1A008B}"/>
            </c:ext>
          </c:extLst>
        </c:ser>
        <c:ser>
          <c:idx val="4"/>
          <c:order val="4"/>
          <c:tx>
            <c:strRef>
              <c:f>'NON-ETS &amp; ETS'!$A$89</c:f>
              <c:strCache>
                <c:ptCount val="1"/>
                <c:pt idx="0">
                  <c:v>Public Services</c:v>
                </c:pt>
              </c:strCache>
            </c:strRef>
          </c:tx>
          <c:invertIfNegative val="0"/>
          <c:cat>
            <c:numRef>
              <c:f>'NON-ETS &amp; ETS'!$B$80:$AG$80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'NON-ETS &amp; ETS'!$B$89:$AG$89</c:f>
              <c:numCache>
                <c:formatCode>0.00</c:formatCode>
                <c:ptCount val="32"/>
                <c:pt idx="0">
                  <c:v>1126.1116905387853</c:v>
                </c:pt>
                <c:pt idx="1">
                  <c:v>1100.4253868667731</c:v>
                </c:pt>
                <c:pt idx="2">
                  <c:v>1006.7218217346178</c:v>
                </c:pt>
                <c:pt idx="3">
                  <c:v>980.30053346363923</c:v>
                </c:pt>
                <c:pt idx="4">
                  <c:v>988.42385286684851</c:v>
                </c:pt>
                <c:pt idx="5">
                  <c:v>920.29073381727062</c:v>
                </c:pt>
                <c:pt idx="6">
                  <c:v>881.7190071587255</c:v>
                </c:pt>
                <c:pt idx="7">
                  <c:v>836.54644397251911</c:v>
                </c:pt>
                <c:pt idx="8">
                  <c:v>788.00220569503847</c:v>
                </c:pt>
                <c:pt idx="9">
                  <c:v>817.51894099935203</c:v>
                </c:pt>
                <c:pt idx="10">
                  <c:v>865.23856413463056</c:v>
                </c:pt>
                <c:pt idx="11">
                  <c:v>836.04619932504329</c:v>
                </c:pt>
                <c:pt idx="12">
                  <c:v>781.40051252022226</c:v>
                </c:pt>
                <c:pt idx="13">
                  <c:v>743.31867002045215</c:v>
                </c:pt>
                <c:pt idx="14">
                  <c:v>696.17905474192287</c:v>
                </c:pt>
                <c:pt idx="15">
                  <c:v>694.31795291273886</c:v>
                </c:pt>
                <c:pt idx="16">
                  <c:v>672.64574401100481</c:v>
                </c:pt>
                <c:pt idx="17">
                  <c:v>638.69411057250363</c:v>
                </c:pt>
                <c:pt idx="18">
                  <c:v>645.55589926025357</c:v>
                </c:pt>
                <c:pt idx="19">
                  <c:v>546.69870096797558</c:v>
                </c:pt>
                <c:pt idx="20">
                  <c:v>567.66780979782641</c:v>
                </c:pt>
                <c:pt idx="21">
                  <c:v>488.26754876737868</c:v>
                </c:pt>
                <c:pt idx="22">
                  <c:v>511.46845789769344</c:v>
                </c:pt>
                <c:pt idx="23">
                  <c:v>597.9470755624186</c:v>
                </c:pt>
                <c:pt idx="24">
                  <c:v>591.04056944248919</c:v>
                </c:pt>
                <c:pt idx="25">
                  <c:v>616.48743641578619</c:v>
                </c:pt>
                <c:pt idx="26">
                  <c:v>630.3832183179012</c:v>
                </c:pt>
                <c:pt idx="27">
                  <c:v>642.71246265644186</c:v>
                </c:pt>
                <c:pt idx="28">
                  <c:v>682.55476470651593</c:v>
                </c:pt>
                <c:pt idx="29">
                  <c:v>652.21533133801017</c:v>
                </c:pt>
                <c:pt idx="30">
                  <c:v>681.86014529314934</c:v>
                </c:pt>
                <c:pt idx="31">
                  <c:v>658.55013062186856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4B-4E91-961E-36FEFA1A008B}"/>
            </c:ext>
          </c:extLst>
        </c:ser>
        <c:ser>
          <c:idx val="5"/>
          <c:order val="5"/>
          <c:tx>
            <c:strRef>
              <c:f>'NON-ETS &amp; ETS'!$A$90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cat>
            <c:numRef>
              <c:f>'NON-ETS &amp; ETS'!$B$80:$AG$80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'NON-ETS &amp; ETS'!$B$90:$AG$90</c:f>
              <c:numCache>
                <c:formatCode>0.00</c:formatCode>
                <c:ptCount val="32"/>
                <c:pt idx="0">
                  <c:v>5143.318902355395</c:v>
                </c:pt>
                <c:pt idx="1">
                  <c:v>5323.1175080804278</c:v>
                </c:pt>
                <c:pt idx="2">
                  <c:v>5750.901038327057</c:v>
                </c:pt>
                <c:pt idx="3">
                  <c:v>5725.8894015642545</c:v>
                </c:pt>
                <c:pt idx="4">
                  <c:v>5976.0978011603156</c:v>
                </c:pt>
                <c:pt idx="5">
                  <c:v>6268.648453147659</c:v>
                </c:pt>
                <c:pt idx="6">
                  <c:v>7315.048207381561</c:v>
                </c:pt>
                <c:pt idx="7">
                  <c:v>7690.6213218746052</c:v>
                </c:pt>
                <c:pt idx="8">
                  <c:v>9032.1721323403381</c:v>
                </c:pt>
                <c:pt idx="9">
                  <c:v>9734.8657085085852</c:v>
                </c:pt>
                <c:pt idx="10">
                  <c:v>10772.359343901084</c:v>
                </c:pt>
                <c:pt idx="11">
                  <c:v>11294.372804832474</c:v>
                </c:pt>
                <c:pt idx="12">
                  <c:v>11487.032171557732</c:v>
                </c:pt>
                <c:pt idx="13">
                  <c:v>11689.236979365347</c:v>
                </c:pt>
                <c:pt idx="14">
                  <c:v>12407.17097093614</c:v>
                </c:pt>
                <c:pt idx="15">
                  <c:v>13110.674808766209</c:v>
                </c:pt>
                <c:pt idx="16">
                  <c:v>13789.143706376357</c:v>
                </c:pt>
                <c:pt idx="17">
                  <c:v>14376.52891181682</c:v>
                </c:pt>
                <c:pt idx="18">
                  <c:v>13652.851472120014</c:v>
                </c:pt>
                <c:pt idx="19">
                  <c:v>12433.752063988139</c:v>
                </c:pt>
                <c:pt idx="20">
                  <c:v>11517.162589603642</c:v>
                </c:pt>
                <c:pt idx="21">
                  <c:v>11204.937867453613</c:v>
                </c:pt>
                <c:pt idx="22">
                  <c:v>10816.077797466452</c:v>
                </c:pt>
                <c:pt idx="23">
                  <c:v>11026.759098132026</c:v>
                </c:pt>
                <c:pt idx="24">
                  <c:v>11311.015278444476</c:v>
                </c:pt>
                <c:pt idx="25">
                  <c:v>11785.898097864627</c:v>
                </c:pt>
                <c:pt idx="26">
                  <c:v>12264.353139599674</c:v>
                </c:pt>
                <c:pt idx="27">
                  <c:v>11983.51042158836</c:v>
                </c:pt>
                <c:pt idx="28">
                  <c:v>12156.930976886728</c:v>
                </c:pt>
                <c:pt idx="29">
                  <c:v>12175.453143913919</c:v>
                </c:pt>
                <c:pt idx="30">
                  <c:v>10287.116873524312</c:v>
                </c:pt>
                <c:pt idx="31">
                  <c:v>10970.166894070446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84B-4E91-961E-36FEFA1A008B}"/>
            </c:ext>
          </c:extLst>
        </c:ser>
        <c:ser>
          <c:idx val="6"/>
          <c:order val="6"/>
          <c:tx>
            <c:strRef>
              <c:f>'NON-ETS &amp; ETS'!$A$96</c:f>
              <c:strCache>
                <c:ptCount val="1"/>
                <c:pt idx="0">
                  <c:v>Industrial Processes</c:v>
                </c:pt>
              </c:strCache>
            </c:strRef>
          </c:tx>
          <c:invertIfNegative val="0"/>
          <c:cat>
            <c:numRef>
              <c:f>'NON-ETS &amp; ETS'!$B$80:$AG$80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'NON-ETS &amp; ETS'!$B$96:$AG$96</c:f>
              <c:numCache>
                <c:formatCode>0.00</c:formatCode>
                <c:ptCount val="32"/>
                <c:pt idx="0">
                  <c:v>3161.8781360136027</c:v>
                </c:pt>
                <c:pt idx="1">
                  <c:v>2872.9364673546997</c:v>
                </c:pt>
                <c:pt idx="2">
                  <c:v>2784.5300443642886</c:v>
                </c:pt>
                <c:pt idx="3">
                  <c:v>2749.8340861092206</c:v>
                </c:pt>
                <c:pt idx="4">
                  <c:v>2988.2790786736637</c:v>
                </c:pt>
                <c:pt idx="5">
                  <c:v>2902.0470191905042</c:v>
                </c:pt>
                <c:pt idx="6">
                  <c:v>2984.1960834371121</c:v>
                </c:pt>
                <c:pt idx="7">
                  <c:v>3313.5439674467771</c:v>
                </c:pt>
                <c:pt idx="8">
                  <c:v>3203.5680872919634</c:v>
                </c:pt>
                <c:pt idx="9">
                  <c:v>3153.0920771682545</c:v>
                </c:pt>
                <c:pt idx="10">
                  <c:v>3700.3576996935767</c:v>
                </c:pt>
                <c:pt idx="11">
                  <c:v>3757.0444759561597</c:v>
                </c:pt>
                <c:pt idx="12">
                  <c:v>3269.9445798209022</c:v>
                </c:pt>
                <c:pt idx="13">
                  <c:v>2494.2149724057354</c:v>
                </c:pt>
                <c:pt idx="14">
                  <c:v>2665.7679278383762</c:v>
                </c:pt>
                <c:pt idx="15">
                  <c:v>207.62478137357411</c:v>
                </c:pt>
                <c:pt idx="16">
                  <c:v>170.12537974976973</c:v>
                </c:pt>
                <c:pt idx="17">
                  <c:v>184.86588670337838</c:v>
                </c:pt>
                <c:pt idx="18">
                  <c:v>168.72057917839101</c:v>
                </c:pt>
                <c:pt idx="19">
                  <c:v>171.24188806724374</c:v>
                </c:pt>
                <c:pt idx="20">
                  <c:v>164.38272851225037</c:v>
                </c:pt>
                <c:pt idx="21">
                  <c:v>165.53051132653053</c:v>
                </c:pt>
                <c:pt idx="22">
                  <c:v>168.79350179415661</c:v>
                </c:pt>
                <c:pt idx="23">
                  <c:v>175.24104152347127</c:v>
                </c:pt>
                <c:pt idx="24">
                  <c:v>170.96157716944606</c:v>
                </c:pt>
                <c:pt idx="25">
                  <c:v>178.03666079011293</c:v>
                </c:pt>
                <c:pt idx="26">
                  <c:v>182.1795379662432</c:v>
                </c:pt>
                <c:pt idx="27">
                  <c:v>199.08933177168939</c:v>
                </c:pt>
                <c:pt idx="28">
                  <c:v>201.02046891211143</c:v>
                </c:pt>
                <c:pt idx="29">
                  <c:v>209.54154545787947</c:v>
                </c:pt>
                <c:pt idx="30">
                  <c:v>201.23568219147933</c:v>
                </c:pt>
                <c:pt idx="31">
                  <c:v>219.64214491998581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84B-4E91-961E-36FEFA1A008B}"/>
            </c:ext>
          </c:extLst>
        </c:ser>
        <c:ser>
          <c:idx val="7"/>
          <c:order val="7"/>
          <c:tx>
            <c:strRef>
              <c:f>'NON-ETS &amp; ETS'!$A$102</c:f>
              <c:strCache>
                <c:ptCount val="1"/>
                <c:pt idx="0">
                  <c:v>F-Gases</c:v>
                </c:pt>
              </c:strCache>
            </c:strRef>
          </c:tx>
          <c:invertIfNegative val="0"/>
          <c:cat>
            <c:numRef>
              <c:f>'NON-ETS &amp; ETS'!$B$80:$AG$80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'NON-ETS &amp; ETS'!$B$102:$AG$102</c:f>
              <c:numCache>
                <c:formatCode>0.00</c:formatCode>
                <c:ptCount val="32"/>
                <c:pt idx="0">
                  <c:v>35.524187103957608</c:v>
                </c:pt>
                <c:pt idx="1">
                  <c:v>49.661994466251372</c:v>
                </c:pt>
                <c:pt idx="2">
                  <c:v>63.799610544922189</c:v>
                </c:pt>
                <c:pt idx="3">
                  <c:v>96.560896187942205</c:v>
                </c:pt>
                <c:pt idx="4">
                  <c:v>135.30941858861374</c:v>
                </c:pt>
                <c:pt idx="5">
                  <c:v>205.69731805054479</c:v>
                </c:pt>
                <c:pt idx="6">
                  <c:v>298.71808593679856</c:v>
                </c:pt>
                <c:pt idx="7">
                  <c:v>404.07012897915871</c:v>
                </c:pt>
                <c:pt idx="8">
                  <c:v>308.61108725569284</c:v>
                </c:pt>
                <c:pt idx="9">
                  <c:v>486.24103066991989</c:v>
                </c:pt>
                <c:pt idx="10">
                  <c:v>706.46060646672117</c:v>
                </c:pt>
                <c:pt idx="11">
                  <c:v>728.01368457861759</c:v>
                </c:pt>
                <c:pt idx="12">
                  <c:v>732.34487874419369</c:v>
                </c:pt>
                <c:pt idx="13">
                  <c:v>932.87796298974376</c:v>
                </c:pt>
                <c:pt idx="14">
                  <c:v>958.01826846935955</c:v>
                </c:pt>
                <c:pt idx="15">
                  <c:v>1143.4440153016581</c:v>
                </c:pt>
                <c:pt idx="16">
                  <c:v>1131.3850601108725</c:v>
                </c:pt>
                <c:pt idx="17">
                  <c:v>1135.3217983859245</c:v>
                </c:pt>
                <c:pt idx="18">
                  <c:v>1174.7263267027095</c:v>
                </c:pt>
                <c:pt idx="19">
                  <c:v>1147.3047791164913</c:v>
                </c:pt>
                <c:pt idx="20">
                  <c:v>1121.1798823765803</c:v>
                </c:pt>
                <c:pt idx="21">
                  <c:v>1128.4007028742294</c:v>
                </c:pt>
                <c:pt idx="22">
                  <c:v>1102.2609916489653</c:v>
                </c:pt>
                <c:pt idx="23">
                  <c:v>1134.7834244836913</c:v>
                </c:pt>
                <c:pt idx="24">
                  <c:v>1199.9880985594314</c:v>
                </c:pt>
                <c:pt idx="25">
                  <c:v>1197.252239564878</c:v>
                </c:pt>
                <c:pt idx="26">
                  <c:v>1274.1579216261866</c:v>
                </c:pt>
                <c:pt idx="27">
                  <c:v>1203.641481370988</c:v>
                </c:pt>
                <c:pt idx="28">
                  <c:v>889.30863848223294</c:v>
                </c:pt>
                <c:pt idx="29">
                  <c:v>874.44559545183927</c:v>
                </c:pt>
                <c:pt idx="30">
                  <c:v>719.61577455733482</c:v>
                </c:pt>
                <c:pt idx="31">
                  <c:v>766.24452702615906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84B-4E91-961E-36FEFA1A008B}"/>
            </c:ext>
          </c:extLst>
        </c:ser>
        <c:ser>
          <c:idx val="8"/>
          <c:order val="8"/>
          <c:tx>
            <c:strRef>
              <c:f>'NON-ETS &amp; ETS'!$A$103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cat>
            <c:numRef>
              <c:f>'NON-ETS &amp; ETS'!$B$80:$AG$80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'NON-ETS &amp; ETS'!$B$103:$AG$103</c:f>
              <c:numCache>
                <c:formatCode>0.00</c:formatCode>
                <c:ptCount val="32"/>
                <c:pt idx="0">
                  <c:v>20479.477135033467</c:v>
                </c:pt>
                <c:pt idx="1">
                  <c:v>20760.29222246397</c:v>
                </c:pt>
                <c:pt idx="2">
                  <c:v>20933.30517166093</c:v>
                </c:pt>
                <c:pt idx="3">
                  <c:v>21315.411066719695</c:v>
                </c:pt>
                <c:pt idx="4">
                  <c:v>21543.166536826258</c:v>
                </c:pt>
                <c:pt idx="5">
                  <c:v>22268.93565926357</c:v>
                </c:pt>
                <c:pt idx="6">
                  <c:v>22565.225810430376</c:v>
                </c:pt>
                <c:pt idx="7">
                  <c:v>22786.231272709072</c:v>
                </c:pt>
                <c:pt idx="8">
                  <c:v>23349.252448270767</c:v>
                </c:pt>
                <c:pt idx="9">
                  <c:v>23063.741904217124</c:v>
                </c:pt>
                <c:pt idx="10">
                  <c:v>22196.293656710324</c:v>
                </c:pt>
                <c:pt idx="11">
                  <c:v>22002.959315361986</c:v>
                </c:pt>
                <c:pt idx="12">
                  <c:v>21744.479738018046</c:v>
                </c:pt>
                <c:pt idx="13">
                  <c:v>22092.023471078879</c:v>
                </c:pt>
                <c:pt idx="14">
                  <c:v>21696.703910842876</c:v>
                </c:pt>
                <c:pt idx="15">
                  <c:v>21576.162248265427</c:v>
                </c:pt>
                <c:pt idx="16">
                  <c:v>21528.978211156518</c:v>
                </c:pt>
                <c:pt idx="17">
                  <c:v>20865.574348162125</c:v>
                </c:pt>
                <c:pt idx="18">
                  <c:v>20686.895542952396</c:v>
                </c:pt>
                <c:pt idx="19">
                  <c:v>20244.077018393906</c:v>
                </c:pt>
                <c:pt idx="20">
                  <c:v>20249.801824675236</c:v>
                </c:pt>
                <c:pt idx="21">
                  <c:v>19598.570509608573</c:v>
                </c:pt>
                <c:pt idx="22">
                  <c:v>20457.042736024261</c:v>
                </c:pt>
                <c:pt idx="23">
                  <c:v>21172.213891661548</c:v>
                </c:pt>
                <c:pt idx="24">
                  <c:v>20659.257790879212</c:v>
                </c:pt>
                <c:pt idx="25">
                  <c:v>21195.040538742374</c:v>
                </c:pt>
                <c:pt idx="26">
                  <c:v>21756.362328962474</c:v>
                </c:pt>
                <c:pt idx="27">
                  <c:v>22522.986755535097</c:v>
                </c:pt>
                <c:pt idx="28">
                  <c:v>23393.353562922293</c:v>
                </c:pt>
                <c:pt idx="29">
                  <c:v>22478.667693729869</c:v>
                </c:pt>
                <c:pt idx="30">
                  <c:v>22809.674143501965</c:v>
                </c:pt>
                <c:pt idx="31">
                  <c:v>23626.148920299322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84B-4E91-961E-36FEFA1A008B}"/>
            </c:ext>
          </c:extLst>
        </c:ser>
        <c:ser>
          <c:idx val="9"/>
          <c:order val="9"/>
          <c:tx>
            <c:strRef>
              <c:f>'NON-ETS &amp; ETS'!$A$111</c:f>
              <c:strCache>
                <c:ptCount val="1"/>
                <c:pt idx="0">
                  <c:v>Waste</c:v>
                </c:pt>
              </c:strCache>
            </c:strRef>
          </c:tx>
          <c:invertIfNegative val="0"/>
          <c:cat>
            <c:numRef>
              <c:f>'NON-ETS &amp; ETS'!$B$80:$AG$80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'NON-ETS &amp; ETS'!$B$111:$AG$111</c:f>
              <c:numCache>
                <c:formatCode>0.00</c:formatCode>
                <c:ptCount val="32"/>
                <c:pt idx="0">
                  <c:v>1709.2379654880638</c:v>
                </c:pt>
                <c:pt idx="1">
                  <c:v>1799.7259717319207</c:v>
                </c:pt>
                <c:pt idx="2">
                  <c:v>1872.6110167758227</c:v>
                </c:pt>
                <c:pt idx="3">
                  <c:v>1928.635396083811</c:v>
                </c:pt>
                <c:pt idx="4">
                  <c:v>1978.8855789392078</c:v>
                </c:pt>
                <c:pt idx="5">
                  <c:v>2019.7605435458233</c:v>
                </c:pt>
                <c:pt idx="6">
                  <c:v>1884.4631560740484</c:v>
                </c:pt>
                <c:pt idx="7">
                  <c:v>1577.0810241243623</c:v>
                </c:pt>
                <c:pt idx="8">
                  <c:v>1626.6955525074786</c:v>
                </c:pt>
                <c:pt idx="9">
                  <c:v>1630.862038641108</c:v>
                </c:pt>
                <c:pt idx="10">
                  <c:v>1643.3846087690049</c:v>
                </c:pt>
                <c:pt idx="11">
                  <c:v>1766.9683856870142</c:v>
                </c:pt>
                <c:pt idx="12">
                  <c:v>1880.9796934493604</c:v>
                </c:pt>
                <c:pt idx="13">
                  <c:v>1935.8855277009457</c:v>
                </c:pt>
                <c:pt idx="14">
                  <c:v>1650.0167494387833</c:v>
                </c:pt>
                <c:pt idx="15">
                  <c:v>1442.3235218972052</c:v>
                </c:pt>
                <c:pt idx="16">
                  <c:v>1473.0439871390172</c:v>
                </c:pt>
                <c:pt idx="17">
                  <c:v>943.25664813417359</c:v>
                </c:pt>
                <c:pt idx="18">
                  <c:v>778.74906536313517</c:v>
                </c:pt>
                <c:pt idx="19">
                  <c:v>580.61296980542534</c:v>
                </c:pt>
                <c:pt idx="20">
                  <c:v>564.23841869714249</c:v>
                </c:pt>
                <c:pt idx="21">
                  <c:v>660.89511165463728</c:v>
                </c:pt>
                <c:pt idx="22">
                  <c:v>572.03286961895128</c:v>
                </c:pt>
                <c:pt idx="23">
                  <c:v>745.87470708754108</c:v>
                </c:pt>
                <c:pt idx="24">
                  <c:v>953.39860654318511</c:v>
                </c:pt>
                <c:pt idx="25">
                  <c:v>1042.0533745945788</c:v>
                </c:pt>
                <c:pt idx="26">
                  <c:v>1052.2119030036179</c:v>
                </c:pt>
                <c:pt idx="27">
                  <c:v>1027.0004506462533</c:v>
                </c:pt>
                <c:pt idx="28">
                  <c:v>995.14320142822157</c:v>
                </c:pt>
                <c:pt idx="29">
                  <c:v>975.66886101645173</c:v>
                </c:pt>
                <c:pt idx="30">
                  <c:v>972.79243708733668</c:v>
                </c:pt>
                <c:pt idx="31">
                  <c:v>943.36155003271938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84B-4E91-961E-36FEFA1A0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6161024"/>
        <c:axId val="226162560"/>
      </c:barChart>
      <c:catAx>
        <c:axId val="22616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6162560"/>
        <c:crosses val="autoZero"/>
        <c:auto val="1"/>
        <c:lblAlgn val="ctr"/>
        <c:lblOffset val="100"/>
        <c:noMultiLvlLbl val="0"/>
      </c:catAx>
      <c:valAx>
        <c:axId val="2261625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226161024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7.47624430381785E-2"/>
          <c:y val="0.93561794588213598"/>
          <c:w val="0.87419699531423589"/>
          <c:h val="4.834195471134767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IE"/>
              <a:t>1990</a:t>
            </a:r>
          </a:p>
        </c:rich>
      </c:tx>
      <c:layout>
        <c:manualLayout>
          <c:xMode val="edge"/>
          <c:yMode val="edge"/>
          <c:x val="6.2455139627028811E-2"/>
          <c:y val="2.343903923534693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003898518745012"/>
          <c:y val="5.4534905220291349E-2"/>
          <c:w val="0.61769362339541745"/>
          <c:h val="0.69264313271634781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243471807403385E-2"/>
                  <c:y val="3.311497938874799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A9-472A-9FE1-86FF71C384EA}"/>
                </c:ext>
              </c:extLst>
            </c:dLbl>
            <c:dLbl>
              <c:idx val="1"/>
              <c:layout>
                <c:manualLayout>
                  <c:x val="2.721723232871753E-2"/>
                  <c:y val="-2.871144867254292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A9-472A-9FE1-86FF71C384EA}"/>
                </c:ext>
              </c:extLst>
            </c:dLbl>
            <c:dLbl>
              <c:idx val="2"/>
              <c:layout>
                <c:manualLayout>
                  <c:x val="6.0832944157842336E-2"/>
                  <c:y val="-3.138896670914995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A9-472A-9FE1-86FF71C384EA}"/>
                </c:ext>
              </c:extLst>
            </c:dLbl>
            <c:dLbl>
              <c:idx val="4"/>
              <c:layout>
                <c:manualLayout>
                  <c:x val="-5.8221232690741247E-2"/>
                  <c:y val="1.961164526813041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A9-472A-9FE1-86FF71C384EA}"/>
                </c:ext>
              </c:extLst>
            </c:dLbl>
            <c:dLbl>
              <c:idx val="5"/>
              <c:layout>
                <c:manualLayout>
                  <c:x val="-6.6420635351615534E-2"/>
                  <c:y val="2.1996985020742779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FA9-472A-9FE1-86FF71C384EA}"/>
                </c:ext>
              </c:extLst>
            </c:dLbl>
            <c:dLbl>
              <c:idx val="6"/>
              <c:layout>
                <c:manualLayout>
                  <c:x val="-2.2347108572212789E-2"/>
                  <c:y val="-6.4220403642240029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A9-472A-9FE1-86FF71C384EA}"/>
                </c:ext>
              </c:extLst>
            </c:dLbl>
            <c:dLbl>
              <c:idx val="7"/>
              <c:layout>
                <c:manualLayout>
                  <c:x val="-6.0807163810406017E-2"/>
                  <c:y val="-5.018136683146714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FA9-472A-9FE1-86FF71C384EA}"/>
                </c:ext>
              </c:extLst>
            </c:dLbl>
            <c:dLbl>
              <c:idx val="8"/>
              <c:layout>
                <c:manualLayout>
                  <c:x val="-3.3806734942445918E-2"/>
                  <c:y val="3.4405704719390135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A9-472A-9FE1-86FF71C384EA}"/>
                </c:ext>
              </c:extLst>
            </c:dLbl>
            <c:dLbl>
              <c:idx val="9"/>
              <c:layout>
                <c:manualLayout>
                  <c:x val="3.4589539052716452E-2"/>
                  <c:y val="8.9325690498007302E-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FA9-472A-9FE1-86FF71C384E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baseline="0"/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('NON-ETS &amp; ETS'!$A$81,'NON-ETS &amp; ETS'!$A$86:$A$90,'NON-ETS &amp; ETS'!$A$96,'NON-ETS &amp; ETS'!$A$102:$A$103,'NON-ETS &amp; ETS'!$A$111)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('NON-ETS &amp; ETS'!$B$81,'NON-ETS &amp; ETS'!$B$86:$B$90,'NON-ETS &amp; ETS'!$B$96,'NON-ETS &amp; ETS'!$B$102:$B$103,'NON-ETS &amp; ETS'!$B$111)</c:f>
              <c:numCache>
                <c:formatCode>0.00</c:formatCode>
                <c:ptCount val="10"/>
                <c:pt idx="0">
                  <c:v>11334.543936802416</c:v>
                </c:pt>
                <c:pt idx="1">
                  <c:v>7571.3592911583273</c:v>
                </c:pt>
                <c:pt idx="2">
                  <c:v>4065.4846180495583</c:v>
                </c:pt>
                <c:pt idx="3">
                  <c:v>1015.900137603868</c:v>
                </c:pt>
                <c:pt idx="4">
                  <c:v>1126.1116905387853</c:v>
                </c:pt>
                <c:pt idx="5">
                  <c:v>5143.318902355395</c:v>
                </c:pt>
                <c:pt idx="6">
                  <c:v>3161.8781360136027</c:v>
                </c:pt>
                <c:pt idx="7">
                  <c:v>35.524187103957608</c:v>
                </c:pt>
                <c:pt idx="8">
                  <c:v>20479.477135033467</c:v>
                </c:pt>
                <c:pt idx="9">
                  <c:v>1709.2379654880638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FA9-472A-9FE1-86FF71C38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2.2053470902344101E-2"/>
          <c:y val="0.83411977205208554"/>
          <c:w val="0.9503756720065164"/>
          <c:h val="0.15156255255216319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IE"/>
              <a:t>2021</a:t>
            </a:r>
          </a:p>
        </c:rich>
      </c:tx>
      <c:layout>
        <c:manualLayout>
          <c:xMode val="edge"/>
          <c:yMode val="edge"/>
          <c:x val="7.1304952076944469E-2"/>
          <c:y val="2.34390496516711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747761202701764"/>
          <c:y val="8.7152912838422636E-2"/>
          <c:w val="0.62467266362354901"/>
          <c:h val="0.68202884477621273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10040601827032623"/>
                  <c:y val="1.36342270467045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A1-45ED-A948-629CE632BD46}"/>
                </c:ext>
              </c:extLst>
            </c:dLbl>
            <c:dLbl>
              <c:idx val="1"/>
              <c:layout>
                <c:manualLayout>
                  <c:x val="0.12126867707425935"/>
                  <c:y val="-3.1837011479197621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A1-45ED-A948-629CE632BD46}"/>
                </c:ext>
              </c:extLst>
            </c:dLbl>
            <c:dLbl>
              <c:idx val="2"/>
              <c:layout>
                <c:manualLayout>
                  <c:x val="7.1631310299225592E-2"/>
                  <c:y val="-1.9096901271606914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A1-45ED-A948-629CE632BD46}"/>
                </c:ext>
              </c:extLst>
            </c:dLbl>
            <c:dLbl>
              <c:idx val="3"/>
              <c:layout>
                <c:manualLayout>
                  <c:x val="5.4456825187177781E-2"/>
                  <c:y val="5.8653092691244829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A1-45ED-A948-629CE632BD46}"/>
                </c:ext>
              </c:extLst>
            </c:dLbl>
            <c:dLbl>
              <c:idx val="4"/>
              <c:layout>
                <c:manualLayout>
                  <c:x val="2.5169847249155507E-2"/>
                  <c:y val="0.1233196822532514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4A1-45ED-A948-629CE632BD46}"/>
                </c:ext>
              </c:extLst>
            </c:dLbl>
            <c:dLbl>
              <c:idx val="5"/>
              <c:layout>
                <c:manualLayout>
                  <c:x val="5.6615390908361769E-2"/>
                  <c:y val="1.701507640527409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A1-45ED-A948-629CE632BD46}"/>
                </c:ext>
              </c:extLst>
            </c:dLbl>
            <c:dLbl>
              <c:idx val="6"/>
              <c:layout>
                <c:manualLayout>
                  <c:x val="0.17861165246585956"/>
                  <c:y val="-2.75868585661666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4A1-45ED-A948-629CE632BD46}"/>
                </c:ext>
              </c:extLst>
            </c:dLbl>
            <c:dLbl>
              <c:idx val="7"/>
              <c:layout>
                <c:manualLayout>
                  <c:x val="-0.13287968575141018"/>
                  <c:y val="-1.7292988994496419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4A1-45ED-A948-629CE632BD46}"/>
                </c:ext>
              </c:extLst>
            </c:dLbl>
            <c:dLbl>
              <c:idx val="8"/>
              <c:layout>
                <c:manualLayout>
                  <c:x val="-3.3806734942445918E-2"/>
                  <c:y val="3.4405704719390135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4A1-45ED-A948-629CE632BD46}"/>
                </c:ext>
              </c:extLst>
            </c:dLbl>
            <c:dLbl>
              <c:idx val="9"/>
              <c:layout>
                <c:manualLayout>
                  <c:x val="-0.12404620403331426"/>
                  <c:y val="-6.5020966569531305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4A1-45ED-A948-629CE632BD4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baseline="0"/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('NON-ETS &amp; ETS'!$A$81,'NON-ETS &amp; ETS'!$A$86:$A$90,'NON-ETS &amp; ETS'!$A$96,'NON-ETS &amp; ETS'!$A$102:$A$103,'NON-ETS &amp; ETS'!$A$111)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('NON-ETS &amp; ETS'!$AG$81,'NON-ETS &amp; ETS'!$AG$86:$AG$90,'NON-ETS &amp; ETS'!$AG$96,'NON-ETS &amp; ETS'!$AG$102:$AG$103,'NON-ETS &amp; ETS'!$AG$111)</c:f>
              <c:numCache>
                <c:formatCode>0.00</c:formatCode>
                <c:ptCount val="10"/>
                <c:pt idx="0">
                  <c:v>757.90325177160526</c:v>
                </c:pt>
                <c:pt idx="1">
                  <c:v>6917.4831253653674</c:v>
                </c:pt>
                <c:pt idx="2">
                  <c:v>1134.0596448403085</c:v>
                </c:pt>
                <c:pt idx="3">
                  <c:v>835.62876088655912</c:v>
                </c:pt>
                <c:pt idx="4">
                  <c:v>658.55013062186856</c:v>
                </c:pt>
                <c:pt idx="5">
                  <c:v>10970.166894070446</c:v>
                </c:pt>
                <c:pt idx="6">
                  <c:v>219.64214491998581</c:v>
                </c:pt>
                <c:pt idx="7">
                  <c:v>766.24452702615906</c:v>
                </c:pt>
                <c:pt idx="8">
                  <c:v>23626.148920299322</c:v>
                </c:pt>
                <c:pt idx="9">
                  <c:v>943.36155003271938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4A1-45ED-A948-629CE632B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1.3367654204832999E-2"/>
          <c:y val="0.83411973962849451"/>
          <c:w val="0.9503756720065164"/>
          <c:h val="0.15156255255216319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IE" sz="2400"/>
              <a:t>2005 ESD</a:t>
            </a:r>
          </a:p>
        </c:rich>
      </c:tx>
      <c:layout>
        <c:manualLayout>
          <c:xMode val="edge"/>
          <c:yMode val="edge"/>
          <c:x val="0.39254313166367205"/>
          <c:y val="0.38032381645827057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7018037681025075"/>
          <c:y val="8.760718278299795E-2"/>
          <c:w val="0.60307358643960784"/>
          <c:h val="0.68020907265689279"/>
        </c:manualLayout>
      </c:layout>
      <c:doughnutChart>
        <c:varyColors val="1"/>
        <c:ser>
          <c:idx val="0"/>
          <c:order val="0"/>
          <c:tx>
            <c:strRef>
              <c:f>'NON-ETS &amp; ETS'!$Q$80</c:f>
              <c:strCache>
                <c:ptCount val="1"/>
                <c:pt idx="0">
                  <c:v>2005</c:v>
                </c:pt>
              </c:strCache>
            </c:strRef>
          </c:tx>
          <c:dLbls>
            <c:dLbl>
              <c:idx val="0"/>
              <c:layout>
                <c:manualLayout>
                  <c:x val="8.4264043044462986E-2"/>
                  <c:y val="-0.1243928618020883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6A-4A84-A799-85EE7A742D1C}"/>
                </c:ext>
              </c:extLst>
            </c:dLbl>
            <c:dLbl>
              <c:idx val="1"/>
              <c:layout>
                <c:manualLayout>
                  <c:x val="0.13871266635126858"/>
                  <c:y val="-7.257431619586229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6A-4A84-A799-85EE7A742D1C}"/>
                </c:ext>
              </c:extLst>
            </c:dLbl>
            <c:dLbl>
              <c:idx val="2"/>
              <c:layout>
                <c:manualLayout>
                  <c:x val="0.14136292897655267"/>
                  <c:y val="-5.332046645419678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6A-4A84-A799-85EE7A742D1C}"/>
                </c:ext>
              </c:extLst>
            </c:dLbl>
            <c:dLbl>
              <c:idx val="3"/>
              <c:layout>
                <c:manualLayout>
                  <c:x val="0.16767846730330199"/>
                  <c:y val="-1.403064408337850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6A-4A84-A799-85EE7A742D1C}"/>
                </c:ext>
              </c:extLst>
            </c:dLbl>
            <c:dLbl>
              <c:idx val="4"/>
              <c:layout>
                <c:manualLayout>
                  <c:x val="0.14893248323386324"/>
                  <c:y val="1.9611629360409669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66A-4A84-A799-85EE7A742D1C}"/>
                </c:ext>
              </c:extLst>
            </c:dLbl>
            <c:dLbl>
              <c:idx val="5"/>
              <c:layout>
                <c:manualLayout>
                  <c:x val="0.12476722688104828"/>
                  <c:y val="6.79941405149231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66A-4A84-A799-85EE7A742D1C}"/>
                </c:ext>
              </c:extLst>
            </c:dLbl>
            <c:dLbl>
              <c:idx val="6"/>
              <c:layout>
                <c:manualLayout>
                  <c:x val="0.10774422021857673"/>
                  <c:y val="0.12117928181275425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66A-4A84-A799-85EE7A742D1C}"/>
                </c:ext>
              </c:extLst>
            </c:dLbl>
            <c:dLbl>
              <c:idx val="7"/>
              <c:layout>
                <c:manualLayout>
                  <c:x val="-6.9136945712010928E-2"/>
                  <c:y val="0.1172953556312141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66A-4A84-A799-85EE7A742D1C}"/>
                </c:ext>
              </c:extLst>
            </c:dLbl>
            <c:dLbl>
              <c:idx val="8"/>
              <c:layout>
                <c:manualLayout>
                  <c:x val="-0.13665141962123717"/>
                  <c:y val="-6.057700323226180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66A-4A84-A799-85EE7A742D1C}"/>
                </c:ext>
              </c:extLst>
            </c:dLbl>
            <c:dLbl>
              <c:idx val="9"/>
              <c:layout>
                <c:manualLayout>
                  <c:x val="-7.4380641516382809E-2"/>
                  <c:y val="-0.12670798950617779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66A-4A84-A799-85EE7A742D1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('NON-ETS &amp; ETS'!$A$81,'NON-ETS &amp; ETS'!$A$86,'NON-ETS &amp; ETS'!$A$87,'NON-ETS &amp; ETS'!$A$88,'NON-ETS &amp; ETS'!$A$89,'NON-ETS &amp; ETS'!$A$90,'NON-ETS &amp; ETS'!$A$96,'NON-ETS &amp; ETS'!$A$102,'NON-ETS &amp; ETS'!$A$103,'NON-ETS &amp; ETS'!$A$111)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('NON-ETS &amp; ETS'!$Q$81,'NON-ETS &amp; ETS'!$Q$86,'NON-ETS &amp; ETS'!$Q$87,'NON-ETS &amp; ETS'!$Q$88,'NON-ETS &amp; ETS'!$Q$89,'NON-ETS &amp; ETS'!$Q$90,'NON-ETS &amp; ETS'!$Q$96,'NON-ETS &amp; ETS'!$Q$102,'NON-ETS &amp; ETS'!$Q$103,'NON-ETS &amp; ETS'!$Q$111)</c:f>
              <c:numCache>
                <c:formatCode>0.00</c:formatCode>
                <c:ptCount val="10"/>
                <c:pt idx="0">
                  <c:v>182.0152656574864</c:v>
                </c:pt>
                <c:pt idx="1">
                  <c:v>8390.428938297091</c:v>
                </c:pt>
                <c:pt idx="2">
                  <c:v>1398.9312424598866</c:v>
                </c:pt>
                <c:pt idx="3">
                  <c:v>1052.3841378782738</c:v>
                </c:pt>
                <c:pt idx="4">
                  <c:v>694.31795291273886</c:v>
                </c:pt>
                <c:pt idx="5">
                  <c:v>13110.674808766209</c:v>
                </c:pt>
                <c:pt idx="6">
                  <c:v>207.62478137357411</c:v>
                </c:pt>
                <c:pt idx="7">
                  <c:v>1143.4440153016581</c:v>
                </c:pt>
                <c:pt idx="8">
                  <c:v>21576.162248265427</c:v>
                </c:pt>
                <c:pt idx="9">
                  <c:v>1442.3235218972052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66A-4A84-A799-85EE7A742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2.2053470902344101E-2"/>
          <c:y val="0.83411977205208554"/>
          <c:w val="0.93868193000075872"/>
          <c:h val="0.16052671941835928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IE"/>
              <a:t>2021</a:t>
            </a:r>
          </a:p>
        </c:rich>
      </c:tx>
      <c:layout>
        <c:manualLayout>
          <c:xMode val="edge"/>
          <c:yMode val="edge"/>
          <c:x val="5.8777011494252893E-2"/>
          <c:y val="1.6703954628376469E-2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tx>
            <c:strRef>
              <c:f>'1990-2021 GHG'!$AG$1</c:f>
              <c:strCache>
                <c:ptCount val="1"/>
                <c:pt idx="0">
                  <c:v>2021</c:v>
                </c:pt>
              </c:strCache>
            </c:strRef>
          </c:tx>
          <c:dLbls>
            <c:dLbl>
              <c:idx val="0"/>
              <c:layout>
                <c:manualLayout>
                  <c:x val="5.1981802821697782E-3"/>
                  <c:y val="-2.0050128478697293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DE-4438-BF60-DCAA21C68B31}"/>
                </c:ext>
              </c:extLst>
            </c:dLbl>
            <c:dLbl>
              <c:idx val="1"/>
              <c:layout>
                <c:manualLayout>
                  <c:x val="5.1981802821697782E-3"/>
                  <c:y val="-1.804511563082756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DE-4438-BF60-DCAA21C68B31}"/>
                </c:ext>
              </c:extLst>
            </c:dLbl>
            <c:dLbl>
              <c:idx val="2"/>
              <c:layout>
                <c:manualLayout>
                  <c:x val="1.5594540846509334E-2"/>
                  <c:y val="-1.60401027829578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2DE-4438-BF60-DCAA21C68B31}"/>
                </c:ext>
              </c:extLst>
            </c:dLbl>
            <c:dLbl>
              <c:idx val="3"/>
              <c:layout>
                <c:manualLayout>
                  <c:x val="5.1981802821697782E-3"/>
                  <c:y val="-8.0200513914788427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DE-4438-BF60-DCAA21C68B31}"/>
                </c:ext>
              </c:extLst>
            </c:dLbl>
            <c:dLbl>
              <c:idx val="4"/>
              <c:layout>
                <c:manualLayout>
                  <c:x val="-3.4654535214465182E-2"/>
                  <c:y val="3.809524410952485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2DE-4438-BF60-DCAA21C68B31}"/>
                </c:ext>
              </c:extLst>
            </c:dLbl>
            <c:dLbl>
              <c:idx val="5"/>
              <c:layout>
                <c:manualLayout>
                  <c:x val="-2.5436522305721763E-2"/>
                  <c:y val="1.1985017784067728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2DE-4438-BF60-DCAA21C68B31}"/>
                </c:ext>
              </c:extLst>
            </c:dLbl>
            <c:dLbl>
              <c:idx val="6"/>
              <c:layout>
                <c:manualLayout>
                  <c:x val="0"/>
                  <c:y val="1.39974626993846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2DE-4438-BF60-DCAA21C68B31}"/>
                </c:ext>
              </c:extLst>
            </c:dLbl>
            <c:dLbl>
              <c:idx val="7"/>
              <c:layout>
                <c:manualLayout>
                  <c:x val="-3.3161570605291318E-2"/>
                  <c:y val="-2.0035112012731244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301408735251159"/>
                      <c:h val="5.475155624354940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2DE-4438-BF60-DCAA21C68B31}"/>
                </c:ext>
              </c:extLst>
            </c:dLbl>
            <c:dLbl>
              <c:idx val="8"/>
              <c:layout>
                <c:manualLayout>
                  <c:x val="-1.0396360564339556E-2"/>
                  <c:y val="-4.01002569573945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2DE-4438-BF60-DCAA21C68B31}"/>
                </c:ext>
              </c:extLst>
            </c:dLbl>
            <c:dLbl>
              <c:idx val="9"/>
              <c:layout>
                <c:manualLayout>
                  <c:x val="1.0396360564339556E-2"/>
                  <c:y val="-4.01002569573945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2DE-4438-BF60-DCAA21C68B3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('1990-2021 GHG'!$A$2,'1990-2021 GHG'!$A$7,'1990-2021 GHG'!$A$8,'1990-2021 GHG'!$A$9,'1990-2021 GHG'!$A$10,'1990-2021 GHG'!$A$11,'1990-2021 GHG'!$A$17,'1990-2021 GHG'!$A$23,'1990-2021 GHG'!$A$24,'1990-2021 GHG'!$A$32)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('1990-2021 GHG'!$AG$2,'1990-2021 GHG'!$AG$7,'1990-2021 GHG'!$AG$8,'1990-2021 GHG'!$AG$9,'1990-2021 GHG'!$AG$10,'1990-2021 GHG'!$AG$11,'1990-2021 GHG'!$AG$17,'1990-2021 GHG'!$AG$23,'1990-2021 GHG'!$AG$24,'1990-2021 GHG'!$AG$32)</c:f>
              <c:numCache>
                <c:formatCode>0.00</c:formatCode>
                <c:ptCount val="10"/>
                <c:pt idx="0">
                  <c:v>10271.840517523397</c:v>
                </c:pt>
                <c:pt idx="1">
                  <c:v>6917.4831253653674</c:v>
                </c:pt>
                <c:pt idx="2">
                  <c:v>4624.4736810379791</c:v>
                </c:pt>
                <c:pt idx="3">
                  <c:v>835.75120609566909</c:v>
                </c:pt>
                <c:pt idx="4">
                  <c:v>658.55013062186856</c:v>
                </c:pt>
                <c:pt idx="5">
                  <c:v>10989.432914380874</c:v>
                </c:pt>
                <c:pt idx="6">
                  <c:v>2476.5826656818958</c:v>
                </c:pt>
                <c:pt idx="7">
                  <c:v>766.24452702615906</c:v>
                </c:pt>
                <c:pt idx="8">
                  <c:v>23626.148920299322</c:v>
                </c:pt>
                <c:pt idx="9">
                  <c:v>943.36155003271938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2DE-4438-BF60-DCAA21C68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2.2053470902344101E-2"/>
          <c:y val="0.83650605128471078"/>
          <c:w val="0.9503756720065164"/>
          <c:h val="0.14917627331953798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IE" sz="2400"/>
              <a:t>2021 ESD</a:t>
            </a:r>
          </a:p>
        </c:rich>
      </c:tx>
      <c:layout>
        <c:manualLayout>
          <c:xMode val="edge"/>
          <c:yMode val="edge"/>
          <c:x val="0.4041553968970481"/>
          <c:y val="0.3902926649840506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664476828769508"/>
          <c:y val="9.3588491898465923E-2"/>
          <c:w val="0.61235162981431979"/>
          <c:h val="0.68020907265689279"/>
        </c:manualLayout>
      </c:layout>
      <c:doughnutChart>
        <c:varyColors val="1"/>
        <c:ser>
          <c:idx val="0"/>
          <c:order val="0"/>
          <c:tx>
            <c:strRef>
              <c:f>'NON-ETS &amp; ETS'!$AG$80</c:f>
              <c:strCache>
                <c:ptCount val="1"/>
                <c:pt idx="0">
                  <c:v>2021</c:v>
                </c:pt>
              </c:strCache>
            </c:strRef>
          </c:tx>
          <c:dLbls>
            <c:dLbl>
              <c:idx val="0"/>
              <c:layout>
                <c:manualLayout>
                  <c:x val="7.0313045439654498E-2"/>
                  <c:y val="-0.12040532239177637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BA-4278-8563-5A3963BFE758}"/>
                </c:ext>
              </c:extLst>
            </c:dLbl>
            <c:dLbl>
              <c:idx val="1"/>
              <c:layout>
                <c:manualLayout>
                  <c:x val="0.13030939351138274"/>
                  <c:y val="-8.653070413195426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BA-4278-8563-5A3963BFE758}"/>
                </c:ext>
              </c:extLst>
            </c:dLbl>
            <c:dLbl>
              <c:idx val="2"/>
              <c:layout>
                <c:manualLayout>
                  <c:x val="0.15496358388708192"/>
                  <c:y val="-6.328931497997673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BA-4278-8563-5A3963BFE758}"/>
                </c:ext>
              </c:extLst>
            </c:dLbl>
            <c:dLbl>
              <c:idx val="3"/>
              <c:layout>
                <c:manualLayout>
                  <c:x val="0.16936189289145046"/>
                  <c:y val="-2.3999492609158499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BA-4278-8563-5A3963BFE758}"/>
                </c:ext>
              </c:extLst>
            </c:dLbl>
            <c:dLbl>
              <c:idx val="4"/>
              <c:layout>
                <c:manualLayout>
                  <c:x val="0.15561920676839114"/>
                  <c:y val="2.160539906556566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BA-4278-8563-5A3963BFE758}"/>
                </c:ext>
              </c:extLst>
            </c:dLbl>
            <c:dLbl>
              <c:idx val="5"/>
              <c:layout>
                <c:manualLayout>
                  <c:x val="0.13428538801879217"/>
                  <c:y val="6.400660110461113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BA-4278-8563-5A3963BFE758}"/>
                </c:ext>
              </c:extLst>
            </c:dLbl>
            <c:dLbl>
              <c:idx val="6"/>
              <c:layout>
                <c:manualLayout>
                  <c:x val="9.4189252295257875E-2"/>
                  <c:y val="0.1291543606333782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0BA-4278-8563-5A3963BFE758}"/>
                </c:ext>
              </c:extLst>
            </c:dLbl>
            <c:dLbl>
              <c:idx val="7"/>
              <c:layout>
                <c:manualLayout>
                  <c:x val="-0.1515779184969884"/>
                  <c:y val="9.7357658579654019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BA-4278-8563-5A3963BFE758}"/>
                </c:ext>
              </c:extLst>
            </c:dLbl>
            <c:dLbl>
              <c:idx val="8"/>
              <c:layout>
                <c:manualLayout>
                  <c:x val="-0.13665141962123717"/>
                  <c:y val="-6.057700323226180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0BA-4278-8563-5A3963BFE758}"/>
                </c:ext>
              </c:extLst>
            </c:dLbl>
            <c:dLbl>
              <c:idx val="9"/>
              <c:layout>
                <c:manualLayout>
                  <c:x val="-8.0499437936581444E-2"/>
                  <c:y val="-0.12670798950617779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0BA-4278-8563-5A3963BFE7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('NON-ETS &amp; ETS'!$A$81,'NON-ETS &amp; ETS'!$A$86,'NON-ETS &amp; ETS'!$A$87,'NON-ETS &amp; ETS'!$A$88,'NON-ETS &amp; ETS'!$A$89,'NON-ETS &amp; ETS'!$A$90,'NON-ETS &amp; ETS'!$A$96,'NON-ETS &amp; ETS'!$A$102,'NON-ETS &amp; ETS'!$A$103,'NON-ETS &amp; ETS'!$A$111)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('NON-ETS &amp; ETS'!$AG$81,'NON-ETS &amp; ETS'!$AG$86,'NON-ETS &amp; ETS'!$AG$87,'NON-ETS &amp; ETS'!$AG$88,'NON-ETS &amp; ETS'!$AG$89,'NON-ETS &amp; ETS'!$AG$90,'NON-ETS &amp; ETS'!$AG$96,'NON-ETS &amp; ETS'!$AG$102,'NON-ETS &amp; ETS'!$AG$103,'NON-ETS &amp; ETS'!$AG$111)</c:f>
              <c:numCache>
                <c:formatCode>0.00</c:formatCode>
                <c:ptCount val="10"/>
                <c:pt idx="0">
                  <c:v>757.90325177160526</c:v>
                </c:pt>
                <c:pt idx="1">
                  <c:v>6917.4831253653674</c:v>
                </c:pt>
                <c:pt idx="2">
                  <c:v>1134.0596448403085</c:v>
                </c:pt>
                <c:pt idx="3">
                  <c:v>835.62876088655912</c:v>
                </c:pt>
                <c:pt idx="4">
                  <c:v>658.55013062186856</c:v>
                </c:pt>
                <c:pt idx="5">
                  <c:v>10970.166894070446</c:v>
                </c:pt>
                <c:pt idx="6">
                  <c:v>219.64214491998581</c:v>
                </c:pt>
                <c:pt idx="7">
                  <c:v>766.24452702615906</c:v>
                </c:pt>
                <c:pt idx="8">
                  <c:v>23626.148920299322</c:v>
                </c:pt>
                <c:pt idx="9">
                  <c:v>943.36155003271938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0BA-4278-8563-5A3963BFE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2.2053470902344101E-2"/>
          <c:y val="0.83411977205208554"/>
          <c:w val="0.93868193000075872"/>
          <c:h val="0.16052671941835928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IE"/>
              <a:t>1990</a:t>
            </a:r>
          </a:p>
        </c:rich>
      </c:tx>
      <c:layout>
        <c:manualLayout>
          <c:xMode val="edge"/>
          <c:yMode val="edge"/>
          <c:x val="5.8777011494252893E-2"/>
          <c:y val="1.6703954628376469E-2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tx>
            <c:strRef>
              <c:f>'1990-2021 GHG'!$B$1</c:f>
              <c:strCache>
                <c:ptCount val="1"/>
                <c:pt idx="0">
                  <c:v>1990</c:v>
                </c:pt>
              </c:strCache>
            </c:strRef>
          </c:tx>
          <c:dLbls>
            <c:dLbl>
              <c:idx val="0"/>
              <c:layout>
                <c:manualLayout>
                  <c:x val="-0.10086837732364839"/>
                  <c:y val="-4.387423677475253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7B-4C2C-999B-EFC1291E8677}"/>
                </c:ext>
              </c:extLst>
            </c:dLbl>
            <c:dLbl>
              <c:idx val="1"/>
              <c:layout>
                <c:manualLayout>
                  <c:x val="0.21296462921510073"/>
                  <c:y val="2.028083044978027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7B-4C2C-999B-EFC1291E8677}"/>
                </c:ext>
              </c:extLst>
            </c:dLbl>
            <c:dLbl>
              <c:idx val="2"/>
              <c:layout>
                <c:manualLayout>
                  <c:x val="6.1051393952810923E-2"/>
                  <c:y val="-6.6811065830037014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7B-4C2C-999B-EFC1291E8677}"/>
                </c:ext>
              </c:extLst>
            </c:dLbl>
            <c:dLbl>
              <c:idx val="3"/>
              <c:layout>
                <c:manualLayout>
                  <c:x val="0.10876827567774063"/>
                  <c:y val="-4.615576867436136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37639810023367"/>
                      <c:h val="9.10795529904973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87B-4C2C-999B-EFC1291E8677}"/>
                </c:ext>
              </c:extLst>
            </c:dLbl>
            <c:dLbl>
              <c:idx val="4"/>
              <c:layout>
                <c:manualLayout>
                  <c:x val="-1.6600815057094399E-3"/>
                  <c:y val="4.0247616777995793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7B-4C2C-999B-EFC1291E8677}"/>
                </c:ext>
              </c:extLst>
            </c:dLbl>
            <c:dLbl>
              <c:idx val="5"/>
              <c:layout>
                <c:manualLayout>
                  <c:x val="5.672165624784857E-2"/>
                  <c:y val="1.1840166233296487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7B-4C2C-999B-EFC1291E8677}"/>
                </c:ext>
              </c:extLst>
            </c:dLbl>
            <c:dLbl>
              <c:idx val="6"/>
              <c:layout>
                <c:manualLayout>
                  <c:x val="5.2954818191512772E-2"/>
                  <c:y val="5.2146968143484712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7B-4C2C-999B-EFC1291E8677}"/>
                </c:ext>
              </c:extLst>
            </c:dLbl>
            <c:dLbl>
              <c:idx val="7"/>
              <c:layout>
                <c:manualLayout>
                  <c:x val="-2.2525447889402372E-2"/>
                  <c:y val="-1.60401027829578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7B-4C2C-999B-EFC1291E8677}"/>
                </c:ext>
              </c:extLst>
            </c:dLbl>
            <c:dLbl>
              <c:idx val="8"/>
              <c:layout>
                <c:manualLayout>
                  <c:x val="-0.12714140882042388"/>
                  <c:y val="-8.2961281023155378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7B-4C2C-999B-EFC1291E8677}"/>
                </c:ext>
              </c:extLst>
            </c:dLbl>
            <c:dLbl>
              <c:idx val="9"/>
              <c:layout>
                <c:manualLayout>
                  <c:x val="-1.5930195044053311E-2"/>
                  <c:y val="-6.5579324325575998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87B-4C2C-999B-EFC1291E867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('1990-2021 GHG'!$A$2,'1990-2021 GHG'!$A$7,'1990-2021 GHG'!$A$8,'1990-2021 GHG'!$A$9,'1990-2021 GHG'!$A$10,'1990-2021 GHG'!$A$11,'1990-2021 GHG'!$A$17,'1990-2021 GHG'!$A$23,'1990-2021 GHG'!$A$24,'1990-2021 GHG'!$A$32)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('1990-2021 GHG'!$B$2,'1990-2021 GHG'!$B$7,'1990-2021 GHG'!$B$8,'1990-2021 GHG'!$B$9,'1990-2021 GHG'!$B$10,'1990-2021 GHG'!$B$11,'1990-2021 GHG'!$B$17,'1990-2021 GHG'!$B$23,'1990-2021 GHG'!$B$24,'1990-2021 GHG'!$B$32)</c:f>
              <c:numCache>
                <c:formatCode>0.00</c:formatCode>
                <c:ptCount val="10"/>
                <c:pt idx="0">
                  <c:v>11334.543936802416</c:v>
                </c:pt>
                <c:pt idx="1">
                  <c:v>7571.3592911583273</c:v>
                </c:pt>
                <c:pt idx="2">
                  <c:v>4065.4846180495583</c:v>
                </c:pt>
                <c:pt idx="3">
                  <c:v>1015.900137603868</c:v>
                </c:pt>
                <c:pt idx="4">
                  <c:v>1126.1116905387853</c:v>
                </c:pt>
                <c:pt idx="5">
                  <c:v>5143.318902355395</c:v>
                </c:pt>
                <c:pt idx="6">
                  <c:v>3161.8781360136027</c:v>
                </c:pt>
                <c:pt idx="7">
                  <c:v>35.524187103957608</c:v>
                </c:pt>
                <c:pt idx="8">
                  <c:v>20479.477135033467</c:v>
                </c:pt>
                <c:pt idx="9">
                  <c:v>1709.2379654880638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87B-4C2C-999B-EFC1291E8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2.376786396456837E-2"/>
          <c:y val="0.83650601749525066"/>
          <c:w val="0.9503756720065164"/>
          <c:h val="0.14917627331953798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2400"/>
            </a:pPr>
            <a:r>
              <a:rPr lang="en-IE"/>
              <a:t>1990</a:t>
            </a:r>
          </a:p>
        </c:rich>
      </c:tx>
      <c:layout>
        <c:manualLayout>
          <c:xMode val="edge"/>
          <c:yMode val="edge"/>
          <c:x val="0.4547679457327185"/>
          <c:y val="0.36826452223975759"/>
        </c:manualLayout>
      </c:layout>
      <c:overlay val="1"/>
    </c:title>
    <c:autoTitleDeleted val="0"/>
    <c:plotArea>
      <c:layout/>
      <c:doughnutChart>
        <c:varyColors val="1"/>
        <c:ser>
          <c:idx val="0"/>
          <c:order val="0"/>
          <c:tx>
            <c:strRef>
              <c:f>'1990-2021 GHG'!$B$1</c:f>
              <c:strCache>
                <c:ptCount val="1"/>
                <c:pt idx="0">
                  <c:v>1990</c:v>
                </c:pt>
              </c:strCache>
            </c:strRef>
          </c:tx>
          <c:dLbls>
            <c:dLbl>
              <c:idx val="0"/>
              <c:layout>
                <c:manualLayout>
                  <c:x val="9.1923531248936916E-2"/>
                  <c:y val="-0.10987021263812261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61-4EF7-8554-3CBB19B1805D}"/>
                </c:ext>
              </c:extLst>
            </c:dLbl>
            <c:dLbl>
              <c:idx val="1"/>
              <c:layout>
                <c:manualLayout>
                  <c:x val="0.11974107905801203"/>
                  <c:y val="-2.803267348627813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61-4EF7-8554-3CBB19B1805D}"/>
                </c:ext>
              </c:extLst>
            </c:dLbl>
            <c:dLbl>
              <c:idx val="2"/>
              <c:layout>
                <c:manualLayout>
                  <c:x val="0.17759088439959966"/>
                  <c:y val="1.392243837546072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61-4EF7-8554-3CBB19B1805D}"/>
                </c:ext>
              </c:extLst>
            </c:dLbl>
            <c:dLbl>
              <c:idx val="3"/>
              <c:layout>
                <c:manualLayout>
                  <c:x val="0.14264964784195613"/>
                  <c:y val="6.389005366205206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61-4EF7-8554-3CBB19B1805D}"/>
                </c:ext>
              </c:extLst>
            </c:dLbl>
            <c:dLbl>
              <c:idx val="4"/>
              <c:layout>
                <c:manualLayout>
                  <c:x val="0.10443318170901519"/>
                  <c:y val="0.1120028222986759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61-4EF7-8554-3CBB19B1805D}"/>
                </c:ext>
              </c:extLst>
            </c:dLbl>
            <c:dLbl>
              <c:idx val="5"/>
              <c:layout>
                <c:manualLayout>
                  <c:x val="1.3835332486051285E-2"/>
                  <c:y val="0.1178526748766658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61-4EF7-8554-3CBB19B1805D}"/>
                </c:ext>
              </c:extLst>
            </c:dLbl>
            <c:dLbl>
              <c:idx val="6"/>
              <c:layout>
                <c:manualLayout>
                  <c:x val="-8.8361622452355848E-2"/>
                  <c:y val="0.12386012572000545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861-4EF7-8554-3CBB19B1805D}"/>
                </c:ext>
              </c:extLst>
            </c:dLbl>
            <c:dLbl>
              <c:idx val="7"/>
              <c:layout>
                <c:manualLayout>
                  <c:x val="-0.14770441452501182"/>
                  <c:y val="7.384752729579943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301408735251159"/>
                      <c:h val="5.475155624354940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861-4EF7-8554-3CBB19B1805D}"/>
                </c:ext>
              </c:extLst>
            </c:dLbl>
            <c:dLbl>
              <c:idx val="8"/>
              <c:layout>
                <c:manualLayout>
                  <c:x val="-0.12166653266828908"/>
                  <c:y val="-4.795501308757654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861-4EF7-8554-3CBB19B1805D}"/>
                </c:ext>
              </c:extLst>
            </c:dLbl>
            <c:dLbl>
              <c:idx val="9"/>
              <c:layout>
                <c:manualLayout>
                  <c:x val="-1.9057532718796219E-2"/>
                  <c:y val="-0.11986511979198287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861-4EF7-8554-3CBB19B1805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('1990-2021 GHG'!$A$2,'1990-2021 GHG'!$A$7,'1990-2021 GHG'!$A$8,'1990-2021 GHG'!$A$9,'1990-2021 GHG'!$A$10,'1990-2021 GHG'!$A$11,'1990-2021 GHG'!$A$17,'1990-2021 GHG'!$A$23,'1990-2021 GHG'!$A$24,'1990-2021 GHG'!$A$32)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('1990-2021 GHG'!$B$2,'1990-2021 GHG'!$B$7,'1990-2021 GHG'!$B$8,'1990-2021 GHG'!$B$9,'1990-2021 GHG'!$B$10,'1990-2021 GHG'!$B$11,'1990-2021 GHG'!$B$17,'1990-2021 GHG'!$B$23,'1990-2021 GHG'!$B$24,'1990-2021 GHG'!$B$32)</c:f>
              <c:numCache>
                <c:formatCode>0.00</c:formatCode>
                <c:ptCount val="10"/>
                <c:pt idx="0">
                  <c:v>11334.543936802416</c:v>
                </c:pt>
                <c:pt idx="1">
                  <c:v>7571.3592911583273</c:v>
                </c:pt>
                <c:pt idx="2">
                  <c:v>4065.4846180495583</c:v>
                </c:pt>
                <c:pt idx="3">
                  <c:v>1015.900137603868</c:v>
                </c:pt>
                <c:pt idx="4">
                  <c:v>1126.1116905387853</c:v>
                </c:pt>
                <c:pt idx="5">
                  <c:v>5143.318902355395</c:v>
                </c:pt>
                <c:pt idx="6">
                  <c:v>3161.8781360136027</c:v>
                </c:pt>
                <c:pt idx="7">
                  <c:v>35.524187103957608</c:v>
                </c:pt>
                <c:pt idx="8">
                  <c:v>20479.477135033467</c:v>
                </c:pt>
                <c:pt idx="9">
                  <c:v>1709.2379654880638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861-4EF7-8554-3CBB19B18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2.2053470902344101E-2"/>
          <c:y val="0.83650605128471078"/>
          <c:w val="0.94868764050502941"/>
          <c:h val="0.16082729966854031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2400"/>
            </a:pPr>
            <a:r>
              <a:rPr lang="en-IE" sz="2400"/>
              <a:t>2021</a:t>
            </a:r>
          </a:p>
        </c:rich>
      </c:tx>
      <c:layout>
        <c:manualLayout>
          <c:xMode val="edge"/>
          <c:yMode val="edge"/>
          <c:x val="0.4547679457327185"/>
          <c:y val="0.36826452223975759"/>
        </c:manualLayout>
      </c:layout>
      <c:overlay val="1"/>
    </c:title>
    <c:autoTitleDeleted val="0"/>
    <c:plotArea>
      <c:layout/>
      <c:doughnutChart>
        <c:varyColors val="1"/>
        <c:ser>
          <c:idx val="0"/>
          <c:order val="0"/>
          <c:tx>
            <c:strRef>
              <c:f>'1990-2021 GHG'!$AG$1</c:f>
              <c:strCache>
                <c:ptCount val="1"/>
                <c:pt idx="0">
                  <c:v>2021</c:v>
                </c:pt>
              </c:strCache>
            </c:strRef>
          </c:tx>
          <c:dLbls>
            <c:dLbl>
              <c:idx val="0"/>
              <c:layout>
                <c:manualLayout>
                  <c:x val="9.1923531248936916E-2"/>
                  <c:y val="-0.10987021263812261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52-4FDC-8753-B5BA9FABB8C0}"/>
                </c:ext>
              </c:extLst>
            </c:dLbl>
            <c:dLbl>
              <c:idx val="1"/>
              <c:layout>
                <c:manualLayout>
                  <c:x val="0.11974107905801203"/>
                  <c:y val="-2.803267348627813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52-4FDC-8753-B5BA9FABB8C0}"/>
                </c:ext>
              </c:extLst>
            </c:dLbl>
            <c:dLbl>
              <c:idx val="2"/>
              <c:layout>
                <c:manualLayout>
                  <c:x val="0.17759088439959966"/>
                  <c:y val="1.392243837546072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52-4FDC-8753-B5BA9FABB8C0}"/>
                </c:ext>
              </c:extLst>
            </c:dLbl>
            <c:dLbl>
              <c:idx val="3"/>
              <c:layout>
                <c:manualLayout>
                  <c:x val="0.14264964784195613"/>
                  <c:y val="6.389005366205206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52-4FDC-8753-B5BA9FABB8C0}"/>
                </c:ext>
              </c:extLst>
            </c:dLbl>
            <c:dLbl>
              <c:idx val="4"/>
              <c:layout>
                <c:manualLayout>
                  <c:x val="0.10443318170901519"/>
                  <c:y val="0.1120028222986759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52-4FDC-8753-B5BA9FABB8C0}"/>
                </c:ext>
              </c:extLst>
            </c:dLbl>
            <c:dLbl>
              <c:idx val="5"/>
              <c:layout>
                <c:manualLayout>
                  <c:x val="1.3835332486051285E-2"/>
                  <c:y val="0.1178526748766658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52-4FDC-8753-B5BA9FABB8C0}"/>
                </c:ext>
              </c:extLst>
            </c:dLbl>
            <c:dLbl>
              <c:idx val="6"/>
              <c:layout>
                <c:manualLayout>
                  <c:x val="-8.8361622452355848E-2"/>
                  <c:y val="0.12386012572000545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B52-4FDC-8753-B5BA9FABB8C0}"/>
                </c:ext>
              </c:extLst>
            </c:dLbl>
            <c:dLbl>
              <c:idx val="7"/>
              <c:layout>
                <c:manualLayout>
                  <c:x val="-0.14770441452501182"/>
                  <c:y val="7.384752729579943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301408735251159"/>
                      <c:h val="5.475155624354940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4B52-4FDC-8753-B5BA9FABB8C0}"/>
                </c:ext>
              </c:extLst>
            </c:dLbl>
            <c:dLbl>
              <c:idx val="8"/>
              <c:layout>
                <c:manualLayout>
                  <c:x val="-0.12166653266828908"/>
                  <c:y val="-4.795501308757654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B52-4FDC-8753-B5BA9FABB8C0}"/>
                </c:ext>
              </c:extLst>
            </c:dLbl>
            <c:dLbl>
              <c:idx val="9"/>
              <c:layout>
                <c:manualLayout>
                  <c:x val="-1.9057532718796219E-2"/>
                  <c:y val="-0.11986511979198287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B52-4FDC-8753-B5BA9FABB8C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('1990-2021 GHG'!$A$2,'1990-2021 GHG'!$A$7,'1990-2021 GHG'!$A$8,'1990-2021 GHG'!$A$9,'1990-2021 GHG'!$A$10,'1990-2021 GHG'!$A$11,'1990-2021 GHG'!$A$17,'1990-2021 GHG'!$A$23,'1990-2021 GHG'!$A$24,'1990-2021 GHG'!$A$32)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('1990-2021 GHG'!$AG$2,'1990-2021 GHG'!$AG$7,'1990-2021 GHG'!$AG$8,'1990-2021 GHG'!$AG$9,'1990-2021 GHG'!$AG$10,'1990-2021 GHG'!$AG$11,'1990-2021 GHG'!$AG$17,'1990-2021 GHG'!$AG$23,'1990-2021 GHG'!$AG$24,'1990-2021 GHG'!$AG$32)</c:f>
              <c:numCache>
                <c:formatCode>0.00</c:formatCode>
                <c:ptCount val="10"/>
                <c:pt idx="0">
                  <c:v>10271.840517523397</c:v>
                </c:pt>
                <c:pt idx="1">
                  <c:v>6917.4831253653674</c:v>
                </c:pt>
                <c:pt idx="2">
                  <c:v>4624.4736810379791</c:v>
                </c:pt>
                <c:pt idx="3">
                  <c:v>835.75120609566909</c:v>
                </c:pt>
                <c:pt idx="4">
                  <c:v>658.55013062186856</c:v>
                </c:pt>
                <c:pt idx="5">
                  <c:v>10989.432914380874</c:v>
                </c:pt>
                <c:pt idx="6">
                  <c:v>2476.5826656818958</c:v>
                </c:pt>
                <c:pt idx="7">
                  <c:v>766.24452702615906</c:v>
                </c:pt>
                <c:pt idx="8">
                  <c:v>23626.148920299322</c:v>
                </c:pt>
                <c:pt idx="9">
                  <c:v>943.36155003271938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B52-4FDC-8753-B5BA9FABB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2.2053470902344101E-2"/>
          <c:y val="0.83650605128471078"/>
          <c:w val="0.94868764050502941"/>
          <c:h val="0.16082729966854031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911973348644102E-2"/>
          <c:y val="3.2949149716677478E-2"/>
          <c:w val="0.91216893473155158"/>
          <c:h val="0.829225740870666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'1990-2021 CO2'!$A$2</c:f>
              <c:strCache>
                <c:ptCount val="1"/>
                <c:pt idx="0">
                  <c:v>Energy Industries</c:v>
                </c:pt>
              </c:strCache>
            </c:strRef>
          </c:tx>
          <c:invertIfNegative val="0"/>
          <c:cat>
            <c:numRef>
              <c:f>'1990-2021 CO2'!$B$1:$AG$1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'1990-2021 CO2'!$B$2:$AG$2</c:f>
              <c:numCache>
                <c:formatCode>0.00</c:formatCode>
                <c:ptCount val="32"/>
                <c:pt idx="0">
                  <c:v>11145.011795837325</c:v>
                </c:pt>
                <c:pt idx="1">
                  <c:v>11604.437024402941</c:v>
                </c:pt>
                <c:pt idx="2">
                  <c:v>12263.693401455746</c:v>
                </c:pt>
                <c:pt idx="3">
                  <c:v>12282.243614002909</c:v>
                </c:pt>
                <c:pt idx="4">
                  <c:v>12618.23151998562</c:v>
                </c:pt>
                <c:pt idx="5">
                  <c:v>13301.427399542557</c:v>
                </c:pt>
                <c:pt idx="6">
                  <c:v>14016.867710969154</c:v>
                </c:pt>
                <c:pt idx="7">
                  <c:v>14674.047254823647</c:v>
                </c:pt>
                <c:pt idx="8">
                  <c:v>15057.168226385156</c:v>
                </c:pt>
                <c:pt idx="9">
                  <c:v>15751.387075345969</c:v>
                </c:pt>
                <c:pt idx="10">
                  <c:v>16028.432049552954</c:v>
                </c:pt>
                <c:pt idx="11">
                  <c:v>17295.089151475247</c:v>
                </c:pt>
                <c:pt idx="12">
                  <c:v>16314.679630761728</c:v>
                </c:pt>
                <c:pt idx="13">
                  <c:v>15611.031017611705</c:v>
                </c:pt>
                <c:pt idx="14">
                  <c:v>15234.593318998688</c:v>
                </c:pt>
                <c:pt idx="15">
                  <c:v>15719.062726686898</c:v>
                </c:pt>
                <c:pt idx="16">
                  <c:v>14959.201330537671</c:v>
                </c:pt>
                <c:pt idx="17">
                  <c:v>14458.954338672</c:v>
                </c:pt>
                <c:pt idx="18">
                  <c:v>14555.216695560133</c:v>
                </c:pt>
                <c:pt idx="19">
                  <c:v>12972.096594043738</c:v>
                </c:pt>
                <c:pt idx="20">
                  <c:v>13228.010437610892</c:v>
                </c:pt>
                <c:pt idx="21">
                  <c:v>11844.579066347227</c:v>
                </c:pt>
                <c:pt idx="22">
                  <c:v>12683.41634114885</c:v>
                </c:pt>
                <c:pt idx="23">
                  <c:v>11331.215375034613</c:v>
                </c:pt>
                <c:pt idx="24">
                  <c:v>11126.259505836386</c:v>
                </c:pt>
                <c:pt idx="25">
                  <c:v>11737.905320937096</c:v>
                </c:pt>
                <c:pt idx="26">
                  <c:v>12443.943671905898</c:v>
                </c:pt>
                <c:pt idx="27">
                  <c:v>11671.552469138132</c:v>
                </c:pt>
                <c:pt idx="28">
                  <c:v>10402.07023891955</c:v>
                </c:pt>
                <c:pt idx="29">
                  <c:v>9199.9327046263243</c:v>
                </c:pt>
                <c:pt idx="30">
                  <c:v>8513.2053284422473</c:v>
                </c:pt>
                <c:pt idx="31">
                  <c:v>10063.481166862413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F3-46AD-B514-64CC555FE039}"/>
            </c:ext>
          </c:extLst>
        </c:ser>
        <c:ser>
          <c:idx val="1"/>
          <c:order val="1"/>
          <c:tx>
            <c:strRef>
              <c:f>'1990-2021 CO2'!$A$7</c:f>
              <c:strCache>
                <c:ptCount val="1"/>
                <c:pt idx="0">
                  <c:v>Residential</c:v>
                </c:pt>
              </c:strCache>
            </c:strRef>
          </c:tx>
          <c:invertIfNegative val="0"/>
          <c:cat>
            <c:numRef>
              <c:f>'1990-2021 CO2'!$B$1:$AG$1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'1990-2021 CO2'!$B$7:$AG$7</c:f>
              <c:numCache>
                <c:formatCode>0.00</c:formatCode>
                <c:ptCount val="32"/>
                <c:pt idx="0">
                  <c:v>7049.7011827837396</c:v>
                </c:pt>
                <c:pt idx="1">
                  <c:v>7168.2614258225758</c:v>
                </c:pt>
                <c:pt idx="2">
                  <c:v>6451.3812256084175</c:v>
                </c:pt>
                <c:pt idx="3">
                  <c:v>6460.6611823000239</c:v>
                </c:pt>
                <c:pt idx="4">
                  <c:v>6443.2107879768719</c:v>
                </c:pt>
                <c:pt idx="5">
                  <c:v>6311.5734089173584</c:v>
                </c:pt>
                <c:pt idx="6">
                  <c:v>6646.4781568648468</c:v>
                </c:pt>
                <c:pt idx="7">
                  <c:v>6445.7411951713702</c:v>
                </c:pt>
                <c:pt idx="8">
                  <c:v>7002.94285403502</c:v>
                </c:pt>
                <c:pt idx="9">
                  <c:v>6832.9242615885969</c:v>
                </c:pt>
                <c:pt idx="10">
                  <c:v>6935.6414646396297</c:v>
                </c:pt>
                <c:pt idx="11">
                  <c:v>7303.2629531206603</c:v>
                </c:pt>
                <c:pt idx="12">
                  <c:v>7323.8741720654743</c:v>
                </c:pt>
                <c:pt idx="13">
                  <c:v>7570.7775312709691</c:v>
                </c:pt>
                <c:pt idx="14">
                  <c:v>7725.9522515853405</c:v>
                </c:pt>
                <c:pt idx="15">
                  <c:v>8174.0546384162571</c:v>
                </c:pt>
                <c:pt idx="16">
                  <c:v>8042.200820380318</c:v>
                </c:pt>
                <c:pt idx="17">
                  <c:v>7877.9011875341621</c:v>
                </c:pt>
                <c:pt idx="18">
                  <c:v>8668.9866786227885</c:v>
                </c:pt>
                <c:pt idx="19">
                  <c:v>8492.6440321016344</c:v>
                </c:pt>
                <c:pt idx="20">
                  <c:v>8740.9569438290364</c:v>
                </c:pt>
                <c:pt idx="21">
                  <c:v>7517.467712307538</c:v>
                </c:pt>
                <c:pt idx="22">
                  <c:v>7041.8675646961083</c:v>
                </c:pt>
                <c:pt idx="23">
                  <c:v>6844.9644800959195</c:v>
                </c:pt>
                <c:pt idx="24">
                  <c:v>6064.4995190345771</c:v>
                </c:pt>
                <c:pt idx="25">
                  <c:v>6486.8679282422054</c:v>
                </c:pt>
                <c:pt idx="26">
                  <c:v>6764.6069849460891</c:v>
                </c:pt>
                <c:pt idx="27">
                  <c:v>6414.7236282750619</c:v>
                </c:pt>
                <c:pt idx="28">
                  <c:v>6893.0368904633306</c:v>
                </c:pt>
                <c:pt idx="29">
                  <c:v>6648.7176882508256</c:v>
                </c:pt>
                <c:pt idx="30">
                  <c:v>7179.3202313963629</c:v>
                </c:pt>
                <c:pt idx="31">
                  <c:v>6744.6952154650817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F3-46AD-B514-64CC555FE039}"/>
            </c:ext>
          </c:extLst>
        </c:ser>
        <c:ser>
          <c:idx val="2"/>
          <c:order val="2"/>
          <c:tx>
            <c:strRef>
              <c:f>'1990-2021 CO2'!$A$8</c:f>
              <c:strCache>
                <c:ptCount val="1"/>
                <c:pt idx="0">
                  <c:v>Manufacturing Combustion</c:v>
                </c:pt>
              </c:strCache>
            </c:strRef>
          </c:tx>
          <c:invertIfNegative val="0"/>
          <c:cat>
            <c:numRef>
              <c:f>'1990-2021 CO2'!$B$1:$AG$1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'1990-2021 CO2'!$B$8:$AG$8</c:f>
              <c:numCache>
                <c:formatCode>0.00</c:formatCode>
                <c:ptCount val="32"/>
                <c:pt idx="0">
                  <c:v>4046.6007240392096</c:v>
                </c:pt>
                <c:pt idx="1">
                  <c:v>4130.9675126280172</c:v>
                </c:pt>
                <c:pt idx="2">
                  <c:v>3807.816088677851</c:v>
                </c:pt>
                <c:pt idx="3">
                  <c:v>4013.7138502675457</c:v>
                </c:pt>
                <c:pt idx="4">
                  <c:v>4245.8536660681993</c:v>
                </c:pt>
                <c:pt idx="5">
                  <c:v>4260.8614169845714</c:v>
                </c:pt>
                <c:pt idx="6">
                  <c:v>4129.8307820491209</c:v>
                </c:pt>
                <c:pt idx="7">
                  <c:v>4467.7673357863323</c:v>
                </c:pt>
                <c:pt idx="8">
                  <c:v>4447.600794414805</c:v>
                </c:pt>
                <c:pt idx="9">
                  <c:v>4611.1481989810327</c:v>
                </c:pt>
                <c:pt idx="10">
                  <c:v>5390.417319634691</c:v>
                </c:pt>
                <c:pt idx="11">
                  <c:v>5361.0901541707362</c:v>
                </c:pt>
                <c:pt idx="12">
                  <c:v>5031.2629791853851</c:v>
                </c:pt>
                <c:pt idx="13">
                  <c:v>5152.9340412214488</c:v>
                </c:pt>
                <c:pt idx="14">
                  <c:v>5233.9346344358783</c:v>
                </c:pt>
                <c:pt idx="15">
                  <c:v>5411.4127630685225</c:v>
                </c:pt>
                <c:pt idx="16">
                  <c:v>5221.2001777031273</c:v>
                </c:pt>
                <c:pt idx="17">
                  <c:v>5323.97145763359</c:v>
                </c:pt>
                <c:pt idx="18">
                  <c:v>5140.3087152996031</c:v>
                </c:pt>
                <c:pt idx="19">
                  <c:v>4138.6101593643589</c:v>
                </c:pt>
                <c:pt idx="20">
                  <c:v>4176.8384204875601</c:v>
                </c:pt>
                <c:pt idx="21">
                  <c:v>3741.0640545059446</c:v>
                </c:pt>
                <c:pt idx="22">
                  <c:v>3846.3735428116738</c:v>
                </c:pt>
                <c:pt idx="23">
                  <c:v>3998.4454246950377</c:v>
                </c:pt>
                <c:pt idx="24">
                  <c:v>4240.7895650433566</c:v>
                </c:pt>
                <c:pt idx="25">
                  <c:v>4289.0235867266956</c:v>
                </c:pt>
                <c:pt idx="26">
                  <c:v>4347.4593553783043</c:v>
                </c:pt>
                <c:pt idx="27">
                  <c:v>4482.4597905988639</c:v>
                </c:pt>
                <c:pt idx="28">
                  <c:v>4697.365974290813</c:v>
                </c:pt>
                <c:pt idx="29">
                  <c:v>4604.1387835166252</c:v>
                </c:pt>
                <c:pt idx="30">
                  <c:v>4492.5289881791914</c:v>
                </c:pt>
                <c:pt idx="31">
                  <c:v>4603.5374363798037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F3-46AD-B514-64CC555FE039}"/>
            </c:ext>
          </c:extLst>
        </c:ser>
        <c:ser>
          <c:idx val="3"/>
          <c:order val="3"/>
          <c:tx>
            <c:strRef>
              <c:f>'1990-2021 CO2'!$A$9</c:f>
              <c:strCache>
                <c:ptCount val="1"/>
                <c:pt idx="0">
                  <c:v>Commercial Services</c:v>
                </c:pt>
              </c:strCache>
            </c:strRef>
          </c:tx>
          <c:invertIfNegative val="0"/>
          <c:cat>
            <c:numRef>
              <c:f>'1990-2021 CO2'!$B$1:$AG$1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'1990-2021 CO2'!$B$9:$AG$9</c:f>
              <c:numCache>
                <c:formatCode>0.00</c:formatCode>
                <c:ptCount val="32"/>
                <c:pt idx="0">
                  <c:v>1010.2228648919468</c:v>
                </c:pt>
                <c:pt idx="1">
                  <c:v>1028.3083211027665</c:v>
                </c:pt>
                <c:pt idx="2">
                  <c:v>1022.1715518299092</c:v>
                </c:pt>
                <c:pt idx="3">
                  <c:v>1009.4133534778243</c:v>
                </c:pt>
                <c:pt idx="4">
                  <c:v>1100.4524452616997</c:v>
                </c:pt>
                <c:pt idx="5">
                  <c:v>1078.7934239504582</c:v>
                </c:pt>
                <c:pt idx="6">
                  <c:v>974.07070007456775</c:v>
                </c:pt>
                <c:pt idx="7">
                  <c:v>981.78173897972624</c:v>
                </c:pt>
                <c:pt idx="8">
                  <c:v>968.22133623213995</c:v>
                </c:pt>
                <c:pt idx="9">
                  <c:v>1001.1939094162851</c:v>
                </c:pt>
                <c:pt idx="10">
                  <c:v>1026.4923510735102</c:v>
                </c:pt>
                <c:pt idx="11">
                  <c:v>1010.0244994914299</c:v>
                </c:pt>
                <c:pt idx="12">
                  <c:v>970.0480856317231</c:v>
                </c:pt>
                <c:pt idx="13">
                  <c:v>1060.5643888311529</c:v>
                </c:pt>
                <c:pt idx="14">
                  <c:v>1021.7675211712506</c:v>
                </c:pt>
                <c:pt idx="15">
                  <c:v>1047.5192389140993</c:v>
                </c:pt>
                <c:pt idx="16">
                  <c:v>1030.8913263753425</c:v>
                </c:pt>
                <c:pt idx="17">
                  <c:v>1018.5444954674437</c:v>
                </c:pt>
                <c:pt idx="18">
                  <c:v>1053.8969182207743</c:v>
                </c:pt>
                <c:pt idx="19">
                  <c:v>818.77282137606187</c:v>
                </c:pt>
                <c:pt idx="20">
                  <c:v>905.26116520195751</c:v>
                </c:pt>
                <c:pt idx="21">
                  <c:v>882.22935138974185</c:v>
                </c:pt>
                <c:pt idx="22">
                  <c:v>893.88527889886745</c:v>
                </c:pt>
                <c:pt idx="23">
                  <c:v>914.79172453232638</c:v>
                </c:pt>
                <c:pt idx="24">
                  <c:v>793.64481304612082</c:v>
                </c:pt>
                <c:pt idx="25">
                  <c:v>896.61435945713629</c:v>
                </c:pt>
                <c:pt idx="26">
                  <c:v>830.11223716920563</c:v>
                </c:pt>
                <c:pt idx="27">
                  <c:v>767.2539282290661</c:v>
                </c:pt>
                <c:pt idx="28">
                  <c:v>834.67792838383434</c:v>
                </c:pt>
                <c:pt idx="29">
                  <c:v>832.53789095217348</c:v>
                </c:pt>
                <c:pt idx="30">
                  <c:v>848.19608236205454</c:v>
                </c:pt>
                <c:pt idx="31">
                  <c:v>831.2135841331559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F3-46AD-B514-64CC555FE039}"/>
            </c:ext>
          </c:extLst>
        </c:ser>
        <c:ser>
          <c:idx val="4"/>
          <c:order val="4"/>
          <c:tx>
            <c:strRef>
              <c:f>'1990-2021 CO2'!$A$10</c:f>
              <c:strCache>
                <c:ptCount val="1"/>
                <c:pt idx="0">
                  <c:v>Public Services</c:v>
                </c:pt>
              </c:strCache>
            </c:strRef>
          </c:tx>
          <c:invertIfNegative val="0"/>
          <c:cat>
            <c:numRef>
              <c:f>'1990-2021 CO2'!$B$1:$AG$1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'1990-2021 CO2'!$B$10:$AG$10</c:f>
              <c:numCache>
                <c:formatCode>0.00</c:formatCode>
                <c:ptCount val="32"/>
                <c:pt idx="0">
                  <c:v>1119.8183727751175</c:v>
                </c:pt>
                <c:pt idx="1">
                  <c:v>1094.3604307585213</c:v>
                </c:pt>
                <c:pt idx="2">
                  <c:v>1001.3035927843388</c:v>
                </c:pt>
                <c:pt idx="3">
                  <c:v>975.13283973257626</c:v>
                </c:pt>
                <c:pt idx="4">
                  <c:v>983.27433195868116</c:v>
                </c:pt>
                <c:pt idx="5">
                  <c:v>915.56064164656027</c:v>
                </c:pt>
                <c:pt idx="6">
                  <c:v>877.28154831015343</c:v>
                </c:pt>
                <c:pt idx="7">
                  <c:v>832.43057694748381</c:v>
                </c:pt>
                <c:pt idx="8">
                  <c:v>784.27230500077815</c:v>
                </c:pt>
                <c:pt idx="9">
                  <c:v>813.70860368981414</c:v>
                </c:pt>
                <c:pt idx="10">
                  <c:v>861.35781814107406</c:v>
                </c:pt>
                <c:pt idx="11">
                  <c:v>832.2849355882322</c:v>
                </c:pt>
                <c:pt idx="12">
                  <c:v>777.85827371347546</c:v>
                </c:pt>
                <c:pt idx="13">
                  <c:v>739.95757516678566</c:v>
                </c:pt>
                <c:pt idx="14">
                  <c:v>693.06042836168353</c:v>
                </c:pt>
                <c:pt idx="15">
                  <c:v>691.17673394713916</c:v>
                </c:pt>
                <c:pt idx="16">
                  <c:v>669.65250651243366</c:v>
                </c:pt>
                <c:pt idx="17">
                  <c:v>635.87932303765228</c:v>
                </c:pt>
                <c:pt idx="18">
                  <c:v>642.67631289909332</c:v>
                </c:pt>
                <c:pt idx="19">
                  <c:v>542.03558336785886</c:v>
                </c:pt>
                <c:pt idx="20">
                  <c:v>563.60992869427787</c:v>
                </c:pt>
                <c:pt idx="21">
                  <c:v>483.60470512972165</c:v>
                </c:pt>
                <c:pt idx="22">
                  <c:v>506.05379707057006</c:v>
                </c:pt>
                <c:pt idx="23">
                  <c:v>590.47966180926392</c:v>
                </c:pt>
                <c:pt idx="24">
                  <c:v>583.32921286417024</c:v>
                </c:pt>
                <c:pt idx="25">
                  <c:v>610.33451321655684</c:v>
                </c:pt>
                <c:pt idx="26">
                  <c:v>620.30248826033755</c:v>
                </c:pt>
                <c:pt idx="27">
                  <c:v>633.53899140146677</c:v>
                </c:pt>
                <c:pt idx="28">
                  <c:v>673.93720035905403</c:v>
                </c:pt>
                <c:pt idx="29">
                  <c:v>645.01880149397903</c:v>
                </c:pt>
                <c:pt idx="30">
                  <c:v>673.97879453275004</c:v>
                </c:pt>
                <c:pt idx="31">
                  <c:v>649.83487960695481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F3-46AD-B514-64CC555FE039}"/>
            </c:ext>
          </c:extLst>
        </c:ser>
        <c:ser>
          <c:idx val="5"/>
          <c:order val="5"/>
          <c:tx>
            <c:strRef>
              <c:f>'1990-2021 CO2'!$A$11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cat>
            <c:numRef>
              <c:f>'1990-2021 CO2'!$B$1:$AG$1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'1990-2021 CO2'!$B$11:$AG$11</c:f>
              <c:numCache>
                <c:formatCode>0.00</c:formatCode>
                <c:ptCount val="32"/>
                <c:pt idx="0">
                  <c:v>5029.6318626318189</c:v>
                </c:pt>
                <c:pt idx="1">
                  <c:v>5207.4682346620884</c:v>
                </c:pt>
                <c:pt idx="2">
                  <c:v>5621.8280230763612</c:v>
                </c:pt>
                <c:pt idx="3">
                  <c:v>5583.6115042899046</c:v>
                </c:pt>
                <c:pt idx="4">
                  <c:v>5805.7422751800132</c:v>
                </c:pt>
                <c:pt idx="5">
                  <c:v>6058.8590980867148</c:v>
                </c:pt>
                <c:pt idx="6">
                  <c:v>7027.2845151473321</c:v>
                </c:pt>
                <c:pt idx="7">
                  <c:v>7347.9145946899544</c:v>
                </c:pt>
                <c:pt idx="8">
                  <c:v>8620.6408076679509</c:v>
                </c:pt>
                <c:pt idx="9">
                  <c:v>9533.5028500283152</c:v>
                </c:pt>
                <c:pt idx="10">
                  <c:v>10561.819445486148</c:v>
                </c:pt>
                <c:pt idx="11">
                  <c:v>11079.029872248107</c:v>
                </c:pt>
                <c:pt idx="12">
                  <c:v>11279.119303171994</c:v>
                </c:pt>
                <c:pt idx="13">
                  <c:v>11489.059056786813</c:v>
                </c:pt>
                <c:pt idx="14">
                  <c:v>12209.406075264096</c:v>
                </c:pt>
                <c:pt idx="15">
                  <c:v>12922.213101365003</c:v>
                </c:pt>
                <c:pt idx="16">
                  <c:v>13606.091755334701</c:v>
                </c:pt>
                <c:pt idx="17">
                  <c:v>14203.634335666195</c:v>
                </c:pt>
                <c:pt idx="18">
                  <c:v>13517.885554197559</c:v>
                </c:pt>
                <c:pt idx="19">
                  <c:v>12312.693156332276</c:v>
                </c:pt>
                <c:pt idx="20">
                  <c:v>11407.778163601248</c:v>
                </c:pt>
                <c:pt idx="21">
                  <c:v>11101.340260741781</c:v>
                </c:pt>
                <c:pt idx="22">
                  <c:v>10717.192949247816</c:v>
                </c:pt>
                <c:pt idx="23">
                  <c:v>10938.332517338255</c:v>
                </c:pt>
                <c:pt idx="24">
                  <c:v>11217.09664325475</c:v>
                </c:pt>
                <c:pt idx="25">
                  <c:v>11689.596897237141</c:v>
                </c:pt>
                <c:pt idx="26">
                  <c:v>12165.172066106057</c:v>
                </c:pt>
                <c:pt idx="27">
                  <c:v>11887.659705582842</c:v>
                </c:pt>
                <c:pt idx="28">
                  <c:v>12059.084466349883</c:v>
                </c:pt>
                <c:pt idx="29">
                  <c:v>12064.774929949413</c:v>
                </c:pt>
                <c:pt idx="30">
                  <c:v>10185.835375933571</c:v>
                </c:pt>
                <c:pt idx="31">
                  <c:v>10865.314212860725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8F3-46AD-B514-64CC555FE039}"/>
            </c:ext>
          </c:extLst>
        </c:ser>
        <c:ser>
          <c:idx val="6"/>
          <c:order val="6"/>
          <c:tx>
            <c:strRef>
              <c:f>'1990-2021 CO2'!$A$17</c:f>
              <c:strCache>
                <c:ptCount val="1"/>
                <c:pt idx="0">
                  <c:v>Industrial Processes</c:v>
                </c:pt>
              </c:strCache>
            </c:strRef>
          </c:tx>
          <c:invertIfNegative val="0"/>
          <c:cat>
            <c:numRef>
              <c:f>'1990-2021 CO2'!$B$1:$AG$1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'1990-2021 CO2'!$B$17:$AG$17</c:f>
              <c:numCache>
                <c:formatCode>0.00</c:formatCode>
                <c:ptCount val="32"/>
                <c:pt idx="0">
                  <c:v>2248.9070260136032</c:v>
                </c:pt>
                <c:pt idx="1">
                  <c:v>2150.3951523546993</c:v>
                </c:pt>
                <c:pt idx="2">
                  <c:v>2061.7597693642883</c:v>
                </c:pt>
                <c:pt idx="3">
                  <c:v>2026.9079911092201</c:v>
                </c:pt>
                <c:pt idx="4">
                  <c:v>2265.2591736736631</c:v>
                </c:pt>
                <c:pt idx="5">
                  <c:v>2178.9046841905047</c:v>
                </c:pt>
                <c:pt idx="6">
                  <c:v>2260.8565884371124</c:v>
                </c:pt>
                <c:pt idx="7">
                  <c:v>2589.9007824467772</c:v>
                </c:pt>
                <c:pt idx="8">
                  <c:v>2479.6164422919633</c:v>
                </c:pt>
                <c:pt idx="9">
                  <c:v>2428.8343571682549</c:v>
                </c:pt>
                <c:pt idx="10">
                  <c:v>2975.7191746935764</c:v>
                </c:pt>
                <c:pt idx="11">
                  <c:v>3226.9342359561601</c:v>
                </c:pt>
                <c:pt idx="12">
                  <c:v>2989.0403398209023</c:v>
                </c:pt>
                <c:pt idx="13">
                  <c:v>2462.5747674057352</c:v>
                </c:pt>
                <c:pt idx="14">
                  <c:v>2633.608587838376</c:v>
                </c:pt>
                <c:pt idx="15">
                  <c:v>2729.4448614835742</c:v>
                </c:pt>
                <c:pt idx="16">
                  <c:v>2675.2366158276272</c:v>
                </c:pt>
                <c:pt idx="17">
                  <c:v>2730.5123980654303</c:v>
                </c:pt>
                <c:pt idx="18">
                  <c:v>2435.3000139385431</c:v>
                </c:pt>
                <c:pt idx="19">
                  <c:v>1620.5535081486466</c:v>
                </c:pt>
                <c:pt idx="20">
                  <c:v>1427.2204832588134</c:v>
                </c:pt>
                <c:pt idx="21">
                  <c:v>1296.430595296006</c:v>
                </c:pt>
                <c:pt idx="22">
                  <c:v>1524.2413858865732</c:v>
                </c:pt>
                <c:pt idx="23">
                  <c:v>1440.2491780541282</c:v>
                </c:pt>
                <c:pt idx="24">
                  <c:v>1784.4838002152169</c:v>
                </c:pt>
                <c:pt idx="25">
                  <c:v>1971.1321722025464</c:v>
                </c:pt>
                <c:pt idx="26">
                  <c:v>2112.9010699994665</c:v>
                </c:pt>
                <c:pt idx="27">
                  <c:v>2200.8452127947785</c:v>
                </c:pt>
                <c:pt idx="28">
                  <c:v>2256.9562986740361</c:v>
                </c:pt>
                <c:pt idx="29">
                  <c:v>2228.0846671024019</c:v>
                </c:pt>
                <c:pt idx="30">
                  <c:v>2068.8289124231637</c:v>
                </c:pt>
                <c:pt idx="31">
                  <c:v>2436.7412406818958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8F3-46AD-B514-64CC555FE039}"/>
            </c:ext>
          </c:extLst>
        </c:ser>
        <c:ser>
          <c:idx val="7"/>
          <c:order val="7"/>
          <c:tx>
            <c:strRef>
              <c:f>'1990-2021 CO2'!$A$23</c:f>
              <c:strCache>
                <c:ptCount val="1"/>
                <c:pt idx="0">
                  <c:v>F-Gases</c:v>
                </c:pt>
              </c:strCache>
            </c:strRef>
          </c:tx>
          <c:invertIfNegative val="0"/>
          <c:cat>
            <c:numRef>
              <c:f>'1990-2021 CO2'!$B$1:$AG$1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('1990-2021 CO2'!$B$23:$AB$23,'1990-2021 CO2'!$AC$23)</c:f>
              <c:numCache>
                <c:formatCode>0.00</c:formatCode>
                <c:ptCount val="28"/>
              </c:numCache>
            </c:numRef>
          </c:val>
          <c:extLst>
            <c:ext xmlns:c16="http://schemas.microsoft.com/office/drawing/2014/chart" uri="{C3380CC4-5D6E-409C-BE32-E72D297353CC}">
              <c16:uniqueId val="{00000007-48F3-46AD-B514-64CC555FE039}"/>
            </c:ext>
          </c:extLst>
        </c:ser>
        <c:ser>
          <c:idx val="8"/>
          <c:order val="8"/>
          <c:tx>
            <c:strRef>
              <c:f>'1990-2021 CO2'!$A$24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cat>
            <c:numRef>
              <c:f>'1990-2021 CO2'!$B$1:$AG$1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'1990-2021 CO2'!$B$24:$AG$24</c:f>
              <c:numCache>
                <c:formatCode>0.00</c:formatCode>
                <c:ptCount val="32"/>
                <c:pt idx="0">
                  <c:v>1198.9399944037998</c:v>
                </c:pt>
                <c:pt idx="1">
                  <c:v>1194.4077297364577</c:v>
                </c:pt>
                <c:pt idx="2">
                  <c:v>1168.9517068408493</c:v>
                </c:pt>
                <c:pt idx="3">
                  <c:v>1267.5341566380346</c:v>
                </c:pt>
                <c:pt idx="4">
                  <c:v>1278.6789766673246</c:v>
                </c:pt>
                <c:pt idx="5">
                  <c:v>1648.8466040598496</c:v>
                </c:pt>
                <c:pt idx="6">
                  <c:v>1438.4147604229861</c:v>
                </c:pt>
                <c:pt idx="7">
                  <c:v>1382.8723307707157</c:v>
                </c:pt>
                <c:pt idx="8">
                  <c:v>1283.7647843129075</c:v>
                </c:pt>
                <c:pt idx="9">
                  <c:v>1395.4933742302219</c:v>
                </c:pt>
                <c:pt idx="10">
                  <c:v>1392.4830440321787</c:v>
                </c:pt>
                <c:pt idx="11">
                  <c:v>1414.6060902713609</c:v>
                </c:pt>
                <c:pt idx="12">
                  <c:v>1287.4433518726487</c:v>
                </c:pt>
                <c:pt idx="13">
                  <c:v>1444.0342663488727</c:v>
                </c:pt>
                <c:pt idx="14">
                  <c:v>1270.8219547802405</c:v>
                </c:pt>
                <c:pt idx="15">
                  <c:v>1332.8216767638457</c:v>
                </c:pt>
                <c:pt idx="16">
                  <c:v>1273.9354009012516</c:v>
                </c:pt>
                <c:pt idx="17">
                  <c:v>1331.6204599335015</c:v>
                </c:pt>
                <c:pt idx="18">
                  <c:v>1280.5448131267563</c:v>
                </c:pt>
                <c:pt idx="19">
                  <c:v>1212.2065337835534</c:v>
                </c:pt>
                <c:pt idx="20">
                  <c:v>1282.5328181477573</c:v>
                </c:pt>
                <c:pt idx="21">
                  <c:v>1145.8269252156883</c:v>
                </c:pt>
                <c:pt idx="22">
                  <c:v>966.57532231969185</c:v>
                </c:pt>
                <c:pt idx="23">
                  <c:v>1178.8340251763614</c:v>
                </c:pt>
                <c:pt idx="24">
                  <c:v>1001.9833347796048</c:v>
                </c:pt>
                <c:pt idx="25">
                  <c:v>995.22248899946635</c:v>
                </c:pt>
                <c:pt idx="26">
                  <c:v>1060.52957206312</c:v>
                </c:pt>
                <c:pt idx="27">
                  <c:v>993.20516903171142</c:v>
                </c:pt>
                <c:pt idx="28">
                  <c:v>1171.9378529994917</c:v>
                </c:pt>
                <c:pt idx="29">
                  <c:v>1070.5724052522505</c:v>
                </c:pt>
                <c:pt idx="30">
                  <c:v>1131.126042659758</c:v>
                </c:pt>
                <c:pt idx="31">
                  <c:v>1318.2118055976343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8F3-46AD-B514-64CC555FE039}"/>
            </c:ext>
          </c:extLst>
        </c:ser>
        <c:ser>
          <c:idx val="9"/>
          <c:order val="9"/>
          <c:tx>
            <c:strRef>
              <c:f>'1990-2021 CO2'!$A$32</c:f>
              <c:strCache>
                <c:ptCount val="1"/>
                <c:pt idx="0">
                  <c:v>Waste</c:v>
                </c:pt>
              </c:strCache>
            </c:strRef>
          </c:tx>
          <c:invertIfNegative val="0"/>
          <c:cat>
            <c:numRef>
              <c:f>'1990-2021 CO2'!$B$1:$AG$1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'1990-2021 CO2'!$B$32:$AG$32</c:f>
              <c:numCache>
                <c:formatCode>0.00</c:formatCode>
                <c:ptCount val="32"/>
                <c:pt idx="0">
                  <c:v>95.586393100615695</c:v>
                </c:pt>
                <c:pt idx="1">
                  <c:v>95.701568661959485</c:v>
                </c:pt>
                <c:pt idx="2">
                  <c:v>96.409777034925</c:v>
                </c:pt>
                <c:pt idx="3">
                  <c:v>97.146005771354794</c:v>
                </c:pt>
                <c:pt idx="4">
                  <c:v>97.743558859034948</c:v>
                </c:pt>
                <c:pt idx="5">
                  <c:v>98.1600335732833</c:v>
                </c:pt>
                <c:pt idx="6">
                  <c:v>98.185391741055099</c:v>
                </c:pt>
                <c:pt idx="7">
                  <c:v>82.529457412034816</c:v>
                </c:pt>
                <c:pt idx="8">
                  <c:v>64.743899658318327</c:v>
                </c:pt>
                <c:pt idx="9">
                  <c:v>71.990219596908574</c:v>
                </c:pt>
                <c:pt idx="10">
                  <c:v>76.747551833598067</c:v>
                </c:pt>
                <c:pt idx="11">
                  <c:v>85.297958777457879</c:v>
                </c:pt>
                <c:pt idx="12">
                  <c:v>108.25982963815787</c:v>
                </c:pt>
                <c:pt idx="13">
                  <c:v>153.17601138730458</c:v>
                </c:pt>
                <c:pt idx="14">
                  <c:v>143.63979548265843</c:v>
                </c:pt>
                <c:pt idx="15">
                  <c:v>128.49588098665768</c:v>
                </c:pt>
                <c:pt idx="16">
                  <c:v>126.03620618235634</c:v>
                </c:pt>
                <c:pt idx="17">
                  <c:v>83.070144766725235</c:v>
                </c:pt>
                <c:pt idx="18">
                  <c:v>68.010329379495545</c:v>
                </c:pt>
                <c:pt idx="19">
                  <c:v>69.481061204742431</c:v>
                </c:pt>
                <c:pt idx="20">
                  <c:v>61.015934692261041</c:v>
                </c:pt>
                <c:pt idx="21">
                  <c:v>43.824279636887987</c:v>
                </c:pt>
                <c:pt idx="22">
                  <c:v>47.595212196436158</c:v>
                </c:pt>
                <c:pt idx="23">
                  <c:v>44.555258364823317</c:v>
                </c:pt>
                <c:pt idx="24">
                  <c:v>41.12491951987716</c:v>
                </c:pt>
                <c:pt idx="25">
                  <c:v>41.849098806649948</c:v>
                </c:pt>
                <c:pt idx="26">
                  <c:v>24.650008230852372</c:v>
                </c:pt>
                <c:pt idx="27">
                  <c:v>27.037659067065395</c:v>
                </c:pt>
                <c:pt idx="28">
                  <c:v>23.49070589395857</c:v>
                </c:pt>
                <c:pt idx="29">
                  <c:v>31.974186260019533</c:v>
                </c:pt>
                <c:pt idx="30">
                  <c:v>30.755385589257823</c:v>
                </c:pt>
                <c:pt idx="31">
                  <c:v>34.255455445564074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8F3-46AD-B514-64CC555FE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4137600"/>
        <c:axId val="224139136"/>
      </c:barChart>
      <c:catAx>
        <c:axId val="22413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4139136"/>
        <c:crosses val="autoZero"/>
        <c:auto val="1"/>
        <c:lblAlgn val="ctr"/>
        <c:lblOffset val="100"/>
        <c:noMultiLvlLbl val="0"/>
      </c:catAx>
      <c:valAx>
        <c:axId val="224139136"/>
        <c:scaling>
          <c:orientation val="minMax"/>
          <c:max val="5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IE" sz="1600"/>
                  <a:t>kt</a:t>
                </a:r>
                <a:r>
                  <a:rPr lang="en-IE" sz="1600" baseline="0"/>
                  <a:t> CO</a:t>
                </a:r>
                <a:r>
                  <a:rPr lang="en-IE" sz="1600" baseline="-25000"/>
                  <a:t>2</a:t>
                </a:r>
                <a:r>
                  <a:rPr lang="en-IE" sz="1600" baseline="0"/>
                  <a:t> equivalent</a:t>
                </a:r>
                <a:endParaRPr lang="en-IE" sz="1600"/>
              </a:p>
            </c:rich>
          </c:tx>
          <c:layout>
            <c:manualLayout>
              <c:xMode val="edge"/>
              <c:yMode val="edge"/>
              <c:x val="1.0915605522113531E-2"/>
              <c:y val="0.3028325230888436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224137600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7.47624430381785E-2"/>
          <c:y val="0.93561794588213598"/>
          <c:w val="0.87419699531423589"/>
          <c:h val="4.834195471134767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IE"/>
              <a:t>2021</a:t>
            </a:r>
          </a:p>
        </c:rich>
      </c:tx>
      <c:layout>
        <c:manualLayout>
          <c:xMode val="edge"/>
          <c:yMode val="edge"/>
          <c:x val="5.8777011494252893E-2"/>
          <c:y val="1.6703954628376469E-2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5.1981802821697782E-3"/>
                  <c:y val="-2.0050128478697293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2D-48F2-A998-38419BE92738}"/>
                </c:ext>
              </c:extLst>
            </c:dLbl>
            <c:dLbl>
              <c:idx val="1"/>
              <c:layout>
                <c:manualLayout>
                  <c:x val="5.1981802821697782E-3"/>
                  <c:y val="-1.804511563082756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2D-48F2-A998-38419BE92738}"/>
                </c:ext>
              </c:extLst>
            </c:dLbl>
            <c:dLbl>
              <c:idx val="2"/>
              <c:layout>
                <c:manualLayout>
                  <c:x val="0.15695745985337484"/>
                  <c:y val="-9.1743581016360959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2D-48F2-A998-38419BE92738}"/>
                </c:ext>
              </c:extLst>
            </c:dLbl>
            <c:dLbl>
              <c:idx val="3"/>
              <c:layout>
                <c:manualLayout>
                  <c:x val="-6.3704116870530153E-2"/>
                  <c:y val="-5.8770146763374278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2D-48F2-A998-38419BE92738}"/>
                </c:ext>
              </c:extLst>
            </c:dLbl>
            <c:dLbl>
              <c:idx val="4"/>
              <c:layout>
                <c:manualLayout>
                  <c:x val="-7.5702748289620161E-2"/>
                  <c:y val="-5.1912729673186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2D-48F2-A998-38419BE92738}"/>
                </c:ext>
              </c:extLst>
            </c:dLbl>
            <c:dLbl>
              <c:idx val="5"/>
              <c:layout>
                <c:manualLayout>
                  <c:x val="-8.1438157753993184E-2"/>
                  <c:y val="0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2D-48F2-A998-38419BE92738}"/>
                </c:ext>
              </c:extLst>
            </c:dLbl>
            <c:dLbl>
              <c:idx val="6"/>
              <c:layout>
                <c:manualLayout>
                  <c:x val="-1.5883145156515001E-17"/>
                  <c:y val="4.01002569573945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2D-48F2-A998-38419BE92738}"/>
                </c:ext>
              </c:extLst>
            </c:dLbl>
            <c:dLbl>
              <c:idx val="7"/>
              <c:layout>
                <c:manualLayout>
                  <c:x val="-2.2525447889402372E-2"/>
                  <c:y val="-1.60401027829578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02D-48F2-A998-38419BE92738}"/>
                </c:ext>
              </c:extLst>
            </c:dLbl>
            <c:dLbl>
              <c:idx val="8"/>
              <c:layout>
                <c:manualLayout>
                  <c:x val="-1.0396360564339556E-2"/>
                  <c:y val="-4.01002569573945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02D-48F2-A998-38419BE92738}"/>
                </c:ext>
              </c:extLst>
            </c:dLbl>
            <c:dLbl>
              <c:idx val="9"/>
              <c:layout>
                <c:manualLayout>
                  <c:x val="0.12967888074396575"/>
                  <c:y val="2.25396976189450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02D-48F2-A998-38419BE9273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('1990-2021 CO2'!$A$2,'1990-2021 CO2'!$A$7,'1990-2021 CO2'!$A$8,'1990-2021 CO2'!$A$9,'1990-2021 CO2'!$A$10,'1990-2021 CO2'!$A$11,'1990-2021 CO2'!$A$17,'1990-2021 CO2'!$A$23,'1990-2021 CO2'!$A$24,'1990-2021 CO2'!$A$32)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('1990-2021 CO2'!$AG$2,'1990-2021 CO2'!$AG$7,'1990-2021 CO2'!$AG$8,'1990-2021 CO2'!$AG$9,'1990-2021 CO2'!$AG$10,'1990-2021 CO2'!$AG$11,'1990-2021 CO2'!$AG$17,'1990-2021 CO2'!$AG$23,'1990-2021 CO2'!$AG$24,'1990-2021 CO2'!$AG$32)</c:f>
              <c:numCache>
                <c:formatCode>0.00</c:formatCode>
                <c:ptCount val="10"/>
                <c:pt idx="0">
                  <c:v>10063.481166862413</c:v>
                </c:pt>
                <c:pt idx="1">
                  <c:v>6744.6952154650817</c:v>
                </c:pt>
                <c:pt idx="2">
                  <c:v>4603.5374363798037</c:v>
                </c:pt>
                <c:pt idx="3">
                  <c:v>831.2135841331559</c:v>
                </c:pt>
                <c:pt idx="4">
                  <c:v>649.83487960695481</c:v>
                </c:pt>
                <c:pt idx="5">
                  <c:v>10865.314212860725</c:v>
                </c:pt>
                <c:pt idx="6">
                  <c:v>2436.7412406818958</c:v>
                </c:pt>
                <c:pt idx="8">
                  <c:v>1318.2118055976343</c:v>
                </c:pt>
                <c:pt idx="9">
                  <c:v>34.255455445564074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02D-48F2-A998-38419BE92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2.2053470902344101E-2"/>
          <c:y val="0.83650605128471078"/>
          <c:w val="0.9503756720065164"/>
          <c:h val="0.14917627331953798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IE"/>
              <a:t>1990</a:t>
            </a:r>
          </a:p>
        </c:rich>
      </c:tx>
      <c:layout>
        <c:manualLayout>
          <c:xMode val="edge"/>
          <c:yMode val="edge"/>
          <c:x val="5.8777011494252893E-2"/>
          <c:y val="1.6703954628376469E-2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2144048942837025"/>
                  <c:y val="-2.0050157454990078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7B-4C2C-999B-EFC1291E8677}"/>
                </c:ext>
              </c:extLst>
            </c:dLbl>
            <c:dLbl>
              <c:idx val="1"/>
              <c:layout>
                <c:manualLayout>
                  <c:x val="0.21835909558661537"/>
                  <c:y val="-0.26283442150772007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7B-4C2C-999B-EFC1291E8677}"/>
                </c:ext>
              </c:extLst>
            </c:dLbl>
            <c:dLbl>
              <c:idx val="2"/>
              <c:layout>
                <c:manualLayout>
                  <c:x val="4.6411841895863219E-2"/>
                  <c:y val="2.7815442233034629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7B-4C2C-999B-EFC1291E8677}"/>
                </c:ext>
              </c:extLst>
            </c:dLbl>
            <c:dLbl>
              <c:idx val="3"/>
              <c:layout>
                <c:manualLayout>
                  <c:x val="-1.257308020572046E-2"/>
                  <c:y val="4.8619094693542683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37639810023367"/>
                      <c:h val="9.10795529904973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87B-4C2C-999B-EFC1291E8677}"/>
                </c:ext>
              </c:extLst>
            </c:dLbl>
            <c:dLbl>
              <c:idx val="4"/>
              <c:layout>
                <c:manualLayout>
                  <c:x val="-3.5098320946345837E-2"/>
                  <c:y val="-6.8713310516444442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7B-4C2C-999B-EFC1291E8677}"/>
                </c:ext>
              </c:extLst>
            </c:dLbl>
            <c:dLbl>
              <c:idx val="5"/>
              <c:layout>
                <c:manualLayout>
                  <c:x val="0.19558375840940143"/>
                  <c:y val="0.1028663186716205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7B-4C2C-999B-EFC1291E8677}"/>
                </c:ext>
              </c:extLst>
            </c:dLbl>
            <c:dLbl>
              <c:idx val="6"/>
              <c:layout>
                <c:manualLayout>
                  <c:x val="0.2295325074712582"/>
                  <c:y val="0.2418883292035877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7B-4C2C-999B-EFC1291E8677}"/>
                </c:ext>
              </c:extLst>
            </c:dLbl>
            <c:dLbl>
              <c:idx val="7"/>
              <c:layout>
                <c:manualLayout>
                  <c:x val="-2.2525447889402372E-2"/>
                  <c:y val="-1.60401027829578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7B-4C2C-999B-EFC1291E8677}"/>
                </c:ext>
              </c:extLst>
            </c:dLbl>
            <c:dLbl>
              <c:idx val="8"/>
              <c:layout>
                <c:manualLayout>
                  <c:x val="-0.12714140882042388"/>
                  <c:y val="-8.2961281023155378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7B-4C2C-999B-EFC1291E8677}"/>
                </c:ext>
              </c:extLst>
            </c:dLbl>
            <c:dLbl>
              <c:idx val="9"/>
              <c:layout>
                <c:manualLayout>
                  <c:x val="4.7698302709921418E-2"/>
                  <c:y val="1.4171463880663913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87B-4C2C-999B-EFC1291E867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('1990-2021 CO2'!$A$2,'1990-2021 CO2'!$A$7,'1990-2021 CO2'!$A$8,'1990-2021 CO2'!$A$9,'1990-2021 CO2'!$A$10,'1990-2021 CO2'!$A$11,'1990-2021 CO2'!$A$17,'1990-2021 CO2'!$A$23,'1990-2021 CO2'!$A$24,'1990-2021 CO2'!$A$32)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('1990-2021 CO2'!$B$2,'1990-2021 CO2'!$B$7,'1990-2021 CO2'!$B$8,'1990-2021 CO2'!$B$9,'1990-2021 CO2'!$B$10,'1990-2021 CO2'!$B$11,'1990-2021 CO2'!$B$17,'1990-2021 CO2'!$B$23,'1990-2021 CO2'!$B$24,'1990-2021 CO2'!$B$32)</c:f>
              <c:numCache>
                <c:formatCode>0.00</c:formatCode>
                <c:ptCount val="10"/>
                <c:pt idx="0">
                  <c:v>11145.011795837325</c:v>
                </c:pt>
                <c:pt idx="1">
                  <c:v>7049.7011827837396</c:v>
                </c:pt>
                <c:pt idx="2">
                  <c:v>4046.6007240392096</c:v>
                </c:pt>
                <c:pt idx="3">
                  <c:v>1010.2228648919468</c:v>
                </c:pt>
                <c:pt idx="4">
                  <c:v>1119.8183727751175</c:v>
                </c:pt>
                <c:pt idx="5">
                  <c:v>5029.6318626318189</c:v>
                </c:pt>
                <c:pt idx="6">
                  <c:v>2248.9070260136032</c:v>
                </c:pt>
                <c:pt idx="8">
                  <c:v>1198.9399944037998</c:v>
                </c:pt>
                <c:pt idx="9">
                  <c:v>95.586393100615695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87B-4C2C-999B-EFC1291E8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2.5649785891916906E-2"/>
          <c:y val="0.83052470837978265"/>
          <c:w val="0.9503756720065164"/>
          <c:h val="0.14917627331953798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911973348644102E-2"/>
          <c:y val="3.2949149716677478E-2"/>
          <c:w val="0.91216893473155158"/>
          <c:h val="0.829225740870666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'1990-2021 CH4'!$A$2</c:f>
              <c:strCache>
                <c:ptCount val="1"/>
                <c:pt idx="0">
                  <c:v>Energy Industries</c:v>
                </c:pt>
              </c:strCache>
            </c:strRef>
          </c:tx>
          <c:invertIfNegative val="0"/>
          <c:cat>
            <c:numRef>
              <c:f>'1990-2021 CH4'!$B$1:$AG$1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'1990-2021 CH4'!$B$2:$AG$2</c:f>
              <c:numCache>
                <c:formatCode>0.00</c:formatCode>
                <c:ptCount val="32"/>
                <c:pt idx="0">
                  <c:v>125.95361973620008</c:v>
                </c:pt>
                <c:pt idx="1">
                  <c:v>115.45432047493077</c:v>
                </c:pt>
                <c:pt idx="2">
                  <c:v>110.21806304134131</c:v>
                </c:pt>
                <c:pt idx="3">
                  <c:v>115.09404735045308</c:v>
                </c:pt>
                <c:pt idx="4">
                  <c:v>113.68457173649607</c:v>
                </c:pt>
                <c:pt idx="5">
                  <c:v>114.75248086154393</c:v>
                </c:pt>
                <c:pt idx="6">
                  <c:v>116.33888966688707</c:v>
                </c:pt>
                <c:pt idx="7">
                  <c:v>114.29426914034686</c:v>
                </c:pt>
                <c:pt idx="8">
                  <c:v>99.226400055988265</c:v>
                </c:pt>
                <c:pt idx="9">
                  <c:v>101.23982333277881</c:v>
                </c:pt>
                <c:pt idx="10">
                  <c:v>105.36349601159587</c:v>
                </c:pt>
                <c:pt idx="11">
                  <c:v>120.84317638267069</c:v>
                </c:pt>
                <c:pt idx="12">
                  <c:v>95.149022904008419</c:v>
                </c:pt>
                <c:pt idx="13">
                  <c:v>842.0158582544459</c:v>
                </c:pt>
                <c:pt idx="14">
                  <c:v>102.53105768594786</c:v>
                </c:pt>
                <c:pt idx="15">
                  <c:v>92.805516028201083</c:v>
                </c:pt>
                <c:pt idx="16">
                  <c:v>105.50403590756918</c:v>
                </c:pt>
                <c:pt idx="17">
                  <c:v>115.29698947417209</c:v>
                </c:pt>
                <c:pt idx="18">
                  <c:v>107.39014170462939</c:v>
                </c:pt>
                <c:pt idx="19">
                  <c:v>101.79176232727393</c:v>
                </c:pt>
                <c:pt idx="20">
                  <c:v>105.10248982598318</c:v>
                </c:pt>
                <c:pt idx="21">
                  <c:v>95.632082467757456</c:v>
                </c:pt>
                <c:pt idx="22">
                  <c:v>95.17006515532016</c:v>
                </c:pt>
                <c:pt idx="23">
                  <c:v>92.744123586869151</c:v>
                </c:pt>
                <c:pt idx="24">
                  <c:v>105.80334262188114</c:v>
                </c:pt>
                <c:pt idx="25">
                  <c:v>106.24846603675408</c:v>
                </c:pt>
                <c:pt idx="26">
                  <c:v>107.41074692886926</c:v>
                </c:pt>
                <c:pt idx="27">
                  <c:v>111.17642224767465</c:v>
                </c:pt>
                <c:pt idx="28">
                  <c:v>118.99454748686605</c:v>
                </c:pt>
                <c:pt idx="29">
                  <c:v>113.45399653688048</c:v>
                </c:pt>
                <c:pt idx="30">
                  <c:v>114.06006698472464</c:v>
                </c:pt>
                <c:pt idx="31">
                  <c:v>112.85709249950744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AA-40F1-96C6-BB41C973B149}"/>
            </c:ext>
          </c:extLst>
        </c:ser>
        <c:ser>
          <c:idx val="1"/>
          <c:order val="1"/>
          <c:tx>
            <c:strRef>
              <c:f>'1990-2021 CH4'!$A$7</c:f>
              <c:strCache>
                <c:ptCount val="1"/>
                <c:pt idx="0">
                  <c:v>Residential</c:v>
                </c:pt>
              </c:strCache>
            </c:strRef>
          </c:tx>
          <c:invertIfNegative val="0"/>
          <c:cat>
            <c:numRef>
              <c:f>'1990-2021 CH4'!$B$1:$AG$1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'1990-2021 CH4'!$B$7:$AG$7</c:f>
              <c:numCache>
                <c:formatCode>0.00</c:formatCode>
                <c:ptCount val="32"/>
                <c:pt idx="0">
                  <c:v>495.66229932893646</c:v>
                </c:pt>
                <c:pt idx="1">
                  <c:v>484.33550613312656</c:v>
                </c:pt>
                <c:pt idx="2">
                  <c:v>411.57539483077676</c:v>
                </c:pt>
                <c:pt idx="3">
                  <c:v>400.71391167305404</c:v>
                </c:pt>
                <c:pt idx="4">
                  <c:v>353.49684237902176</c:v>
                </c:pt>
                <c:pt idx="5">
                  <c:v>319.48579113460175</c:v>
                </c:pt>
                <c:pt idx="6">
                  <c:v>319.70196448517493</c:v>
                </c:pt>
                <c:pt idx="7">
                  <c:v>280.48676605997173</c:v>
                </c:pt>
                <c:pt idx="8">
                  <c:v>297.54045778580462</c:v>
                </c:pt>
                <c:pt idx="9">
                  <c:v>227.98063085893878</c:v>
                </c:pt>
                <c:pt idx="10">
                  <c:v>227.52018430841429</c:v>
                </c:pt>
                <c:pt idx="11">
                  <c:v>217.1276106463873</c:v>
                </c:pt>
                <c:pt idx="12">
                  <c:v>214.2122324285711</c:v>
                </c:pt>
                <c:pt idx="13">
                  <c:v>203.36950718306139</c:v>
                </c:pt>
                <c:pt idx="14">
                  <c:v>199.90703214488667</c:v>
                </c:pt>
                <c:pt idx="15">
                  <c:v>209.1937550034668</c:v>
                </c:pt>
                <c:pt idx="16">
                  <c:v>203.39903702055403</c:v>
                </c:pt>
                <c:pt idx="17">
                  <c:v>197.43866621783761</c:v>
                </c:pt>
                <c:pt idx="18">
                  <c:v>209.44611791890625</c:v>
                </c:pt>
                <c:pt idx="19">
                  <c:v>220.7360351480925</c:v>
                </c:pt>
                <c:pt idx="20">
                  <c:v>210.22118380143496</c:v>
                </c:pt>
                <c:pt idx="21">
                  <c:v>188.21622303979336</c:v>
                </c:pt>
                <c:pt idx="22">
                  <c:v>187.80864428761049</c:v>
                </c:pt>
                <c:pt idx="23">
                  <c:v>197.55181769835087</c:v>
                </c:pt>
                <c:pt idx="24">
                  <c:v>177.20689996244542</c:v>
                </c:pt>
                <c:pt idx="25">
                  <c:v>185.36980215604575</c:v>
                </c:pt>
                <c:pt idx="26">
                  <c:v>188.81845894701473</c:v>
                </c:pt>
                <c:pt idx="27">
                  <c:v>161.89952664346387</c:v>
                </c:pt>
                <c:pt idx="28">
                  <c:v>174.02381109003829</c:v>
                </c:pt>
                <c:pt idx="29">
                  <c:v>157.11188701863108</c:v>
                </c:pt>
                <c:pt idx="30">
                  <c:v>164.53134840694418</c:v>
                </c:pt>
                <c:pt idx="31">
                  <c:v>156.8210547678643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AA-40F1-96C6-BB41C973B149}"/>
            </c:ext>
          </c:extLst>
        </c:ser>
        <c:ser>
          <c:idx val="2"/>
          <c:order val="2"/>
          <c:tx>
            <c:strRef>
              <c:f>'1990-2021 CH4'!$A$8</c:f>
              <c:strCache>
                <c:ptCount val="1"/>
                <c:pt idx="0">
                  <c:v>Manufacturing Combustion</c:v>
                </c:pt>
              </c:strCache>
            </c:strRef>
          </c:tx>
          <c:invertIfNegative val="0"/>
          <c:cat>
            <c:numRef>
              <c:f>'1990-2021 CH4'!$B$1:$AG$1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'1990-2021 CH4'!$B$8:$AG$8</c:f>
              <c:numCache>
                <c:formatCode>0.00</c:formatCode>
                <c:ptCount val="32"/>
                <c:pt idx="0">
                  <c:v>7.5860424420705046</c:v>
                </c:pt>
                <c:pt idx="1">
                  <c:v>7.6380510438911227</c:v>
                </c:pt>
                <c:pt idx="2">
                  <c:v>6.4014740981178466</c:v>
                </c:pt>
                <c:pt idx="3">
                  <c:v>6.7544190537522706</c:v>
                </c:pt>
                <c:pt idx="4">
                  <c:v>6.5241243073363764</c:v>
                </c:pt>
                <c:pt idx="5">
                  <c:v>6.6727850253167631</c:v>
                </c:pt>
                <c:pt idx="6">
                  <c:v>7.2084399846683684</c:v>
                </c:pt>
                <c:pt idx="7">
                  <c:v>7.292609772630164</c:v>
                </c:pt>
                <c:pt idx="8">
                  <c:v>7.8195146930109036</c:v>
                </c:pt>
                <c:pt idx="9">
                  <c:v>7.869150521337831</c:v>
                </c:pt>
                <c:pt idx="10">
                  <c:v>9.203945261235674</c:v>
                </c:pt>
                <c:pt idx="11">
                  <c:v>9.6884076896368398</c:v>
                </c:pt>
                <c:pt idx="12">
                  <c:v>9.3075021086783476</c:v>
                </c:pt>
                <c:pt idx="13">
                  <c:v>9.6415881481241996</c:v>
                </c:pt>
                <c:pt idx="14">
                  <c:v>10.547533501626148</c:v>
                </c:pt>
                <c:pt idx="15">
                  <c:v>12.103901592751313</c:v>
                </c:pt>
                <c:pt idx="16">
                  <c:v>11.535876680917973</c:v>
                </c:pt>
                <c:pt idx="17">
                  <c:v>11.171635939789693</c:v>
                </c:pt>
                <c:pt idx="18">
                  <c:v>10.336363418662685</c:v>
                </c:pt>
                <c:pt idx="19">
                  <c:v>8.7549424404900869</c:v>
                </c:pt>
                <c:pt idx="20">
                  <c:v>9.2361473885131176</c:v>
                </c:pt>
                <c:pt idx="21">
                  <c:v>8.0505369796717954</c:v>
                </c:pt>
                <c:pt idx="22">
                  <c:v>7.4259756566495234</c:v>
                </c:pt>
                <c:pt idx="23">
                  <c:v>7.591183777295428</c:v>
                </c:pt>
                <c:pt idx="24">
                  <c:v>8.865368252998973</c:v>
                </c:pt>
                <c:pt idx="25">
                  <c:v>8.8710207575761348</c:v>
                </c:pt>
                <c:pt idx="26">
                  <c:v>8.5789399979477245</c:v>
                </c:pt>
                <c:pt idx="27">
                  <c:v>9.1835481370957037</c:v>
                </c:pt>
                <c:pt idx="28">
                  <c:v>9.5208403199911462</c:v>
                </c:pt>
                <c:pt idx="29">
                  <c:v>8.9223939704117683</c:v>
                </c:pt>
                <c:pt idx="30">
                  <c:v>8.569083828023274</c:v>
                </c:pt>
                <c:pt idx="31">
                  <c:v>9.0330568165383038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AA-40F1-96C6-BB41C973B149}"/>
            </c:ext>
          </c:extLst>
        </c:ser>
        <c:ser>
          <c:idx val="3"/>
          <c:order val="3"/>
          <c:tx>
            <c:strRef>
              <c:f>'1990-2021 CH4'!$A$9</c:f>
              <c:strCache>
                <c:ptCount val="1"/>
                <c:pt idx="0">
                  <c:v>Commercial Services</c:v>
                </c:pt>
              </c:strCache>
            </c:strRef>
          </c:tx>
          <c:invertIfNegative val="0"/>
          <c:cat>
            <c:numRef>
              <c:f>'1990-2021 CH4'!$B$1:$AG$1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'1990-2021 CH4'!$B$9:$AG$9</c:f>
              <c:numCache>
                <c:formatCode>0.00</c:formatCode>
                <c:ptCount val="32"/>
                <c:pt idx="0">
                  <c:v>3.689839842000993</c:v>
                </c:pt>
                <c:pt idx="1">
                  <c:v>3.7277741689500181</c:v>
                </c:pt>
                <c:pt idx="2">
                  <c:v>3.6737567027511671</c:v>
                </c:pt>
                <c:pt idx="3">
                  <c:v>3.5829538020602811</c:v>
                </c:pt>
                <c:pt idx="4">
                  <c:v>3.8985914286435288</c:v>
                </c:pt>
                <c:pt idx="5">
                  <c:v>3.8042225400037109</c:v>
                </c:pt>
                <c:pt idx="6">
                  <c:v>3.3694972656048123</c:v>
                </c:pt>
                <c:pt idx="7">
                  <c:v>3.3678126880864028</c:v>
                </c:pt>
                <c:pt idx="8">
                  <c:v>3.2596460426533982</c:v>
                </c:pt>
                <c:pt idx="9">
                  <c:v>3.3392745727605799</c:v>
                </c:pt>
                <c:pt idx="10">
                  <c:v>3.3389501654139493</c:v>
                </c:pt>
                <c:pt idx="11">
                  <c:v>3.2465879102458981</c:v>
                </c:pt>
                <c:pt idx="12">
                  <c:v>3.1012097474651217</c:v>
                </c:pt>
                <c:pt idx="13">
                  <c:v>3.3171725346918257</c:v>
                </c:pt>
                <c:pt idx="14">
                  <c:v>3.1330629013849478</c:v>
                </c:pt>
                <c:pt idx="15">
                  <c:v>3.2450442182334553</c:v>
                </c:pt>
                <c:pt idx="16">
                  <c:v>3.5424705923612807</c:v>
                </c:pt>
                <c:pt idx="17">
                  <c:v>5.0004410485291348</c:v>
                </c:pt>
                <c:pt idx="18">
                  <c:v>6.9884156028066959</c:v>
                </c:pt>
                <c:pt idx="19">
                  <c:v>5.4267590700000659</c:v>
                </c:pt>
                <c:pt idx="20">
                  <c:v>5.3223307438806655</c:v>
                </c:pt>
                <c:pt idx="21">
                  <c:v>5.7702353813530891</c:v>
                </c:pt>
                <c:pt idx="22">
                  <c:v>6.3439510535482668</c:v>
                </c:pt>
                <c:pt idx="23">
                  <c:v>7.1756581176257441</c:v>
                </c:pt>
                <c:pt idx="24">
                  <c:v>7.5706541573749755</c:v>
                </c:pt>
                <c:pt idx="25">
                  <c:v>5.3889745823705812</c:v>
                </c:pt>
                <c:pt idx="26">
                  <c:v>4.6185106723412037</c:v>
                </c:pt>
                <c:pt idx="27">
                  <c:v>3.975548271230922</c:v>
                </c:pt>
                <c:pt idx="28">
                  <c:v>3.7147228777547161</c:v>
                </c:pt>
                <c:pt idx="29">
                  <c:v>3.3920047490274254</c:v>
                </c:pt>
                <c:pt idx="30">
                  <c:v>3.5683723762692958</c:v>
                </c:pt>
                <c:pt idx="31">
                  <c:v>3.6584913082503028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AA-40F1-96C6-BB41C973B149}"/>
            </c:ext>
          </c:extLst>
        </c:ser>
        <c:ser>
          <c:idx val="4"/>
          <c:order val="4"/>
          <c:tx>
            <c:strRef>
              <c:f>'1990-2021 CH4'!$A$10</c:f>
              <c:strCache>
                <c:ptCount val="1"/>
                <c:pt idx="0">
                  <c:v>Public Services</c:v>
                </c:pt>
              </c:strCache>
            </c:strRef>
          </c:tx>
          <c:invertIfNegative val="0"/>
          <c:cat>
            <c:numRef>
              <c:f>'1990-2021 CH4'!$B$1:$AG$1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'1990-2021 CH4'!$B$10:$AG$10</c:f>
              <c:numCache>
                <c:formatCode>0.00</c:formatCode>
                <c:ptCount val="32"/>
                <c:pt idx="0">
                  <c:v>3.9112065914305889</c:v>
                </c:pt>
                <c:pt idx="1">
                  <c:v>3.7982469993479713</c:v>
                </c:pt>
                <c:pt idx="2">
                  <c:v>3.4874443541393552</c:v>
                </c:pt>
                <c:pt idx="3">
                  <c:v>3.3472789034692445</c:v>
                </c:pt>
                <c:pt idx="4">
                  <c:v>3.370013719987599</c:v>
                </c:pt>
                <c:pt idx="5">
                  <c:v>3.1334314226864173</c:v>
                </c:pt>
                <c:pt idx="6">
                  <c:v>2.9088747986676622</c:v>
                </c:pt>
                <c:pt idx="7">
                  <c:v>2.7393965411057604</c:v>
                </c:pt>
                <c:pt idx="8">
                  <c:v>2.5317375516320371</c:v>
                </c:pt>
                <c:pt idx="9">
                  <c:v>2.6115969230253548</c:v>
                </c:pt>
                <c:pt idx="10">
                  <c:v>2.6984075139297414</c:v>
                </c:pt>
                <c:pt idx="11">
                  <c:v>2.6068897212999143</c:v>
                </c:pt>
                <c:pt idx="12">
                  <c:v>2.4551124085227678</c:v>
                </c:pt>
                <c:pt idx="13">
                  <c:v>2.3499015659503808</c:v>
                </c:pt>
                <c:pt idx="14">
                  <c:v>2.1905950230509141</c:v>
                </c:pt>
                <c:pt idx="15">
                  <c:v>2.1993365465840218</c:v>
                </c:pt>
                <c:pt idx="16">
                  <c:v>2.113214728022931</c:v>
                </c:pt>
                <c:pt idx="17">
                  <c:v>1.993380536902613</c:v>
                </c:pt>
                <c:pt idx="18">
                  <c:v>2.0301448787628975</c:v>
                </c:pt>
                <c:pt idx="19">
                  <c:v>3.6964167577354998</c:v>
                </c:pt>
                <c:pt idx="20">
                  <c:v>3.1660585389334841</c:v>
                </c:pt>
                <c:pt idx="21">
                  <c:v>3.7545671116936186</c:v>
                </c:pt>
                <c:pt idx="22">
                  <c:v>4.4227889253035455</c:v>
                </c:pt>
                <c:pt idx="23">
                  <c:v>6.1156453507305262</c:v>
                </c:pt>
                <c:pt idx="24">
                  <c:v>6.3362547881617379</c:v>
                </c:pt>
                <c:pt idx="25">
                  <c:v>4.95911491961518</c:v>
                </c:pt>
                <c:pt idx="26">
                  <c:v>8.4430337579998227</c:v>
                </c:pt>
                <c:pt idx="27">
                  <c:v>7.624639499829736</c:v>
                </c:pt>
                <c:pt idx="28">
                  <c:v>7.1273087868334208</c:v>
                </c:pt>
                <c:pt idx="29">
                  <c:v>5.9084397212373858</c:v>
                </c:pt>
                <c:pt idx="30">
                  <c:v>6.4800374370175575</c:v>
                </c:pt>
                <c:pt idx="31">
                  <c:v>7.2506858400980505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AA-40F1-96C6-BB41C973B149}"/>
            </c:ext>
          </c:extLst>
        </c:ser>
        <c:ser>
          <c:idx val="5"/>
          <c:order val="5"/>
          <c:tx>
            <c:strRef>
              <c:f>'1990-2021 CH4'!$A$11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cat>
            <c:numRef>
              <c:f>'1990-2021 CH4'!$B$1:$AG$1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'1990-2021 CH4'!$B$11:$AG$11</c:f>
              <c:numCache>
                <c:formatCode>0.00</c:formatCode>
                <c:ptCount val="32"/>
                <c:pt idx="0">
                  <c:v>54.385864705525329</c:v>
                </c:pt>
                <c:pt idx="1">
                  <c:v>55.901581123325286</c:v>
                </c:pt>
                <c:pt idx="2">
                  <c:v>57.24602946129577</c:v>
                </c:pt>
                <c:pt idx="3">
                  <c:v>54.047472056495181</c:v>
                </c:pt>
                <c:pt idx="4">
                  <c:v>52.690268157805079</c:v>
                </c:pt>
                <c:pt idx="5">
                  <c:v>52.15671450496955</c:v>
                </c:pt>
                <c:pt idx="6">
                  <c:v>52.125555478782523</c:v>
                </c:pt>
                <c:pt idx="7">
                  <c:v>49.165593487051794</c:v>
                </c:pt>
                <c:pt idx="8">
                  <c:v>51.212824369261995</c:v>
                </c:pt>
                <c:pt idx="9">
                  <c:v>50.304383926015866</c:v>
                </c:pt>
                <c:pt idx="10">
                  <c:v>47.164356950954826</c:v>
                </c:pt>
                <c:pt idx="11">
                  <c:v>46.096084871477728</c:v>
                </c:pt>
                <c:pt idx="12">
                  <c:v>42.676217036034856</c:v>
                </c:pt>
                <c:pt idx="13">
                  <c:v>40.333354299569308</c:v>
                </c:pt>
                <c:pt idx="14">
                  <c:v>39.748341750472314</c:v>
                </c:pt>
                <c:pt idx="15">
                  <c:v>39.643093604283756</c:v>
                </c:pt>
                <c:pt idx="16">
                  <c:v>37.54579272338237</c:v>
                </c:pt>
                <c:pt idx="17">
                  <c:v>35.449891190551178</c:v>
                </c:pt>
                <c:pt idx="18">
                  <c:v>31.955213704565384</c:v>
                </c:pt>
                <c:pt idx="19">
                  <c:v>27.631593852474431</c:v>
                </c:pt>
                <c:pt idx="20">
                  <c:v>23.993409460807687</c:v>
                </c:pt>
                <c:pt idx="21">
                  <c:v>21.807892505383787</c:v>
                </c:pt>
                <c:pt idx="22">
                  <c:v>19.399639970038816</c:v>
                </c:pt>
                <c:pt idx="23">
                  <c:v>18.280417498702363</c:v>
                </c:pt>
                <c:pt idx="24">
                  <c:v>17.262725310783356</c:v>
                </c:pt>
                <c:pt idx="25">
                  <c:v>16.008277741194458</c:v>
                </c:pt>
                <c:pt idx="26">
                  <c:v>14.624588409726451</c:v>
                </c:pt>
                <c:pt idx="27">
                  <c:v>12.504318238500021</c:v>
                </c:pt>
                <c:pt idx="28">
                  <c:v>11.191677615270414</c:v>
                </c:pt>
                <c:pt idx="29">
                  <c:v>10.325200096833711</c:v>
                </c:pt>
                <c:pt idx="30">
                  <c:v>7.8847372363175392</c:v>
                </c:pt>
                <c:pt idx="31">
                  <c:v>8.1559314709712343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AA-40F1-96C6-BB41C973B149}"/>
            </c:ext>
          </c:extLst>
        </c:ser>
        <c:ser>
          <c:idx val="6"/>
          <c:order val="6"/>
          <c:tx>
            <c:strRef>
              <c:f>'1990-2021 CH4'!$A$17</c:f>
              <c:strCache>
                <c:ptCount val="1"/>
                <c:pt idx="0">
                  <c:v>Industrial Processes</c:v>
                </c:pt>
              </c:strCache>
            </c:strRef>
          </c:tx>
          <c:invertIfNegative val="0"/>
          <c:cat>
            <c:numRef>
              <c:f>'1990-2021 CH4'!$B$1:$AG$1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'1990-2021 CH4'!$B$17:$AG$17</c:f>
              <c:numCache>
                <c:formatCode>0.00</c:formatCode>
                <c:ptCount val="32"/>
              </c:numCache>
            </c:numRef>
          </c:val>
          <c:extLst>
            <c:ext xmlns:c16="http://schemas.microsoft.com/office/drawing/2014/chart" uri="{C3380CC4-5D6E-409C-BE32-E72D297353CC}">
              <c16:uniqueId val="{00000006-64AA-40F1-96C6-BB41C973B149}"/>
            </c:ext>
          </c:extLst>
        </c:ser>
        <c:ser>
          <c:idx val="7"/>
          <c:order val="7"/>
          <c:tx>
            <c:strRef>
              <c:f>'1990-2021 CH4'!$A$23</c:f>
              <c:strCache>
                <c:ptCount val="1"/>
                <c:pt idx="0">
                  <c:v>F-Gases</c:v>
                </c:pt>
              </c:strCache>
            </c:strRef>
          </c:tx>
          <c:invertIfNegative val="0"/>
          <c:cat>
            <c:numRef>
              <c:f>'1990-2021 CH4'!$B$1:$AG$1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'1990-2021 CH4'!$B$23:$AG$23</c:f>
              <c:numCache>
                <c:formatCode>0.00</c:formatCode>
                <c:ptCount val="32"/>
              </c:numCache>
            </c:numRef>
          </c:val>
          <c:extLst>
            <c:ext xmlns:c16="http://schemas.microsoft.com/office/drawing/2014/chart" uri="{C3380CC4-5D6E-409C-BE32-E72D297353CC}">
              <c16:uniqueId val="{00000007-64AA-40F1-96C6-BB41C973B149}"/>
            </c:ext>
          </c:extLst>
        </c:ser>
        <c:ser>
          <c:idx val="8"/>
          <c:order val="8"/>
          <c:tx>
            <c:strRef>
              <c:f>'1990-2021 CH4'!$A$24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cat>
            <c:numRef>
              <c:f>'1990-2021 CH4'!$B$1:$AG$1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'1990-2021 CH4'!$B$24:$AG$24</c:f>
              <c:numCache>
                <c:formatCode>0.00</c:formatCode>
                <c:ptCount val="32"/>
                <c:pt idx="0">
                  <c:v>13900.996674573184</c:v>
                </c:pt>
                <c:pt idx="1">
                  <c:v>14206.675259234573</c:v>
                </c:pt>
                <c:pt idx="2">
                  <c:v>14477.819502462569</c:v>
                </c:pt>
                <c:pt idx="3">
                  <c:v>14612.601113230425</c:v>
                </c:pt>
                <c:pt idx="4">
                  <c:v>14625.905100619986</c:v>
                </c:pt>
                <c:pt idx="5">
                  <c:v>14745.18292757549</c:v>
                </c:pt>
                <c:pt idx="6">
                  <c:v>15236.693612546767</c:v>
                </c:pt>
                <c:pt idx="7">
                  <c:v>15659.514242219087</c:v>
                </c:pt>
                <c:pt idx="8">
                  <c:v>15983.851460215237</c:v>
                </c:pt>
                <c:pt idx="9">
                  <c:v>15594.515089491135</c:v>
                </c:pt>
                <c:pt idx="10">
                  <c:v>14998.101999638871</c:v>
                </c:pt>
                <c:pt idx="11">
                  <c:v>15007.54676793762</c:v>
                </c:pt>
                <c:pt idx="12">
                  <c:v>14917.716653794376</c:v>
                </c:pt>
                <c:pt idx="13">
                  <c:v>14927.853096509669</c:v>
                </c:pt>
                <c:pt idx="14">
                  <c:v>14843.596780825183</c:v>
                </c:pt>
                <c:pt idx="15">
                  <c:v>14756.240896484087</c:v>
                </c:pt>
                <c:pt idx="16">
                  <c:v>14835.686501437047</c:v>
                </c:pt>
                <c:pt idx="17">
                  <c:v>14339.11793139054</c:v>
                </c:pt>
                <c:pt idx="18">
                  <c:v>14315.990844081793</c:v>
                </c:pt>
                <c:pt idx="19">
                  <c:v>14078.533217208702</c:v>
                </c:pt>
                <c:pt idx="20">
                  <c:v>13777.27409899624</c:v>
                </c:pt>
                <c:pt idx="21">
                  <c:v>13651.646917707023</c:v>
                </c:pt>
                <c:pt idx="22">
                  <c:v>14484.746365339208</c:v>
                </c:pt>
                <c:pt idx="23">
                  <c:v>14613.597794835094</c:v>
                </c:pt>
                <c:pt idx="24">
                  <c:v>14507.821470011741</c:v>
                </c:pt>
                <c:pt idx="25">
                  <c:v>15006.906791590538</c:v>
                </c:pt>
                <c:pt idx="26">
                  <c:v>15430.852381587829</c:v>
                </c:pt>
                <c:pt idx="27">
                  <c:v>15978.857926579589</c:v>
                </c:pt>
                <c:pt idx="28">
                  <c:v>16355.701333807323</c:v>
                </c:pt>
                <c:pt idx="29">
                  <c:v>15911.161172427945</c:v>
                </c:pt>
                <c:pt idx="30">
                  <c:v>16150.915619208459</c:v>
                </c:pt>
                <c:pt idx="31">
                  <c:v>16555.181185135112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4AA-40F1-96C6-BB41C973B149}"/>
            </c:ext>
          </c:extLst>
        </c:ser>
        <c:ser>
          <c:idx val="9"/>
          <c:order val="9"/>
          <c:tx>
            <c:strRef>
              <c:f>'1990-2021 CH4'!$A$32</c:f>
              <c:strCache>
                <c:ptCount val="1"/>
                <c:pt idx="0">
                  <c:v>Waste</c:v>
                </c:pt>
              </c:strCache>
            </c:strRef>
          </c:tx>
          <c:invertIfNegative val="0"/>
          <c:cat>
            <c:numRef>
              <c:f>'1990-2021 CH4'!$B$1:$AG$1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'1990-2021 CH4'!$B$32:$AG$32</c:f>
              <c:numCache>
                <c:formatCode>0.00</c:formatCode>
                <c:ptCount val="32"/>
                <c:pt idx="0">
                  <c:v>1545.8533528449464</c:v>
                </c:pt>
                <c:pt idx="1">
                  <c:v>1636.4310230730002</c:v>
                </c:pt>
                <c:pt idx="2">
                  <c:v>1707.4564657481867</c:v>
                </c:pt>
                <c:pt idx="3">
                  <c:v>1762.9557530360016</c:v>
                </c:pt>
                <c:pt idx="4">
                  <c:v>1814.1734518897417</c:v>
                </c:pt>
                <c:pt idx="5">
                  <c:v>1855.5442917242906</c:v>
                </c:pt>
                <c:pt idx="6">
                  <c:v>1719.7749698026582</c:v>
                </c:pt>
                <c:pt idx="7">
                  <c:v>1426.8877649365813</c:v>
                </c:pt>
                <c:pt idx="8">
                  <c:v>1491.8827066197821</c:v>
                </c:pt>
                <c:pt idx="9">
                  <c:v>1486.0762385516082</c:v>
                </c:pt>
                <c:pt idx="10">
                  <c:v>1492.2224155978661</c:v>
                </c:pt>
                <c:pt idx="11">
                  <c:v>1603.7445766192591</c:v>
                </c:pt>
                <c:pt idx="12">
                  <c:v>1692.1246573240251</c:v>
                </c:pt>
                <c:pt idx="13">
                  <c:v>1700.3052738968463</c:v>
                </c:pt>
                <c:pt idx="14">
                  <c:v>1414.1415897546729</c:v>
                </c:pt>
                <c:pt idx="15">
                  <c:v>1216.0931186203529</c:v>
                </c:pt>
                <c:pt idx="16">
                  <c:v>1251.9501560246192</c:v>
                </c:pt>
                <c:pt idx="17">
                  <c:v>763.59124516194049</c:v>
                </c:pt>
                <c:pt idx="18">
                  <c:v>608.60355344185666</c:v>
                </c:pt>
                <c:pt idx="19">
                  <c:v>408.32923304534131</c:v>
                </c:pt>
                <c:pt idx="20">
                  <c:v>400.77263100416906</c:v>
                </c:pt>
                <c:pt idx="21">
                  <c:v>515.97104988104388</c:v>
                </c:pt>
                <c:pt idx="22">
                  <c:v>425.06294209968399</c:v>
                </c:pt>
                <c:pt idx="23">
                  <c:v>602.2615471232391</c:v>
                </c:pt>
                <c:pt idx="24">
                  <c:v>811.89042621604301</c:v>
                </c:pt>
                <c:pt idx="25">
                  <c:v>899.6310710849483</c:v>
                </c:pt>
                <c:pt idx="26">
                  <c:v>922.59885329855069</c:v>
                </c:pt>
                <c:pt idx="27">
                  <c:v>891.99302487066734</c:v>
                </c:pt>
                <c:pt idx="28">
                  <c:v>862.99145627643406</c:v>
                </c:pt>
                <c:pt idx="29">
                  <c:v>832.78066196316593</c:v>
                </c:pt>
                <c:pt idx="30">
                  <c:v>830.82060284843635</c:v>
                </c:pt>
                <c:pt idx="31">
                  <c:v>796.74274231444622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4AA-40F1-96C6-BB41C973B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7561856"/>
        <c:axId val="227563392"/>
      </c:barChart>
      <c:catAx>
        <c:axId val="22756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7563392"/>
        <c:crosses val="autoZero"/>
        <c:auto val="1"/>
        <c:lblAlgn val="ctr"/>
        <c:lblOffset val="100"/>
        <c:noMultiLvlLbl val="0"/>
      </c:catAx>
      <c:valAx>
        <c:axId val="2275633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IE" sz="1600"/>
                  <a:t>kt CO</a:t>
                </a:r>
                <a:r>
                  <a:rPr lang="en-IE" sz="1600" baseline="-25000"/>
                  <a:t>2</a:t>
                </a:r>
                <a:r>
                  <a:rPr lang="en-IE" sz="1600"/>
                  <a:t> equivalent</a:t>
                </a:r>
              </a:p>
            </c:rich>
          </c:tx>
          <c:layout>
            <c:manualLayout>
              <c:xMode val="edge"/>
              <c:yMode val="edge"/>
              <c:x val="1.0915605522113531E-2"/>
              <c:y val="0.3028325230888436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227561856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7.47624430381785E-2"/>
          <c:y val="0.93561794588213598"/>
          <c:w val="0.87419699531423589"/>
          <c:h val="4.834195471134767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1237456</xdr:colOff>
      <xdr:row>57</xdr:row>
      <xdr:rowOff>183356</xdr:rowOff>
    </xdr:from>
    <xdr:to>
      <xdr:col>23</xdr:col>
      <xdr:colOff>312738</xdr:colOff>
      <xdr:row>87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DA6A55-D5F1-4098-9414-00B11763D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292100</xdr:colOff>
      <xdr:row>88</xdr:row>
      <xdr:rowOff>2381</xdr:rowOff>
    </xdr:from>
    <xdr:to>
      <xdr:col>19</xdr:col>
      <xdr:colOff>319088</xdr:colOff>
      <xdr:row>121</xdr:row>
      <xdr:rowOff>73819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E2FEF41-23F2-48B1-9B97-A1798E03A2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97630</xdr:colOff>
      <xdr:row>88</xdr:row>
      <xdr:rowOff>2381</xdr:rowOff>
    </xdr:from>
    <xdr:to>
      <xdr:col>8</xdr:col>
      <xdr:colOff>241300</xdr:colOff>
      <xdr:row>121</xdr:row>
      <xdr:rowOff>85724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C0FEA4A3-CA15-42AB-A730-C0335F1896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419100</xdr:colOff>
      <xdr:row>87</xdr:row>
      <xdr:rowOff>177800</xdr:rowOff>
    </xdr:from>
    <xdr:to>
      <xdr:col>30</xdr:col>
      <xdr:colOff>334170</xdr:colOff>
      <xdr:row>121</xdr:row>
      <xdr:rowOff>70643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60EA91FB-4C56-41AE-8A61-CAC79263F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406400</xdr:colOff>
      <xdr:row>87</xdr:row>
      <xdr:rowOff>177800</xdr:rowOff>
    </xdr:from>
    <xdr:to>
      <xdr:col>40</xdr:col>
      <xdr:colOff>165100</xdr:colOff>
      <xdr:row>121</xdr:row>
      <xdr:rowOff>58738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A57D9B7-EFBA-4B76-90EB-BAFCC298E7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843756</xdr:colOff>
      <xdr:row>49</xdr:row>
      <xdr:rowOff>157956</xdr:rowOff>
    </xdr:from>
    <xdr:to>
      <xdr:col>26</xdr:col>
      <xdr:colOff>571500</xdr:colOff>
      <xdr:row>78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4B670B-5E9A-43A4-B939-A870CE3A8C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101600</xdr:colOff>
      <xdr:row>81</xdr:row>
      <xdr:rowOff>129381</xdr:rowOff>
    </xdr:from>
    <xdr:to>
      <xdr:col>23</xdr:col>
      <xdr:colOff>93663</xdr:colOff>
      <xdr:row>115</xdr:row>
      <xdr:rowOff>10319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06646F4-7C9D-4B68-8BDC-1C8909CC02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62705</xdr:colOff>
      <xdr:row>81</xdr:row>
      <xdr:rowOff>142081</xdr:rowOff>
    </xdr:from>
    <xdr:to>
      <xdr:col>11</xdr:col>
      <xdr:colOff>658018</xdr:colOff>
      <xdr:row>115</xdr:row>
      <xdr:rowOff>34924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900326B3-16F5-47E7-ADC5-227502D999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869156</xdr:colOff>
      <xdr:row>48</xdr:row>
      <xdr:rowOff>177800</xdr:rowOff>
    </xdr:from>
    <xdr:to>
      <xdr:col>27</xdr:col>
      <xdr:colOff>495300</xdr:colOff>
      <xdr:row>74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C2A8FB-327B-491B-A106-39D1CDF5CD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25400</xdr:colOff>
      <xdr:row>76</xdr:row>
      <xdr:rowOff>154781</xdr:rowOff>
    </xdr:from>
    <xdr:to>
      <xdr:col>23</xdr:col>
      <xdr:colOff>17463</xdr:colOff>
      <xdr:row>110</xdr:row>
      <xdr:rowOff>35719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A78A24B-70A0-4A31-A374-A7C9387D75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11905</xdr:colOff>
      <xdr:row>76</xdr:row>
      <xdr:rowOff>154781</xdr:rowOff>
    </xdr:from>
    <xdr:to>
      <xdr:col>11</xdr:col>
      <xdr:colOff>607218</xdr:colOff>
      <xdr:row>110</xdr:row>
      <xdr:rowOff>47624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90F4ADB3-7925-436E-BA26-C17FDEB418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869156</xdr:colOff>
      <xdr:row>48</xdr:row>
      <xdr:rowOff>139700</xdr:rowOff>
    </xdr:from>
    <xdr:to>
      <xdr:col>33</xdr:col>
      <xdr:colOff>508000</xdr:colOff>
      <xdr:row>76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C49516-995F-4278-B2D4-DFB9D4A5C0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25400</xdr:colOff>
      <xdr:row>76</xdr:row>
      <xdr:rowOff>129381</xdr:rowOff>
    </xdr:from>
    <xdr:to>
      <xdr:col>23</xdr:col>
      <xdr:colOff>76200</xdr:colOff>
      <xdr:row>110</xdr:row>
      <xdr:rowOff>10319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4344B52-9A13-465B-AA9C-E803145845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11905</xdr:colOff>
      <xdr:row>76</xdr:row>
      <xdr:rowOff>142081</xdr:rowOff>
    </xdr:from>
    <xdr:to>
      <xdr:col>11</xdr:col>
      <xdr:colOff>578643</xdr:colOff>
      <xdr:row>110</xdr:row>
      <xdr:rowOff>34924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928B34F4-FE6B-4161-BE85-A981D5175B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800101</xdr:colOff>
      <xdr:row>49</xdr:row>
      <xdr:rowOff>114300</xdr:rowOff>
    </xdr:from>
    <xdr:to>
      <xdr:col>27</xdr:col>
      <xdr:colOff>457201</xdr:colOff>
      <xdr:row>74</xdr:row>
      <xdr:rowOff>70970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653835-D803-49FE-8B70-BAB8A158A5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762000</xdr:colOff>
      <xdr:row>118</xdr:row>
      <xdr:rowOff>169717</xdr:rowOff>
    </xdr:from>
    <xdr:to>
      <xdr:col>27</xdr:col>
      <xdr:colOff>330199</xdr:colOff>
      <xdr:row>150</xdr:row>
      <xdr:rowOff>51955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D180A33-012F-49F7-8E95-C766872367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17319</xdr:colOff>
      <xdr:row>152</xdr:row>
      <xdr:rowOff>29935</xdr:rowOff>
    </xdr:from>
    <xdr:to>
      <xdr:col>11</xdr:col>
      <xdr:colOff>727362</xdr:colOff>
      <xdr:row>186</xdr:row>
      <xdr:rowOff>16080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A5A63E9-EAA6-4C7E-B788-C69179517A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38348</xdr:colOff>
      <xdr:row>152</xdr:row>
      <xdr:rowOff>21606</xdr:rowOff>
    </xdr:from>
    <xdr:to>
      <xdr:col>22</xdr:col>
      <xdr:colOff>584200</xdr:colOff>
      <xdr:row>186</xdr:row>
      <xdr:rowOff>7752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D3F96EC-C7A4-4A37-9397-39348E75CA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189</xdr:row>
      <xdr:rowOff>0</xdr:rowOff>
    </xdr:from>
    <xdr:to>
      <xdr:col>12</xdr:col>
      <xdr:colOff>0</xdr:colOff>
      <xdr:row>222</xdr:row>
      <xdr:rowOff>83343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CA1AE838-4D97-49AB-ADDF-B7BB31863C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40823</xdr:colOff>
      <xdr:row>189</xdr:row>
      <xdr:rowOff>0</xdr:rowOff>
    </xdr:from>
    <xdr:to>
      <xdr:col>22</xdr:col>
      <xdr:colOff>585108</xdr:colOff>
      <xdr:row>222</xdr:row>
      <xdr:rowOff>83343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91188D6-174B-462E-96D7-EE9B726C36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388E2-02E5-4535-B196-0579152EAA6D}">
  <sheetPr>
    <tabColor rgb="FFFF0000"/>
    <outlinePr summaryBelow="0"/>
  </sheetPr>
  <dimension ref="A1:AX598"/>
  <sheetViews>
    <sheetView topLeftCell="E1" zoomScale="75" zoomScaleNormal="75" workbookViewId="0">
      <pane ySplit="1" topLeftCell="A17" activePane="bottomLeft" state="frozen"/>
      <selection activeCell="Q103" sqref="Q103"/>
      <selection pane="bottomLeft" activeCell="C43" sqref="C43"/>
    </sheetView>
  </sheetViews>
  <sheetFormatPr defaultColWidth="9.28515625" defaultRowHeight="15" outlineLevelRow="1" x14ac:dyDescent="0.25"/>
  <cols>
    <col min="1" max="1" width="41" style="29" customWidth="1"/>
    <col min="2" max="2" width="9.7109375" style="29" bestFit="1" customWidth="1"/>
    <col min="3" max="12" width="9.7109375" style="29" customWidth="1"/>
    <col min="13" max="13" width="9.85546875" style="29" customWidth="1"/>
    <col min="14" max="15" width="9.85546875" style="29" bestFit="1" customWidth="1"/>
    <col min="16" max="32" width="9.7109375" style="29" bestFit="1" customWidth="1"/>
    <col min="33" max="33" width="9.7109375" style="29" customWidth="1"/>
    <col min="34" max="34" width="13.28515625" style="29" bestFit="1" customWidth="1"/>
    <col min="35" max="35" width="13.28515625" style="29" customWidth="1"/>
    <col min="36" max="36" width="11" style="29" bestFit="1" customWidth="1"/>
    <col min="37" max="37" width="12.28515625" style="29" customWidth="1"/>
    <col min="38" max="38" width="11.28515625" style="29" customWidth="1"/>
    <col min="39" max="39" width="10.42578125" style="29" customWidth="1"/>
    <col min="40" max="40" width="9.7109375" style="29" customWidth="1"/>
    <col min="41" max="41" width="9.42578125" style="29" bestFit="1" customWidth="1"/>
    <col min="42" max="42" width="9.42578125" style="29" customWidth="1"/>
    <col min="43" max="43" width="11" style="29" bestFit="1" customWidth="1"/>
    <col min="44" max="44" width="9.28515625" style="29"/>
    <col min="45" max="45" width="10.7109375" style="29" customWidth="1"/>
    <col min="46" max="46" width="9.28515625" style="29"/>
    <col min="47" max="47" width="10.42578125" style="29" customWidth="1"/>
    <col min="48" max="16384" width="9.28515625" style="29"/>
  </cols>
  <sheetData>
    <row r="1" spans="1:50" ht="30" x14ac:dyDescent="0.25">
      <c r="A1" s="24" t="s">
        <v>56</v>
      </c>
      <c r="B1" s="25">
        <v>1990</v>
      </c>
      <c r="C1" s="25">
        <v>1991</v>
      </c>
      <c r="D1" s="25">
        <v>1992</v>
      </c>
      <c r="E1" s="25">
        <v>1993</v>
      </c>
      <c r="F1" s="25">
        <v>1994</v>
      </c>
      <c r="G1" s="25">
        <v>1995</v>
      </c>
      <c r="H1" s="25">
        <v>1996</v>
      </c>
      <c r="I1" s="25">
        <v>1997</v>
      </c>
      <c r="J1" s="25">
        <v>1998</v>
      </c>
      <c r="K1" s="25">
        <v>1999</v>
      </c>
      <c r="L1" s="25">
        <v>2000</v>
      </c>
      <c r="M1" s="25">
        <v>2001</v>
      </c>
      <c r="N1" s="25">
        <v>2002</v>
      </c>
      <c r="O1" s="25">
        <v>2003</v>
      </c>
      <c r="P1" s="25">
        <v>2004</v>
      </c>
      <c r="Q1" s="25">
        <v>2005</v>
      </c>
      <c r="R1" s="25">
        <v>2006</v>
      </c>
      <c r="S1" s="25">
        <v>2007</v>
      </c>
      <c r="T1" s="25">
        <v>2008</v>
      </c>
      <c r="U1" s="25">
        <v>2009</v>
      </c>
      <c r="V1" s="25">
        <v>2010</v>
      </c>
      <c r="W1" s="25">
        <v>2011</v>
      </c>
      <c r="X1" s="25">
        <v>2012</v>
      </c>
      <c r="Y1" s="25">
        <v>2013</v>
      </c>
      <c r="Z1" s="25">
        <v>2014</v>
      </c>
      <c r="AA1" s="25">
        <v>2015</v>
      </c>
      <c r="AB1" s="25">
        <v>2016</v>
      </c>
      <c r="AC1" s="25">
        <v>2017</v>
      </c>
      <c r="AD1" s="25">
        <v>2018</v>
      </c>
      <c r="AE1" s="25">
        <v>2019</v>
      </c>
      <c r="AF1" s="25">
        <v>2020</v>
      </c>
      <c r="AG1" s="25">
        <v>2021</v>
      </c>
      <c r="AH1" s="24" t="s">
        <v>0</v>
      </c>
      <c r="AI1" s="24" t="s">
        <v>1</v>
      </c>
      <c r="AJ1" s="26" t="s">
        <v>2</v>
      </c>
      <c r="AK1" s="27"/>
      <c r="AL1" s="26" t="s">
        <v>3</v>
      </c>
      <c r="AM1" s="28" t="s">
        <v>4</v>
      </c>
      <c r="AO1"/>
      <c r="AP1"/>
      <c r="AQ1"/>
      <c r="AR1"/>
      <c r="AS1"/>
      <c r="AT1"/>
      <c r="AU1"/>
      <c r="AV1"/>
      <c r="AW1"/>
    </row>
    <row r="2" spans="1:50" x14ac:dyDescent="0.25">
      <c r="A2" s="30" t="s">
        <v>5</v>
      </c>
      <c r="B2" s="31">
        <f t="shared" ref="B2:AA2" si="0">SUM(B3:B6)</f>
        <v>11334.543936802416</v>
      </c>
      <c r="C2" s="31">
        <f t="shared" si="0"/>
        <v>11784.94693048071</v>
      </c>
      <c r="D2" s="31">
        <f t="shared" si="0"/>
        <v>12440.836658191371</v>
      </c>
      <c r="E2" s="31">
        <f t="shared" si="0"/>
        <v>12461.362700169875</v>
      </c>
      <c r="F2" s="31">
        <f t="shared" si="0"/>
        <v>12797.185741974259</v>
      </c>
      <c r="G2" s="31">
        <f t="shared" si="0"/>
        <v>13482.320322811876</v>
      </c>
      <c r="H2" s="31">
        <f t="shared" si="0"/>
        <v>14202.419057457646</v>
      </c>
      <c r="I2" s="31">
        <f t="shared" si="0"/>
        <v>14857.438157197474</v>
      </c>
      <c r="J2" s="31">
        <f t="shared" si="0"/>
        <v>15223.247251743613</v>
      </c>
      <c r="K2" s="31">
        <f t="shared" si="0"/>
        <v>15921.095442406371</v>
      </c>
      <c r="L2" s="31">
        <f t="shared" si="0"/>
        <v>16202.239183785132</v>
      </c>
      <c r="M2" s="31">
        <f t="shared" si="0"/>
        <v>17490.407231801652</v>
      </c>
      <c r="N2" s="31">
        <f t="shared" si="0"/>
        <v>16493.709163559302</v>
      </c>
      <c r="O2" s="31">
        <f t="shared" si="0"/>
        <v>16545.989979932612</v>
      </c>
      <c r="P2" s="31">
        <f t="shared" si="0"/>
        <v>15418.520651993318</v>
      </c>
      <c r="Q2" s="31">
        <f t="shared" si="0"/>
        <v>15901.036677505399</v>
      </c>
      <c r="R2" s="31">
        <f t="shared" si="0"/>
        <v>15161.394825036868</v>
      </c>
      <c r="S2" s="31">
        <f t="shared" si="0"/>
        <v>14676.612359411942</v>
      </c>
      <c r="T2" s="31">
        <f t="shared" si="0"/>
        <v>14790.727315748543</v>
      </c>
      <c r="U2" s="31">
        <f t="shared" si="0"/>
        <v>13197.011825080008</v>
      </c>
      <c r="V2" s="31">
        <f t="shared" si="0"/>
        <v>13461.164760560536</v>
      </c>
      <c r="W2" s="31">
        <f t="shared" si="0"/>
        <v>12057.103758078702</v>
      </c>
      <c r="X2" s="31">
        <f t="shared" si="0"/>
        <v>12897.959543429084</v>
      </c>
      <c r="Y2" s="31">
        <f t="shared" si="0"/>
        <v>11534.496342594983</v>
      </c>
      <c r="Z2" s="31">
        <f t="shared" si="0"/>
        <v>11342.541663681919</v>
      </c>
      <c r="AA2" s="31">
        <f t="shared" si="0"/>
        <v>11952.747280521731</v>
      </c>
      <c r="AB2" s="31">
        <f>SUM(AB3:AB6)</f>
        <v>12675.412361565528</v>
      </c>
      <c r="AC2" s="31">
        <f>SUM(AC3:AC6)</f>
        <v>11907.558112645618</v>
      </c>
      <c r="AD2" s="31">
        <f t="shared" ref="AD2:AG2" si="1">SUM(AD3:AD6)</f>
        <v>10647.250682483369</v>
      </c>
      <c r="AE2" s="31">
        <f t="shared" si="1"/>
        <v>9437.152889290297</v>
      </c>
      <c r="AF2" s="31">
        <f t="shared" si="1"/>
        <v>8737.3719470783453</v>
      </c>
      <c r="AG2" s="31">
        <f t="shared" si="1"/>
        <v>10271.840517523397</v>
      </c>
      <c r="AH2" s="32">
        <f t="shared" ref="AH2:AH18" si="2">AG2/$AG$47</f>
        <v>0.16538177657646874</v>
      </c>
      <c r="AI2" s="32">
        <f>AG2/$AG$48</f>
        <v>0.14790667397161295</v>
      </c>
      <c r="AJ2" s="32">
        <f>(AG2-B2)/B2</f>
        <v>-9.3757933729340548E-2</v>
      </c>
      <c r="AL2" s="33">
        <f>(AG2-AF2)/AF2</f>
        <v>0.17562129433646875</v>
      </c>
      <c r="AM2" s="34">
        <f>AG2-AF2</f>
        <v>1534.4685704450512</v>
      </c>
      <c r="AO2"/>
      <c r="AP2"/>
      <c r="AQ2"/>
      <c r="AR2"/>
      <c r="AS2"/>
      <c r="AT2"/>
      <c r="AU2"/>
      <c r="AV2"/>
      <c r="AW2"/>
    </row>
    <row r="3" spans="1:50" outlineLevel="1" x14ac:dyDescent="0.25">
      <c r="A3" s="35" t="s">
        <v>6</v>
      </c>
      <c r="B3" s="36">
        <v>10946.841040774052</v>
      </c>
      <c r="C3" s="36">
        <v>11433.689810240599</v>
      </c>
      <c r="D3" s="36">
        <v>12101.041946500101</v>
      </c>
      <c r="E3" s="36">
        <v>12119.176816090005</v>
      </c>
      <c r="F3" s="36">
        <v>12441.331989637658</v>
      </c>
      <c r="G3" s="36">
        <v>13125.648961902629</v>
      </c>
      <c r="H3" s="36">
        <v>13844.483973062837</v>
      </c>
      <c r="I3" s="36">
        <v>14483.155865084804</v>
      </c>
      <c r="J3" s="36">
        <v>14806.582439470863</v>
      </c>
      <c r="K3" s="36">
        <v>15490.965957019267</v>
      </c>
      <c r="L3" s="36">
        <v>15747.189756451284</v>
      </c>
      <c r="M3" s="36">
        <v>16886.057939679689</v>
      </c>
      <c r="N3" s="36">
        <v>15925.408080528965</v>
      </c>
      <c r="O3" s="36">
        <v>15211.815144081342</v>
      </c>
      <c r="P3" s="36">
        <v>14827.233183551469</v>
      </c>
      <c r="Q3" s="36">
        <v>15234.812846032068</v>
      </c>
      <c r="R3" s="36">
        <v>14516.111463850029</v>
      </c>
      <c r="S3" s="36">
        <v>14044.153853739423</v>
      </c>
      <c r="T3" s="36">
        <v>14140.112271570959</v>
      </c>
      <c r="U3" s="36">
        <v>12596.205788698935</v>
      </c>
      <c r="V3" s="36">
        <v>12880.045098734881</v>
      </c>
      <c r="W3" s="36">
        <v>11546.734790572129</v>
      </c>
      <c r="X3" s="36">
        <v>12351.554835112454</v>
      </c>
      <c r="Y3" s="36">
        <v>10993.50079600302</v>
      </c>
      <c r="Z3" s="36">
        <v>10831.250957168657</v>
      </c>
      <c r="AA3" s="36">
        <v>11380.315295547827</v>
      </c>
      <c r="AB3" s="36">
        <v>12136.107912388497</v>
      </c>
      <c r="AC3" s="36">
        <v>11362.006173007036</v>
      </c>
      <c r="AD3" s="36">
        <v>10099.950056738988</v>
      </c>
      <c r="AE3" s="36">
        <v>8953.7733353528292</v>
      </c>
      <c r="AF3" s="36">
        <v>8242.1452080337549</v>
      </c>
      <c r="AG3" s="36">
        <v>9795.0518334322242</v>
      </c>
      <c r="AH3" s="37">
        <f t="shared" si="2"/>
        <v>0.1577052399818793</v>
      </c>
      <c r="AI3" s="37">
        <f>AG3/$AG$48</f>
        <v>0.14104128034221203</v>
      </c>
      <c r="AJ3" s="37">
        <f>(AG3-B3)/B3</f>
        <v>-0.10521658285268978</v>
      </c>
      <c r="AK3" s="38"/>
      <c r="AL3" s="39">
        <f>(AG3-AF3)/AF3</f>
        <v>0.1884104909829574</v>
      </c>
      <c r="AM3" s="40">
        <f>AG3-AF3</f>
        <v>1552.9066253984693</v>
      </c>
      <c r="AO3"/>
      <c r="AP3"/>
      <c r="AQ3"/>
      <c r="AR3"/>
      <c r="AS3"/>
      <c r="AT3"/>
      <c r="AU3"/>
      <c r="AV3"/>
      <c r="AW3"/>
      <c r="AX3" s="41">
        <f>AG3-AF3</f>
        <v>1552.9066253984693</v>
      </c>
    </row>
    <row r="4" spans="1:50" outlineLevel="1" x14ac:dyDescent="0.25">
      <c r="A4" s="35" t="s">
        <v>7</v>
      </c>
      <c r="B4" s="36">
        <v>168.66182017280883</v>
      </c>
      <c r="C4" s="36">
        <v>166.6987141863942</v>
      </c>
      <c r="D4" s="36">
        <v>171.80906268404343</v>
      </c>
      <c r="E4" s="36">
        <v>172.64513913048722</v>
      </c>
      <c r="F4" s="36">
        <v>178.26125874753058</v>
      </c>
      <c r="G4" s="36">
        <v>181.26766138470839</v>
      </c>
      <c r="H4" s="36">
        <v>179.39928812479022</v>
      </c>
      <c r="I4" s="36">
        <v>218.73737608094885</v>
      </c>
      <c r="J4" s="36">
        <v>247.80756584782083</v>
      </c>
      <c r="K4" s="36">
        <v>223.84614914018644</v>
      </c>
      <c r="L4" s="36">
        <v>274.78308309963478</v>
      </c>
      <c r="M4" s="36">
        <v>321.46812598898521</v>
      </c>
      <c r="N4" s="36">
        <v>339.7311655433262</v>
      </c>
      <c r="O4" s="36">
        <v>337.56414128287918</v>
      </c>
      <c r="P4" s="36">
        <v>336.64087896347701</v>
      </c>
      <c r="Q4" s="36">
        <v>411.84774046887355</v>
      </c>
      <c r="R4" s="36">
        <v>377.12687894985856</v>
      </c>
      <c r="S4" s="36">
        <v>360.78047263720083</v>
      </c>
      <c r="T4" s="36">
        <v>367.46373597351493</v>
      </c>
      <c r="U4" s="36">
        <v>315.37838592115043</v>
      </c>
      <c r="V4" s="36">
        <v>310.46850583389886</v>
      </c>
      <c r="W4" s="36">
        <v>285.48836713406905</v>
      </c>
      <c r="X4" s="36">
        <v>313.64096416322974</v>
      </c>
      <c r="Y4" s="36">
        <v>294.56056754608454</v>
      </c>
      <c r="Z4" s="36">
        <v>279.47451615924365</v>
      </c>
      <c r="AA4" s="36">
        <v>358.72506385917865</v>
      </c>
      <c r="AB4" s="36">
        <v>313.56971128864365</v>
      </c>
      <c r="AC4" s="36">
        <v>311.18805465934042</v>
      </c>
      <c r="AD4" s="36">
        <v>322.19007959221034</v>
      </c>
      <c r="AE4" s="36">
        <v>274.54206315939723</v>
      </c>
      <c r="AF4" s="36">
        <v>301.03595406813986</v>
      </c>
      <c r="AG4" s="36">
        <v>294.36591651525669</v>
      </c>
      <c r="AH4" s="37">
        <f t="shared" si="2"/>
        <v>4.7394386774018311E-3</v>
      </c>
      <c r="AI4" s="37">
        <f t="shared" ref="AI4:AI6" si="3">AG4/$AG$48</f>
        <v>4.2386448239827767E-3</v>
      </c>
      <c r="AJ4" s="37">
        <f t="shared" ref="AJ4:AJ6" si="4">(AG4-B4)/B4</f>
        <v>0.74530261925107288</v>
      </c>
      <c r="AK4" s="42"/>
      <c r="AL4" s="39">
        <f t="shared" ref="AL4:AL6" si="5">(AG4-AF4)/AF4</f>
        <v>-2.2156946579787614E-2</v>
      </c>
      <c r="AM4" s="40">
        <f t="shared" ref="AM4:AM11" si="6">AG4-AF4</f>
        <v>-6.6700375528831728</v>
      </c>
      <c r="AO4"/>
      <c r="AP4"/>
      <c r="AQ4"/>
      <c r="AR4"/>
      <c r="AS4"/>
      <c r="AT4"/>
      <c r="AU4"/>
      <c r="AV4"/>
      <c r="AW4"/>
    </row>
    <row r="5" spans="1:50" outlineLevel="1" x14ac:dyDescent="0.25">
      <c r="A5" s="35" t="s">
        <v>8</v>
      </c>
      <c r="B5" s="36">
        <v>100.50155313962706</v>
      </c>
      <c r="C5" s="36">
        <v>76.521798318537421</v>
      </c>
      <c r="D5" s="36">
        <v>65.248696718657953</v>
      </c>
      <c r="E5" s="36">
        <v>62.580921497495737</v>
      </c>
      <c r="F5" s="36">
        <v>72.124547859586968</v>
      </c>
      <c r="G5" s="36">
        <v>69.416055852539159</v>
      </c>
      <c r="H5" s="36">
        <v>72.192983164692251</v>
      </c>
      <c r="I5" s="36">
        <v>51.630718857133267</v>
      </c>
      <c r="J5" s="36">
        <v>79.925701143911269</v>
      </c>
      <c r="K5" s="36">
        <v>77.909665302192224</v>
      </c>
      <c r="L5" s="36">
        <v>87.117956156431376</v>
      </c>
      <c r="M5" s="36">
        <v>118.79933728930295</v>
      </c>
      <c r="N5" s="36">
        <v>145.54644121649875</v>
      </c>
      <c r="O5" s="36">
        <v>165.9685384656606</v>
      </c>
      <c r="P5" s="36">
        <v>162.18222796494013</v>
      </c>
      <c r="Q5" s="36">
        <v>171.85163945641818</v>
      </c>
      <c r="R5" s="36">
        <v>172.39387588001546</v>
      </c>
      <c r="S5" s="36">
        <v>166.40172110607256</v>
      </c>
      <c r="T5" s="36">
        <v>183.83350990187594</v>
      </c>
      <c r="U5" s="36">
        <v>191.44545795926646</v>
      </c>
      <c r="V5" s="36">
        <v>173.26072299730507</v>
      </c>
      <c r="W5" s="36">
        <v>135.73769127729349</v>
      </c>
      <c r="X5" s="36">
        <v>145.34753120397207</v>
      </c>
      <c r="Y5" s="36">
        <v>161.12487684325836</v>
      </c>
      <c r="Z5" s="36">
        <v>133.6158667515152</v>
      </c>
      <c r="AA5" s="36">
        <v>114.49734885214157</v>
      </c>
      <c r="AB5" s="36">
        <v>125.36582431903631</v>
      </c>
      <c r="AC5" s="36">
        <v>128.66136646902024</v>
      </c>
      <c r="AD5" s="36">
        <v>118.48682296406294</v>
      </c>
      <c r="AE5" s="36">
        <v>107.21842843666239</v>
      </c>
      <c r="AF5" s="36">
        <v>91.832968093679767</v>
      </c>
      <c r="AG5" s="36">
        <v>80.784642263704484</v>
      </c>
      <c r="AH5" s="37">
        <f t="shared" si="2"/>
        <v>1.3006731982329472E-3</v>
      </c>
      <c r="AI5" s="37">
        <f t="shared" si="3"/>
        <v>1.1632372723103766E-3</v>
      </c>
      <c r="AJ5" s="37">
        <f t="shared" si="4"/>
        <v>-0.19618513604988597</v>
      </c>
      <c r="AK5" s="42"/>
      <c r="AL5" s="39">
        <f t="shared" si="5"/>
        <v>-0.1203089267321162</v>
      </c>
      <c r="AM5" s="40">
        <f t="shared" si="6"/>
        <v>-11.048325829975283</v>
      </c>
      <c r="AO5"/>
      <c r="AP5"/>
      <c r="AQ5"/>
      <c r="AR5"/>
      <c r="AS5"/>
      <c r="AT5"/>
      <c r="AU5"/>
      <c r="AV5"/>
      <c r="AW5"/>
    </row>
    <row r="6" spans="1:50" ht="13.5" customHeight="1" outlineLevel="1" x14ac:dyDescent="0.25">
      <c r="A6" s="35" t="s">
        <v>9</v>
      </c>
      <c r="B6" s="36">
        <v>118.53952271592826</v>
      </c>
      <c r="C6" s="36">
        <v>108.03660773517973</v>
      </c>
      <c r="D6" s="36">
        <v>102.73695228856717</v>
      </c>
      <c r="E6" s="36">
        <v>106.95982345188649</v>
      </c>
      <c r="F6" s="36">
        <v>105.46794572948377</v>
      </c>
      <c r="G6" s="36">
        <v>105.98764367199863</v>
      </c>
      <c r="H6" s="36">
        <v>106.34281310532565</v>
      </c>
      <c r="I6" s="36">
        <v>103.91419717458663</v>
      </c>
      <c r="J6" s="36">
        <v>88.931545281017065</v>
      </c>
      <c r="K6" s="36">
        <v>128.37367094472575</v>
      </c>
      <c r="L6" s="36">
        <v>93.148388077781945</v>
      </c>
      <c r="M6" s="36">
        <v>164.08182884367517</v>
      </c>
      <c r="N6" s="36">
        <v>83.023476270509988</v>
      </c>
      <c r="O6" s="36">
        <v>830.64215610273163</v>
      </c>
      <c r="P6" s="36">
        <v>92.464361513431541</v>
      </c>
      <c r="Q6" s="36">
        <v>82.524451548040318</v>
      </c>
      <c r="R6" s="36">
        <v>95.762606356964042</v>
      </c>
      <c r="S6" s="36">
        <v>105.27631192924531</v>
      </c>
      <c r="T6" s="36">
        <v>99.31779830219277</v>
      </c>
      <c r="U6" s="36">
        <v>93.982192500655813</v>
      </c>
      <c r="V6" s="36">
        <v>97.390432994450407</v>
      </c>
      <c r="W6" s="36">
        <v>89.142909095209106</v>
      </c>
      <c r="X6" s="36">
        <v>87.41621294942945</v>
      </c>
      <c r="Y6" s="36">
        <v>85.310102202620484</v>
      </c>
      <c r="Z6" s="36">
        <v>98.200323602503858</v>
      </c>
      <c r="AA6" s="36">
        <v>99.209572262583947</v>
      </c>
      <c r="AB6" s="36">
        <v>100.36891356935161</v>
      </c>
      <c r="AC6" s="36">
        <v>105.70251851022313</v>
      </c>
      <c r="AD6" s="36">
        <v>106.62372318810702</v>
      </c>
      <c r="AE6" s="36">
        <v>101.61906234140687</v>
      </c>
      <c r="AF6" s="36">
        <v>102.35781688276907</v>
      </c>
      <c r="AG6" s="36">
        <v>101.63812531221129</v>
      </c>
      <c r="AH6" s="37">
        <f t="shared" si="2"/>
        <v>1.6364247189546545E-3</v>
      </c>
      <c r="AI6" s="37">
        <f t="shared" si="3"/>
        <v>1.4635115331077702E-3</v>
      </c>
      <c r="AJ6" s="37">
        <f t="shared" si="4"/>
        <v>-0.14258027210232654</v>
      </c>
      <c r="AL6" s="39">
        <f t="shared" si="5"/>
        <v>-7.0311344309155355E-3</v>
      </c>
      <c r="AM6" s="40">
        <f t="shared" si="6"/>
        <v>-0.7196915705577851</v>
      </c>
      <c r="AO6"/>
      <c r="AP6"/>
      <c r="AQ6"/>
      <c r="AR6"/>
      <c r="AS6"/>
      <c r="AT6"/>
      <c r="AU6"/>
      <c r="AV6"/>
      <c r="AW6"/>
    </row>
    <row r="7" spans="1:50" x14ac:dyDescent="0.25">
      <c r="A7" s="43" t="s">
        <v>10</v>
      </c>
      <c r="B7" s="31">
        <v>7571.3592911583273</v>
      </c>
      <c r="C7" s="31">
        <v>7678.3688982048279</v>
      </c>
      <c r="D7" s="31">
        <v>6885.1107952231723</v>
      </c>
      <c r="E7" s="31">
        <v>6883.2886284350898</v>
      </c>
      <c r="F7" s="31">
        <v>6817.3179783669239</v>
      </c>
      <c r="G7" s="31">
        <v>6650.4951175081278</v>
      </c>
      <c r="H7" s="31">
        <v>6986.2835585919038</v>
      </c>
      <c r="I7" s="31">
        <v>6744.9691964626736</v>
      </c>
      <c r="J7" s="31">
        <v>7320.6102950730938</v>
      </c>
      <c r="K7" s="31">
        <v>7078.8554993545331</v>
      </c>
      <c r="L7" s="31">
        <v>7181.1030316353408</v>
      </c>
      <c r="M7" s="31">
        <v>7538.6293240060622</v>
      </c>
      <c r="N7" s="31">
        <v>7556.3749439000248</v>
      </c>
      <c r="O7" s="31">
        <v>7792.4555161565258</v>
      </c>
      <c r="P7" s="31">
        <v>7944.2099478410591</v>
      </c>
      <c r="Q7" s="31">
        <v>8402.7069382970913</v>
      </c>
      <c r="R7" s="31">
        <v>8264.6080092468255</v>
      </c>
      <c r="S7" s="31">
        <v>8094.2713783085583</v>
      </c>
      <c r="T7" s="31">
        <v>8898.9473924517115</v>
      </c>
      <c r="U7" s="31">
        <v>8734.2738884241644</v>
      </c>
      <c r="V7" s="31">
        <v>8972.0019370194132</v>
      </c>
      <c r="W7" s="31">
        <v>7723.8504780645999</v>
      </c>
      <c r="X7" s="31">
        <v>7246.952717138839</v>
      </c>
      <c r="Y7" s="31">
        <v>7059.6188770274894</v>
      </c>
      <c r="Z7" s="31">
        <v>6256.9096114581798</v>
      </c>
      <c r="AA7" s="31">
        <v>6688.7132308364362</v>
      </c>
      <c r="AB7" s="31">
        <v>6970.5629133598477</v>
      </c>
      <c r="AC7" s="31">
        <v>6592.2229909849402</v>
      </c>
      <c r="AD7" s="31">
        <v>7083.7798153726571</v>
      </c>
      <c r="AE7" s="31">
        <v>6821.5617116443773</v>
      </c>
      <c r="AF7" s="31">
        <v>7360.8729181023473</v>
      </c>
      <c r="AG7" s="31">
        <v>6917.4831253653674</v>
      </c>
      <c r="AH7" s="32">
        <f t="shared" si="2"/>
        <v>0.11137494266572778</v>
      </c>
      <c r="AI7" s="32">
        <f>AG7/$AG$48</f>
        <v>9.960648430844557E-2</v>
      </c>
      <c r="AJ7" s="32">
        <f>(AG7-B7)/B7</f>
        <v>-8.6361793259044334E-2</v>
      </c>
      <c r="AK7" s="41"/>
      <c r="AL7" s="33">
        <f>(AG7-AF7)/AF7</f>
        <v>-6.0236034186457191E-2</v>
      </c>
      <c r="AM7" s="34">
        <f t="shared" si="6"/>
        <v>-443.38979273697987</v>
      </c>
      <c r="AO7"/>
      <c r="AP7"/>
      <c r="AQ7"/>
      <c r="AR7"/>
      <c r="AS7"/>
      <c r="AT7"/>
      <c r="AU7"/>
      <c r="AV7"/>
      <c r="AW7"/>
    </row>
    <row r="8" spans="1:50" x14ac:dyDescent="0.25">
      <c r="A8" s="43" t="s">
        <v>11</v>
      </c>
      <c r="B8" s="31">
        <v>4065.4846180495583</v>
      </c>
      <c r="C8" s="31">
        <v>4149.9725489177308</v>
      </c>
      <c r="D8" s="31">
        <v>3823.9701850283518</v>
      </c>
      <c r="E8" s="31">
        <v>4030.7026447734856</v>
      </c>
      <c r="F8" s="31">
        <v>4262.6058667676052</v>
      </c>
      <c r="G8" s="31">
        <v>4277.9241018321818</v>
      </c>
      <c r="H8" s="31">
        <v>4147.9823862001904</v>
      </c>
      <c r="I8" s="31">
        <v>4486.3108241210539</v>
      </c>
      <c r="J8" s="31">
        <v>4467.2556592696692</v>
      </c>
      <c r="K8" s="31">
        <v>4631.023978325883</v>
      </c>
      <c r="L8" s="31">
        <v>5413.5953055545233</v>
      </c>
      <c r="M8" s="31">
        <v>5385.2878743777392</v>
      </c>
      <c r="N8" s="31">
        <v>5054.4116149129068</v>
      </c>
      <c r="O8" s="31">
        <v>5176.8712613333782</v>
      </c>
      <c r="P8" s="31">
        <v>5259.9293168455806</v>
      </c>
      <c r="Q8" s="31">
        <v>5441.0040386572236</v>
      </c>
      <c r="R8" s="31">
        <v>5249.1118414813818</v>
      </c>
      <c r="S8" s="31">
        <v>5350.9944053695672</v>
      </c>
      <c r="T8" s="31">
        <v>5165.299549936517</v>
      </c>
      <c r="U8" s="31">
        <v>4159.5176679825172</v>
      </c>
      <c r="V8" s="31">
        <v>4198.7828635684928</v>
      </c>
      <c r="W8" s="31">
        <v>3759.9330729900507</v>
      </c>
      <c r="X8" s="31">
        <v>3863.76464876309</v>
      </c>
      <c r="Y8" s="31">
        <v>4016.2744208524323</v>
      </c>
      <c r="Z8" s="31">
        <v>4261.4790306845061</v>
      </c>
      <c r="AA8" s="31">
        <v>4309.6295844417245</v>
      </c>
      <c r="AB8" s="31">
        <v>4367.3854704423902</v>
      </c>
      <c r="AC8" s="31">
        <v>4503.7612248120704</v>
      </c>
      <c r="AD8" s="31">
        <v>4719.4459768177931</v>
      </c>
      <c r="AE8" s="31">
        <v>4624.7924725183475</v>
      </c>
      <c r="AF8" s="31">
        <v>4512.3562996146165</v>
      </c>
      <c r="AG8" s="31">
        <v>4624.4736810379791</v>
      </c>
      <c r="AH8" s="32">
        <f t="shared" si="2"/>
        <v>7.4456342249128088E-2</v>
      </c>
      <c r="AI8" s="32">
        <f t="shared" ref="AI8:AI11" si="7">AG8/$AG$48</f>
        <v>6.6588896105301248E-2</v>
      </c>
      <c r="AJ8" s="32">
        <f t="shared" ref="AJ8:AJ11" si="8">(AG8-B8)/B8</f>
        <v>0.13749629269452243</v>
      </c>
      <c r="AK8" s="41"/>
      <c r="AL8" s="33">
        <f t="shared" ref="AL8:AL11" si="9">(AG8-AF8)/AF8</f>
        <v>2.4846748345856033E-2</v>
      </c>
      <c r="AM8" s="34">
        <f t="shared" si="6"/>
        <v>112.11738142336253</v>
      </c>
      <c r="AO8"/>
      <c r="AP8"/>
      <c r="AQ8"/>
      <c r="AR8"/>
      <c r="AS8"/>
      <c r="AT8"/>
      <c r="AU8"/>
      <c r="AV8"/>
      <c r="AW8"/>
    </row>
    <row r="9" spans="1:50" x14ac:dyDescent="0.25">
      <c r="A9" s="43" t="s">
        <v>12</v>
      </c>
      <c r="B9" s="31">
        <v>1015.900137603868</v>
      </c>
      <c r="C9" s="31">
        <v>1034.0148752985476</v>
      </c>
      <c r="D9" s="31">
        <v>1027.7712052914328</v>
      </c>
      <c r="E9" s="31">
        <v>1014.8405666073512</v>
      </c>
      <c r="F9" s="31">
        <v>1106.3522679826954</v>
      </c>
      <c r="G9" s="31">
        <v>1084.5384415422659</v>
      </c>
      <c r="H9" s="31">
        <v>979.112778791388</v>
      </c>
      <c r="I9" s="31">
        <v>986.80343454910121</v>
      </c>
      <c r="J9" s="31">
        <v>973.04127284323465</v>
      </c>
      <c r="K9" s="31">
        <v>1006.1121214256215</v>
      </c>
      <c r="L9" s="31">
        <v>1031.3504286966463</v>
      </c>
      <c r="M9" s="31">
        <v>1014.7250138535859</v>
      </c>
      <c r="N9" s="31">
        <v>974.52312741648598</v>
      </c>
      <c r="O9" s="31">
        <v>1065.6230952575029</v>
      </c>
      <c r="P9" s="31">
        <v>1026.5066688868792</v>
      </c>
      <c r="Q9" s="31">
        <v>1052.3841378782738</v>
      </c>
      <c r="R9" s="31">
        <v>1035.9922353220948</v>
      </c>
      <c r="S9" s="31">
        <v>1025.2112943129966</v>
      </c>
      <c r="T9" s="31">
        <v>1062.7948180936248</v>
      </c>
      <c r="U9" s="31">
        <v>825.3831333855926</v>
      </c>
      <c r="V9" s="31">
        <v>911.79814217423075</v>
      </c>
      <c r="W9" s="31">
        <v>889.23686755712356</v>
      </c>
      <c r="X9" s="31">
        <v>901.47811427919771</v>
      </c>
      <c r="Y9" s="31">
        <v>923.3475496133052</v>
      </c>
      <c r="Z9" s="31">
        <v>802.59648368431931</v>
      </c>
      <c r="AA9" s="31">
        <v>903.18535301119573</v>
      </c>
      <c r="AB9" s="31">
        <v>835.77333383308917</v>
      </c>
      <c r="AC9" s="31">
        <v>772.11300748193446</v>
      </c>
      <c r="AD9" s="31">
        <v>839.31885130979322</v>
      </c>
      <c r="AE9" s="31">
        <v>836.77325118887904</v>
      </c>
      <c r="AF9" s="31">
        <v>852.64834026924154</v>
      </c>
      <c r="AG9" s="31">
        <v>835.75120609566909</v>
      </c>
      <c r="AH9" s="32">
        <f t="shared" si="2"/>
        <v>1.3456012971018502E-2</v>
      </c>
      <c r="AI9" s="32">
        <f t="shared" si="7"/>
        <v>1.2034180335110804E-2</v>
      </c>
      <c r="AJ9" s="32">
        <f t="shared" si="8"/>
        <v>-0.17732937012205102</v>
      </c>
      <c r="AK9" s="41"/>
      <c r="AL9" s="33">
        <f t="shared" si="9"/>
        <v>-1.9817236925878293E-2</v>
      </c>
      <c r="AM9" s="34">
        <f t="shared" si="6"/>
        <v>-16.897134173572454</v>
      </c>
      <c r="AO9"/>
      <c r="AP9"/>
      <c r="AQ9"/>
      <c r="AR9"/>
      <c r="AS9"/>
      <c r="AT9"/>
      <c r="AU9"/>
      <c r="AV9"/>
      <c r="AW9"/>
    </row>
    <row r="10" spans="1:50" x14ac:dyDescent="0.25">
      <c r="A10" s="43" t="s">
        <v>13</v>
      </c>
      <c r="B10" s="31">
        <v>1126.1116905387853</v>
      </c>
      <c r="C10" s="31">
        <v>1100.4253868667731</v>
      </c>
      <c r="D10" s="31">
        <v>1006.7218217346178</v>
      </c>
      <c r="E10" s="31">
        <v>980.30053346363923</v>
      </c>
      <c r="F10" s="31">
        <v>988.42385286684851</v>
      </c>
      <c r="G10" s="31">
        <v>920.29073381727062</v>
      </c>
      <c r="H10" s="31">
        <v>881.7190071587255</v>
      </c>
      <c r="I10" s="31">
        <v>836.54644397251911</v>
      </c>
      <c r="J10" s="31">
        <v>788.00220569503847</v>
      </c>
      <c r="K10" s="31">
        <v>817.51894099935203</v>
      </c>
      <c r="L10" s="31">
        <v>865.23856413463056</v>
      </c>
      <c r="M10" s="31">
        <v>836.04619932504329</v>
      </c>
      <c r="N10" s="31">
        <v>781.40051252022226</v>
      </c>
      <c r="O10" s="31">
        <v>743.31867002045215</v>
      </c>
      <c r="P10" s="31">
        <v>696.17905474192287</v>
      </c>
      <c r="Q10" s="31">
        <v>694.31795291273886</v>
      </c>
      <c r="R10" s="31">
        <v>672.64574401100481</v>
      </c>
      <c r="S10" s="31">
        <v>638.69411057250363</v>
      </c>
      <c r="T10" s="31">
        <v>645.55589926025357</v>
      </c>
      <c r="U10" s="31">
        <v>546.69870096797558</v>
      </c>
      <c r="V10" s="31">
        <v>567.66780979782641</v>
      </c>
      <c r="W10" s="31">
        <v>488.26754876737868</v>
      </c>
      <c r="X10" s="31">
        <v>511.46845789769344</v>
      </c>
      <c r="Y10" s="31">
        <v>597.9470755624186</v>
      </c>
      <c r="Z10" s="31">
        <v>591.04056944248919</v>
      </c>
      <c r="AA10" s="31">
        <v>616.48743641578619</v>
      </c>
      <c r="AB10" s="31">
        <v>630.3832183179012</v>
      </c>
      <c r="AC10" s="31">
        <v>642.71246265644186</v>
      </c>
      <c r="AD10" s="31">
        <v>682.55476470651593</v>
      </c>
      <c r="AE10" s="31">
        <v>652.21533133801017</v>
      </c>
      <c r="AF10" s="31">
        <v>681.86014529314934</v>
      </c>
      <c r="AG10" s="31">
        <v>658.55013062186856</v>
      </c>
      <c r="AH10" s="32">
        <f t="shared" si="2"/>
        <v>1.0602986911752555E-2</v>
      </c>
      <c r="AI10" s="32">
        <f t="shared" si="7"/>
        <v>9.482619915845085E-3</v>
      </c>
      <c r="AJ10" s="32">
        <f t="shared" si="8"/>
        <v>-0.4151999875724699</v>
      </c>
      <c r="AK10" s="41"/>
      <c r="AL10" s="33">
        <f t="shared" si="9"/>
        <v>-3.4185917496701912E-2</v>
      </c>
      <c r="AM10" s="34">
        <f t="shared" si="6"/>
        <v>-23.310014671280783</v>
      </c>
      <c r="AO10"/>
      <c r="AP10"/>
      <c r="AQ10"/>
      <c r="AR10"/>
      <c r="AS10"/>
      <c r="AT10"/>
      <c r="AU10"/>
      <c r="AV10"/>
      <c r="AW10"/>
    </row>
    <row r="11" spans="1:50" x14ac:dyDescent="0.25">
      <c r="A11" s="43" t="s">
        <v>14</v>
      </c>
      <c r="B11" s="31">
        <f t="shared" ref="B11" si="10">SUM(B12:B16)</f>
        <v>5143.318902355395</v>
      </c>
      <c r="C11" s="31">
        <f t="shared" ref="C11:AG11" si="11">SUM(C12:C16)</f>
        <v>5323.1175080804278</v>
      </c>
      <c r="D11" s="31">
        <f t="shared" si="11"/>
        <v>5750.901038327057</v>
      </c>
      <c r="E11" s="31">
        <f t="shared" si="11"/>
        <v>5725.8894015642545</v>
      </c>
      <c r="F11" s="31">
        <f t="shared" si="11"/>
        <v>5976.0978011603156</v>
      </c>
      <c r="G11" s="31">
        <f t="shared" si="11"/>
        <v>6268.648453147659</v>
      </c>
      <c r="H11" s="31">
        <f t="shared" si="11"/>
        <v>7315.048207381561</v>
      </c>
      <c r="I11" s="31">
        <f t="shared" si="11"/>
        <v>7690.6213218746052</v>
      </c>
      <c r="J11" s="31">
        <f t="shared" si="11"/>
        <v>9032.1721323403381</v>
      </c>
      <c r="K11" s="31">
        <f t="shared" si="11"/>
        <v>9734.8657085085852</v>
      </c>
      <c r="L11" s="31">
        <f t="shared" si="11"/>
        <v>10772.359343901084</v>
      </c>
      <c r="M11" s="31">
        <f t="shared" si="11"/>
        <v>11294.372804832474</v>
      </c>
      <c r="N11" s="31">
        <f t="shared" si="11"/>
        <v>11487.032171557732</v>
      </c>
      <c r="O11" s="31">
        <f t="shared" si="11"/>
        <v>11689.236979365347</v>
      </c>
      <c r="P11" s="31">
        <f t="shared" si="11"/>
        <v>12407.17097093614</v>
      </c>
      <c r="Q11" s="31">
        <f t="shared" si="11"/>
        <v>13115.790808766209</v>
      </c>
      <c r="R11" s="31">
        <f t="shared" si="11"/>
        <v>13793.415316376357</v>
      </c>
      <c r="S11" s="31">
        <f t="shared" si="11"/>
        <v>14379.630640108026</v>
      </c>
      <c r="T11" s="31">
        <f t="shared" si="11"/>
        <v>13655.782980307162</v>
      </c>
      <c r="U11" s="31">
        <f t="shared" si="11"/>
        <v>12436.78455197869</v>
      </c>
      <c r="V11" s="31">
        <f t="shared" si="11"/>
        <v>11522.095204950558</v>
      </c>
      <c r="W11" s="31">
        <f t="shared" si="11"/>
        <v>11213.466609190253</v>
      </c>
      <c r="X11" s="31">
        <f t="shared" si="11"/>
        <v>10825.785852817342</v>
      </c>
      <c r="Y11" s="31">
        <f t="shared" si="11"/>
        <v>11050.114247978931</v>
      </c>
      <c r="Z11" s="31">
        <f t="shared" si="11"/>
        <v>11332.11549609091</v>
      </c>
      <c r="AA11" s="31">
        <f t="shared" si="11"/>
        <v>11810.519091779512</v>
      </c>
      <c r="AB11" s="31">
        <f t="shared" si="11"/>
        <v>12292.526828999964</v>
      </c>
      <c r="AC11" s="31">
        <f t="shared" si="11"/>
        <v>12013.592670775664</v>
      </c>
      <c r="AD11" s="31">
        <f t="shared" si="11"/>
        <v>12188.383366099053</v>
      </c>
      <c r="AE11" s="31">
        <f t="shared" si="11"/>
        <v>12196.550223313068</v>
      </c>
      <c r="AF11" s="31">
        <f t="shared" si="11"/>
        <v>10300.709346420434</v>
      </c>
      <c r="AG11" s="31">
        <f t="shared" si="11"/>
        <v>10989.432914380874</v>
      </c>
      <c r="AH11" s="32">
        <f t="shared" si="2"/>
        <v>0.17693537354359432</v>
      </c>
      <c r="AI11" s="32">
        <f t="shared" si="7"/>
        <v>0.15823945751760374</v>
      </c>
      <c r="AJ11" s="32">
        <f t="shared" si="8"/>
        <v>1.136642336011527</v>
      </c>
      <c r="AK11" s="41"/>
      <c r="AL11" s="33">
        <f t="shared" si="9"/>
        <v>6.6861761146554066E-2</v>
      </c>
      <c r="AM11" s="34">
        <f t="shared" si="6"/>
        <v>688.72356796044005</v>
      </c>
      <c r="AO11"/>
      <c r="AP11"/>
      <c r="AQ11"/>
      <c r="AR11"/>
      <c r="AS11"/>
      <c r="AT11"/>
      <c r="AU11"/>
      <c r="AV11"/>
      <c r="AW11"/>
    </row>
    <row r="12" spans="1:50" outlineLevel="1" x14ac:dyDescent="0.25">
      <c r="A12" s="35" t="s">
        <v>15</v>
      </c>
      <c r="B12" s="36">
        <v>48.360789529164116</v>
      </c>
      <c r="C12" s="36">
        <v>43.854805602201672</v>
      </c>
      <c r="D12" s="36">
        <v>43.470007059750657</v>
      </c>
      <c r="E12" s="36">
        <v>37.391689953547015</v>
      </c>
      <c r="F12" s="36">
        <v>38.862450313677265</v>
      </c>
      <c r="G12" s="36">
        <v>45.697116921004714</v>
      </c>
      <c r="H12" s="36">
        <v>48.896696852246144</v>
      </c>
      <c r="I12" s="36">
        <v>51.369424838248491</v>
      </c>
      <c r="J12" s="36">
        <v>56.789035084243615</v>
      </c>
      <c r="K12" s="36">
        <v>64.312968052370067</v>
      </c>
      <c r="L12" s="36">
        <v>69.586910031693463</v>
      </c>
      <c r="M12" s="36">
        <v>69.136077450279558</v>
      </c>
      <c r="N12" s="36">
        <v>68.520075762474903</v>
      </c>
      <c r="O12" s="36">
        <v>71.117410555166373</v>
      </c>
      <c r="P12" s="36">
        <v>67.874370020337707</v>
      </c>
      <c r="Q12" s="36">
        <v>80.141860471140859</v>
      </c>
      <c r="R12" s="36">
        <v>91.963649588431764</v>
      </c>
      <c r="S12" s="36">
        <v>84.9516900796458</v>
      </c>
      <c r="T12" s="36">
        <v>80.462120990400322</v>
      </c>
      <c r="U12" s="36">
        <v>65.565419123182323</v>
      </c>
      <c r="V12" s="36">
        <v>49.4705956741413</v>
      </c>
      <c r="W12" s="36">
        <v>24.632325692914172</v>
      </c>
      <c r="X12" s="36">
        <v>14.97827476980461</v>
      </c>
      <c r="Y12" s="36">
        <v>15.358355341539967</v>
      </c>
      <c r="Z12" s="36">
        <v>14.678887884352974</v>
      </c>
      <c r="AA12" s="36">
        <v>15.537777118000854</v>
      </c>
      <c r="AB12" s="36">
        <v>16.76986239605187</v>
      </c>
      <c r="AC12" s="36">
        <v>17.388232473865806</v>
      </c>
      <c r="AD12" s="36">
        <v>16.689499265878528</v>
      </c>
      <c r="AE12" s="36">
        <v>17.955435727144675</v>
      </c>
      <c r="AF12" s="36">
        <v>13.699583595155902</v>
      </c>
      <c r="AG12" s="36">
        <v>19.417940105639424</v>
      </c>
      <c r="AH12" s="37">
        <f t="shared" si="2"/>
        <v>3.1263856040673736E-4</v>
      </c>
      <c r="AI12" s="37">
        <f>AG12/$AG$48</f>
        <v>2.7960353663060813E-4</v>
      </c>
      <c r="AJ12" s="37">
        <f>(AG12-B12)/B12</f>
        <v>-0.59847760355671242</v>
      </c>
      <c r="AK12" s="41"/>
      <c r="AL12" s="39">
        <f>(AG12-AF12)/AF12</f>
        <v>0.41741097244046904</v>
      </c>
      <c r="AM12" s="40">
        <f>AG12-AF12</f>
        <v>5.7183565104835221</v>
      </c>
      <c r="AO12"/>
      <c r="AP12"/>
      <c r="AQ12"/>
      <c r="AR12"/>
      <c r="AS12"/>
      <c r="AT12"/>
      <c r="AU12"/>
      <c r="AV12"/>
      <c r="AW12"/>
    </row>
    <row r="13" spans="1:50" outlineLevel="1" x14ac:dyDescent="0.25">
      <c r="A13" s="35" t="s">
        <v>16</v>
      </c>
      <c r="B13" s="36">
        <v>4788.8558735013985</v>
      </c>
      <c r="C13" s="36">
        <v>4979.6415072051223</v>
      </c>
      <c r="D13" s="36">
        <v>5412.9462457114851</v>
      </c>
      <c r="E13" s="36">
        <v>5403.8701209966202</v>
      </c>
      <c r="F13" s="36">
        <v>5655.4398647200505</v>
      </c>
      <c r="G13" s="36">
        <v>5882.842085254757</v>
      </c>
      <c r="H13" s="36">
        <v>6882.140806038673</v>
      </c>
      <c r="I13" s="36">
        <v>7286.5789529101303</v>
      </c>
      <c r="J13" s="36">
        <v>8644.4110099054142</v>
      </c>
      <c r="K13" s="36">
        <v>9304.9809423877614</v>
      </c>
      <c r="L13" s="36">
        <v>10352.456753398465</v>
      </c>
      <c r="M13" s="36">
        <v>10817.599088305473</v>
      </c>
      <c r="N13" s="36">
        <v>11019.520690930138</v>
      </c>
      <c r="O13" s="36">
        <v>11190.228706456179</v>
      </c>
      <c r="P13" s="36">
        <v>11840.864643855139</v>
      </c>
      <c r="Q13" s="36">
        <v>12536.947897554846</v>
      </c>
      <c r="R13" s="36">
        <v>13165.147646566456</v>
      </c>
      <c r="S13" s="36">
        <v>13822.06624728528</v>
      </c>
      <c r="T13" s="36">
        <v>13072.53920246282</v>
      </c>
      <c r="U13" s="36">
        <v>11887.87131406409</v>
      </c>
      <c r="V13" s="36">
        <v>10976.614045708982</v>
      </c>
      <c r="W13" s="36">
        <v>10729.838977075928</v>
      </c>
      <c r="X13" s="36">
        <v>10358.235053838498</v>
      </c>
      <c r="Y13" s="36">
        <v>10580.322913570744</v>
      </c>
      <c r="Z13" s="36">
        <v>10827.914977764865</v>
      </c>
      <c r="AA13" s="36">
        <v>11314.757701144485</v>
      </c>
      <c r="AB13" s="36">
        <v>11750.334807288427</v>
      </c>
      <c r="AC13" s="36">
        <v>11506.385770829509</v>
      </c>
      <c r="AD13" s="36">
        <v>11642.540914569923</v>
      </c>
      <c r="AE13" s="36">
        <v>11624.534955871099</v>
      </c>
      <c r="AF13" s="36">
        <v>9692.9313135236953</v>
      </c>
      <c r="AG13" s="36">
        <v>10327.790379851718</v>
      </c>
      <c r="AH13" s="37">
        <f t="shared" si="2"/>
        <v>0.16628259738022647</v>
      </c>
      <c r="AI13" s="37">
        <f t="shared" ref="AI13:AI16" si="12">AG13/$AG$48</f>
        <v>0.14871230934260946</v>
      </c>
      <c r="AJ13" s="37">
        <f t="shared" ref="AJ13:AJ16" si="13">(AG13-B13)/B13</f>
        <v>1.1566300286879374</v>
      </c>
      <c r="AK13" s="41"/>
      <c r="AL13" s="39">
        <f t="shared" ref="AL13:AL24" si="14">(AG13-AF13)/AF13</f>
        <v>6.5497118033041229E-2</v>
      </c>
      <c r="AM13" s="40">
        <f t="shared" ref="AM13:AM22" si="15">AG13-AF13</f>
        <v>634.85906632802289</v>
      </c>
      <c r="AO13"/>
      <c r="AP13"/>
      <c r="AQ13"/>
      <c r="AR13"/>
      <c r="AS13"/>
      <c r="AT13"/>
      <c r="AU13"/>
      <c r="AV13"/>
      <c r="AW13"/>
    </row>
    <row r="14" spans="1:50" outlineLevel="1" x14ac:dyDescent="0.25">
      <c r="A14" s="35" t="s">
        <v>17</v>
      </c>
      <c r="B14" s="36">
        <v>147.17404525824003</v>
      </c>
      <c r="C14" s="36">
        <v>142.93516146624</v>
      </c>
      <c r="D14" s="36">
        <v>128.18384587008001</v>
      </c>
      <c r="E14" s="36">
        <v>140.73094189440002</v>
      </c>
      <c r="F14" s="36">
        <v>132.59228501376001</v>
      </c>
      <c r="G14" s="36">
        <v>123.09718531967999</v>
      </c>
      <c r="H14" s="36">
        <v>143.44382752127999</v>
      </c>
      <c r="I14" s="36">
        <v>138.35716697088</v>
      </c>
      <c r="J14" s="36">
        <v>142.42649541120002</v>
      </c>
      <c r="K14" s="36">
        <v>137.00072415744</v>
      </c>
      <c r="L14" s="36">
        <v>136.08512525836801</v>
      </c>
      <c r="M14" s="36">
        <v>148.53048807168</v>
      </c>
      <c r="N14" s="36">
        <v>129.87939938687998</v>
      </c>
      <c r="O14" s="36">
        <v>143.44382752127999</v>
      </c>
      <c r="P14" s="36">
        <v>151.24337369855999</v>
      </c>
      <c r="Q14" s="36">
        <v>135.02802940591434</v>
      </c>
      <c r="R14" s="36">
        <v>135.02802940591434</v>
      </c>
      <c r="S14" s="36">
        <v>146.02613659225096</v>
      </c>
      <c r="T14" s="36">
        <v>154.7575356680731</v>
      </c>
      <c r="U14" s="36">
        <v>135.79539518085264</v>
      </c>
      <c r="V14" s="36">
        <v>134.75774483812967</v>
      </c>
      <c r="W14" s="36">
        <v>134.95717133385483</v>
      </c>
      <c r="X14" s="36">
        <v>130.43014604512317</v>
      </c>
      <c r="Y14" s="36">
        <v>129.89084927087453</v>
      </c>
      <c r="Z14" s="36">
        <v>119.15715362980119</v>
      </c>
      <c r="AA14" s="36">
        <v>121.43673282786671</v>
      </c>
      <c r="AB14" s="36">
        <v>123.67630042111966</v>
      </c>
      <c r="AC14" s="36">
        <v>127.66973671158881</v>
      </c>
      <c r="AD14" s="36">
        <v>129.00863697232074</v>
      </c>
      <c r="AE14" s="36">
        <v>135.00040592698258</v>
      </c>
      <c r="AF14" s="36">
        <v>107.55618406760449</v>
      </c>
      <c r="AG14" s="36">
        <v>116.31823034311482</v>
      </c>
      <c r="AH14" s="37">
        <f t="shared" si="2"/>
        <v>1.872781761901165E-3</v>
      </c>
      <c r="AI14" s="37">
        <f t="shared" si="12"/>
        <v>1.6748938559710143E-3</v>
      </c>
      <c r="AJ14" s="37">
        <f t="shared" si="13"/>
        <v>-0.20965527488888291</v>
      </c>
      <c r="AK14" s="44">
        <f>(AG11-S11)/S11</f>
        <v>-0.23576389481598559</v>
      </c>
      <c r="AL14" s="39">
        <f t="shared" si="14"/>
        <v>8.146483023238292E-2</v>
      </c>
      <c r="AM14" s="40">
        <f t="shared" si="15"/>
        <v>8.762046275510329</v>
      </c>
      <c r="AO14"/>
      <c r="AP14"/>
      <c r="AQ14"/>
      <c r="AR14"/>
      <c r="AS14"/>
      <c r="AT14"/>
      <c r="AU14"/>
      <c r="AV14"/>
      <c r="AW14"/>
    </row>
    <row r="15" spans="1:50" outlineLevel="1" x14ac:dyDescent="0.25">
      <c r="A15" s="35" t="s">
        <v>18</v>
      </c>
      <c r="B15" s="36">
        <v>85.7187097500384</v>
      </c>
      <c r="C15" s="36">
        <v>82.554852280975211</v>
      </c>
      <c r="D15" s="36">
        <v>92.088504414640795</v>
      </c>
      <c r="E15" s="36">
        <v>92.088504414640795</v>
      </c>
      <c r="F15" s="36">
        <v>104.74393429089361</v>
      </c>
      <c r="G15" s="36">
        <v>92.046424688164791</v>
      </c>
      <c r="H15" s="36">
        <v>104.91225319679761</v>
      </c>
      <c r="I15" s="36">
        <v>108.07611066586078</v>
      </c>
      <c r="J15" s="36">
        <v>117.6939222524784</v>
      </c>
      <c r="K15" s="36">
        <v>130.47559130815918</v>
      </c>
      <c r="L15" s="36">
        <v>152.56194197616142</v>
      </c>
      <c r="M15" s="36">
        <v>152.5012903607213</v>
      </c>
      <c r="N15" s="36">
        <v>161.93221115247073</v>
      </c>
      <c r="O15" s="36">
        <v>174.52698941328336</v>
      </c>
      <c r="P15" s="36">
        <v>226.97826023522546</v>
      </c>
      <c r="Q15" s="36">
        <v>211.06387483092638</v>
      </c>
      <c r="R15" s="36">
        <v>249.97742158813534</v>
      </c>
      <c r="S15" s="36">
        <v>197.40859268813776</v>
      </c>
      <c r="T15" s="36">
        <v>204.61045789734627</v>
      </c>
      <c r="U15" s="36">
        <v>199.40026875476889</v>
      </c>
      <c r="V15" s="36">
        <v>199.99636947547253</v>
      </c>
      <c r="W15" s="36">
        <v>173.62376874531256</v>
      </c>
      <c r="X15" s="36">
        <v>183.48565770379801</v>
      </c>
      <c r="Y15" s="36">
        <v>179.47626489675855</v>
      </c>
      <c r="Z15" s="36">
        <v>224.67587290506694</v>
      </c>
      <c r="AA15" s="36">
        <v>221.59994578720966</v>
      </c>
      <c r="AB15" s="36">
        <v>266.29683759876133</v>
      </c>
      <c r="AC15" s="36">
        <v>235.13965761549042</v>
      </c>
      <c r="AD15" s="36">
        <v>260.07553164087784</v>
      </c>
      <c r="AE15" s="36">
        <v>276.99135330807951</v>
      </c>
      <c r="AF15" s="36">
        <v>338.74154628565952</v>
      </c>
      <c r="AG15" s="36">
        <v>373.83758845668086</v>
      </c>
      <c r="AH15" s="37">
        <f t="shared" si="2"/>
        <v>6.0189723958969012E-3</v>
      </c>
      <c r="AI15" s="37">
        <f t="shared" si="12"/>
        <v>5.3829763244345828E-3</v>
      </c>
      <c r="AJ15" s="37">
        <f t="shared" si="13"/>
        <v>3.3612134334128076</v>
      </c>
      <c r="AK15" s="41"/>
      <c r="AL15" s="39">
        <f t="shared" si="14"/>
        <v>0.10360713811415673</v>
      </c>
      <c r="AM15" s="40">
        <f t="shared" si="15"/>
        <v>35.096042171021338</v>
      </c>
      <c r="AO15"/>
      <c r="AP15"/>
      <c r="AQ15"/>
      <c r="AR15"/>
      <c r="AS15"/>
      <c r="AT15"/>
      <c r="AU15"/>
      <c r="AV15"/>
      <c r="AW15"/>
    </row>
    <row r="16" spans="1:50" outlineLevel="1" x14ac:dyDescent="0.25">
      <c r="A16" s="35" t="s">
        <v>19</v>
      </c>
      <c r="B16" s="36">
        <v>73.209484316553798</v>
      </c>
      <c r="C16" s="36">
        <v>74.131181525888721</v>
      </c>
      <c r="D16" s="36">
        <v>74.212435271100247</v>
      </c>
      <c r="E16" s="36">
        <v>51.808144305047065</v>
      </c>
      <c r="F16" s="36">
        <v>44.459266821934214</v>
      </c>
      <c r="G16" s="36">
        <v>124.96564096405282</v>
      </c>
      <c r="H16" s="36">
        <v>135.65462377256412</v>
      </c>
      <c r="I16" s="36">
        <v>106.23966648948594</v>
      </c>
      <c r="J16" s="36">
        <v>70.851669687001731</v>
      </c>
      <c r="K16" s="36">
        <v>98.095482602854531</v>
      </c>
      <c r="L16" s="36">
        <v>61.668613236396311</v>
      </c>
      <c r="M16" s="36">
        <v>106.60586064432007</v>
      </c>
      <c r="N16" s="36">
        <v>107.17979432576716</v>
      </c>
      <c r="O16" s="36">
        <v>109.9200454194375</v>
      </c>
      <c r="P16" s="36">
        <v>120.21032312687679</v>
      </c>
      <c r="Q16" s="36">
        <v>152.60914650338071</v>
      </c>
      <c r="R16" s="36">
        <v>151.2985692274203</v>
      </c>
      <c r="S16" s="36">
        <v>129.17797346271047</v>
      </c>
      <c r="T16" s="36">
        <v>143.41366328852291</v>
      </c>
      <c r="U16" s="36">
        <v>148.1521548557964</v>
      </c>
      <c r="V16" s="36">
        <v>161.25644925383125</v>
      </c>
      <c r="W16" s="36">
        <v>150.41436634224354</v>
      </c>
      <c r="X16" s="36">
        <v>138.65672046011929</v>
      </c>
      <c r="Y16" s="36">
        <v>145.06586489901301</v>
      </c>
      <c r="Z16" s="36">
        <v>145.688603906824</v>
      </c>
      <c r="AA16" s="36">
        <v>137.18693490195159</v>
      </c>
      <c r="AB16" s="36">
        <v>135.44902129560364</v>
      </c>
      <c r="AC16" s="36">
        <v>127.00927314521009</v>
      </c>
      <c r="AD16" s="36">
        <v>140.06878365005235</v>
      </c>
      <c r="AE16" s="36">
        <v>142.06807247976167</v>
      </c>
      <c r="AF16" s="36">
        <v>147.78071894831922</v>
      </c>
      <c r="AG16" s="36">
        <v>152.06877562372051</v>
      </c>
      <c r="AH16" s="37">
        <f t="shared" si="2"/>
        <v>2.4483834451630459E-3</v>
      </c>
      <c r="AI16" s="37">
        <f t="shared" si="12"/>
        <v>2.1896744579580902E-3</v>
      </c>
      <c r="AJ16" s="37">
        <f t="shared" si="13"/>
        <v>1.077173156502284</v>
      </c>
      <c r="AK16" s="41"/>
      <c r="AL16" s="39">
        <f t="shared" si="14"/>
        <v>2.9016347368704308E-2</v>
      </c>
      <c r="AM16" s="40">
        <f t="shared" si="15"/>
        <v>4.2880566754012932</v>
      </c>
      <c r="AO16"/>
      <c r="AP16"/>
      <c r="AQ16"/>
      <c r="AR16"/>
      <c r="AS16"/>
      <c r="AT16"/>
      <c r="AU16"/>
      <c r="AV16"/>
      <c r="AW16"/>
    </row>
    <row r="17" spans="1:49" x14ac:dyDescent="0.25">
      <c r="A17" s="43" t="s">
        <v>20</v>
      </c>
      <c r="B17" s="31">
        <f t="shared" ref="B17" si="16">SUM(B18:B22)</f>
        <v>3161.8781360136027</v>
      </c>
      <c r="C17" s="31">
        <f t="shared" ref="C17:AG17" si="17">SUM(C18:C22)</f>
        <v>2872.9364673546997</v>
      </c>
      <c r="D17" s="31">
        <f t="shared" si="17"/>
        <v>2784.5300443642886</v>
      </c>
      <c r="E17" s="31">
        <f t="shared" si="17"/>
        <v>2749.8340861092206</v>
      </c>
      <c r="F17" s="31">
        <f t="shared" si="17"/>
        <v>2988.2790786736637</v>
      </c>
      <c r="G17" s="31">
        <f t="shared" si="17"/>
        <v>2902.0470191905042</v>
      </c>
      <c r="H17" s="31">
        <f t="shared" si="17"/>
        <v>2984.1960834371121</v>
      </c>
      <c r="I17" s="31">
        <f t="shared" si="17"/>
        <v>3313.5439674467771</v>
      </c>
      <c r="J17" s="31">
        <f t="shared" si="17"/>
        <v>3203.5680872919634</v>
      </c>
      <c r="K17" s="31">
        <f t="shared" si="17"/>
        <v>3153.0920771682545</v>
      </c>
      <c r="L17" s="31">
        <f t="shared" si="17"/>
        <v>3700.3576996935767</v>
      </c>
      <c r="M17" s="31">
        <f t="shared" si="17"/>
        <v>3757.0444759561597</v>
      </c>
      <c r="N17" s="31">
        <f t="shared" si="17"/>
        <v>3269.9445798209022</v>
      </c>
      <c r="O17" s="31">
        <f t="shared" si="17"/>
        <v>2494.2149724057354</v>
      </c>
      <c r="P17" s="31">
        <f t="shared" si="17"/>
        <v>2665.7679278383762</v>
      </c>
      <c r="Q17" s="31">
        <f t="shared" si="17"/>
        <v>2762.3085714835743</v>
      </c>
      <c r="R17" s="31">
        <f t="shared" si="17"/>
        <v>2708.8881708276272</v>
      </c>
      <c r="S17" s="31">
        <f t="shared" si="17"/>
        <v>2765.3000080654301</v>
      </c>
      <c r="T17" s="31">
        <f t="shared" si="17"/>
        <v>2470.9565589385429</v>
      </c>
      <c r="U17" s="31">
        <f t="shared" si="17"/>
        <v>1656.5940381486466</v>
      </c>
      <c r="V17" s="31">
        <f t="shared" si="17"/>
        <v>1463.4311432588133</v>
      </c>
      <c r="W17" s="31">
        <f t="shared" si="17"/>
        <v>1332.801050296006</v>
      </c>
      <c r="X17" s="31">
        <f t="shared" si="17"/>
        <v>1560.7613008865733</v>
      </c>
      <c r="Y17" s="31">
        <f t="shared" si="17"/>
        <v>1476.936043054128</v>
      </c>
      <c r="Z17" s="31">
        <f t="shared" si="17"/>
        <v>1821.4147302152169</v>
      </c>
      <c r="AA17" s="31">
        <f t="shared" si="17"/>
        <v>2008.4001822025464</v>
      </c>
      <c r="AB17" s="31">
        <f t="shared" si="17"/>
        <v>2150.5808899994663</v>
      </c>
      <c r="AC17" s="31">
        <f t="shared" si="17"/>
        <v>2238.9455877947785</v>
      </c>
      <c r="AD17" s="31">
        <f t="shared" si="17"/>
        <v>2295.5694486740363</v>
      </c>
      <c r="AE17" s="31">
        <f t="shared" si="17"/>
        <v>2267.2105921024017</v>
      </c>
      <c r="AF17" s="31">
        <f t="shared" si="17"/>
        <v>2108.3992424231637</v>
      </c>
      <c r="AG17" s="31">
        <f t="shared" si="17"/>
        <v>2476.5826656818958</v>
      </c>
      <c r="AH17" s="32">
        <f t="shared" si="2"/>
        <v>3.987422121578181E-2</v>
      </c>
      <c r="AI17" s="32">
        <f>AG17/$AG$48</f>
        <v>3.566090266606653E-2</v>
      </c>
      <c r="AJ17" s="32">
        <f>(AG17-B17)/B17</f>
        <v>-0.21673683831335322</v>
      </c>
      <c r="AK17" s="41"/>
      <c r="AL17" s="33">
        <f t="shared" si="14"/>
        <v>0.17462699466519552</v>
      </c>
      <c r="AM17" s="34">
        <f>AG17-AF17</f>
        <v>368.18342325873209</v>
      </c>
      <c r="AO17"/>
      <c r="AP17"/>
      <c r="AQ17"/>
      <c r="AR17"/>
      <c r="AS17"/>
      <c r="AT17"/>
      <c r="AU17"/>
      <c r="AV17"/>
      <c r="AW17"/>
    </row>
    <row r="18" spans="1:49" outlineLevel="1" x14ac:dyDescent="0.25">
      <c r="A18" s="35" t="s">
        <v>21</v>
      </c>
      <c r="B18" s="36">
        <v>1116.7254085014333</v>
      </c>
      <c r="C18" s="36">
        <v>992.38939661731536</v>
      </c>
      <c r="D18" s="36">
        <v>932.96808506651939</v>
      </c>
      <c r="E18" s="36">
        <v>951.12593750870883</v>
      </c>
      <c r="F18" s="36">
        <v>1081.7022655246876</v>
      </c>
      <c r="G18" s="36">
        <v>1084.1810327260134</v>
      </c>
      <c r="H18" s="36">
        <v>1198.3870831754853</v>
      </c>
      <c r="I18" s="36">
        <v>1384.9248481927566</v>
      </c>
      <c r="J18" s="36">
        <v>1288.1260716317763</v>
      </c>
      <c r="K18" s="36">
        <v>1353.709634567598</v>
      </c>
      <c r="L18" s="36">
        <v>1908.7841314126661</v>
      </c>
      <c r="M18" s="36">
        <v>2061.4371933464076</v>
      </c>
      <c r="N18" s="36">
        <v>2063.3791229426015</v>
      </c>
      <c r="O18" s="36">
        <v>2342.3181160836975</v>
      </c>
      <c r="P18" s="36">
        <v>2507.0626593013171</v>
      </c>
      <c r="Q18" s="36">
        <v>2552.7953464691873</v>
      </c>
      <c r="R18" s="36">
        <v>2538.7434105910074</v>
      </c>
      <c r="S18" s="36">
        <v>2580.4341213620519</v>
      </c>
      <c r="T18" s="36">
        <v>2301.583745387552</v>
      </c>
      <c r="U18" s="36">
        <v>1485.322669481403</v>
      </c>
      <c r="V18" s="36">
        <v>1299.0484147465629</v>
      </c>
      <c r="W18" s="36">
        <v>1167.2705389694754</v>
      </c>
      <c r="X18" s="36">
        <v>1391.9677990924165</v>
      </c>
      <c r="Y18" s="36">
        <v>1301.695001530657</v>
      </c>
      <c r="Z18" s="36">
        <v>1650.4531530457709</v>
      </c>
      <c r="AA18" s="36">
        <v>1830.3635214124336</v>
      </c>
      <c r="AB18" s="36">
        <v>1968.4013520332232</v>
      </c>
      <c r="AC18" s="36">
        <v>2039.8562560230891</v>
      </c>
      <c r="AD18" s="36">
        <v>2094.5489797619248</v>
      </c>
      <c r="AE18" s="36">
        <v>2057.8652228793621</v>
      </c>
      <c r="AF18" s="36">
        <v>1907.4373141016843</v>
      </c>
      <c r="AG18" s="36">
        <v>2256.9403807619101</v>
      </c>
      <c r="AH18" s="37">
        <f t="shared" si="2"/>
        <v>3.6337870429434101E-2</v>
      </c>
      <c r="AI18" s="37">
        <f>AG18/$AG$48</f>
        <v>3.2498221180638526E-2</v>
      </c>
      <c r="AJ18" s="37">
        <f>(AG18-B18)/B18</f>
        <v>1.021034323729201</v>
      </c>
      <c r="AK18" s="41"/>
      <c r="AL18" s="39">
        <f t="shared" si="14"/>
        <v>0.18323174453826066</v>
      </c>
      <c r="AM18" s="40">
        <f t="shared" si="15"/>
        <v>349.50306666022584</v>
      </c>
      <c r="AO18"/>
      <c r="AP18"/>
      <c r="AQ18"/>
      <c r="AR18"/>
      <c r="AS18"/>
      <c r="AT18"/>
      <c r="AU18"/>
      <c r="AV18"/>
      <c r="AW18"/>
    </row>
    <row r="19" spans="1:49" outlineLevel="1" x14ac:dyDescent="0.25">
      <c r="A19" s="35" t="s">
        <v>22</v>
      </c>
      <c r="B19" s="36">
        <v>1875.3334978391945</v>
      </c>
      <c r="C19" s="36">
        <v>1724.8285009289525</v>
      </c>
      <c r="D19" s="36">
        <v>1698.0734679642192</v>
      </c>
      <c r="E19" s="36">
        <v>1640.6987861620685</v>
      </c>
      <c r="F19" s="36">
        <v>1751.1376166776076</v>
      </c>
      <c r="G19" s="36">
        <v>1667.9492827002227</v>
      </c>
      <c r="H19" s="36">
        <v>1617.3624518539398</v>
      </c>
      <c r="I19" s="36">
        <v>1767.6365536725266</v>
      </c>
      <c r="J19" s="36">
        <v>1753.3176564006599</v>
      </c>
      <c r="K19" s="36">
        <v>1637.3296338628056</v>
      </c>
      <c r="L19" s="36">
        <v>1576.8057585089737</v>
      </c>
      <c r="M19" s="36">
        <v>1540.7168251288117</v>
      </c>
      <c r="N19" s="36">
        <v>1060.6602939463469</v>
      </c>
      <c r="O19" s="36">
        <v>0.29746979153761116</v>
      </c>
      <c r="P19" s="36" t="s">
        <v>23</v>
      </c>
      <c r="Q19" s="36" t="s">
        <v>23</v>
      </c>
      <c r="R19" s="36" t="s">
        <v>23</v>
      </c>
      <c r="S19" s="36" t="s">
        <v>23</v>
      </c>
      <c r="T19" s="36" t="s">
        <v>23</v>
      </c>
      <c r="U19" s="36" t="s">
        <v>23</v>
      </c>
      <c r="V19" s="36" t="s">
        <v>23</v>
      </c>
      <c r="W19" s="36" t="s">
        <v>23</v>
      </c>
      <c r="X19" s="36" t="s">
        <v>23</v>
      </c>
      <c r="Y19" s="36" t="s">
        <v>23</v>
      </c>
      <c r="Z19" s="36" t="s">
        <v>23</v>
      </c>
      <c r="AA19" s="36" t="s">
        <v>23</v>
      </c>
      <c r="AB19" s="36" t="s">
        <v>23</v>
      </c>
      <c r="AC19" s="36" t="s">
        <v>23</v>
      </c>
      <c r="AD19" s="36" t="s">
        <v>23</v>
      </c>
      <c r="AE19" s="36" t="s">
        <v>23</v>
      </c>
      <c r="AF19" s="36" t="s">
        <v>23</v>
      </c>
      <c r="AG19" s="36" t="s">
        <v>23</v>
      </c>
      <c r="AH19" s="37"/>
      <c r="AI19" s="37"/>
      <c r="AJ19" s="37"/>
      <c r="AK19" s="41"/>
      <c r="AL19" s="39"/>
      <c r="AM19" s="40"/>
      <c r="AO19"/>
      <c r="AP19"/>
      <c r="AQ19"/>
      <c r="AR19"/>
      <c r="AS19"/>
      <c r="AT19"/>
      <c r="AU19"/>
      <c r="AV19"/>
      <c r="AW19"/>
    </row>
    <row r="20" spans="1:49" outlineLevel="1" x14ac:dyDescent="0.25">
      <c r="A20" s="35" t="s">
        <v>24</v>
      </c>
      <c r="B20" s="36">
        <v>26.080000000000002</v>
      </c>
      <c r="C20" s="36">
        <v>23.44</v>
      </c>
      <c r="D20" s="36">
        <v>20.56</v>
      </c>
      <c r="E20" s="36">
        <v>26.080000000000002</v>
      </c>
      <c r="F20" s="36">
        <v>21.28</v>
      </c>
      <c r="G20" s="36">
        <v>24.8</v>
      </c>
      <c r="H20" s="36">
        <v>27.28</v>
      </c>
      <c r="I20" s="36">
        <v>26.96</v>
      </c>
      <c r="J20" s="36">
        <v>28.64</v>
      </c>
      <c r="K20" s="36">
        <v>26.8</v>
      </c>
      <c r="L20" s="36">
        <v>28.8</v>
      </c>
      <c r="M20" s="36">
        <v>12</v>
      </c>
      <c r="N20" s="36" t="s">
        <v>23</v>
      </c>
      <c r="O20" s="36" t="s">
        <v>23</v>
      </c>
      <c r="P20" s="36" t="s">
        <v>23</v>
      </c>
      <c r="Q20" s="36" t="s">
        <v>23</v>
      </c>
      <c r="R20" s="36" t="s">
        <v>23</v>
      </c>
      <c r="S20" s="36" t="s">
        <v>23</v>
      </c>
      <c r="T20" s="36" t="s">
        <v>23</v>
      </c>
      <c r="U20" s="36" t="s">
        <v>23</v>
      </c>
      <c r="V20" s="36" t="s">
        <v>23</v>
      </c>
      <c r="W20" s="36" t="s">
        <v>23</v>
      </c>
      <c r="X20" s="36" t="s">
        <v>23</v>
      </c>
      <c r="Y20" s="36" t="s">
        <v>23</v>
      </c>
      <c r="Z20" s="36" t="s">
        <v>23</v>
      </c>
      <c r="AA20" s="36" t="s">
        <v>23</v>
      </c>
      <c r="AB20" s="36" t="s">
        <v>23</v>
      </c>
      <c r="AC20" s="36" t="s">
        <v>23</v>
      </c>
      <c r="AD20" s="36" t="s">
        <v>23</v>
      </c>
      <c r="AE20" s="36" t="s">
        <v>23</v>
      </c>
      <c r="AF20" s="36" t="s">
        <v>23</v>
      </c>
      <c r="AG20" s="36" t="s">
        <v>23</v>
      </c>
      <c r="AH20" s="37"/>
      <c r="AI20" s="37"/>
      <c r="AJ20" s="37"/>
      <c r="AK20" s="45"/>
      <c r="AL20" s="39"/>
      <c r="AM20" s="40"/>
      <c r="AO20"/>
      <c r="AP20"/>
      <c r="AQ20"/>
      <c r="AR20"/>
      <c r="AS20"/>
      <c r="AT20"/>
      <c r="AU20"/>
      <c r="AV20"/>
      <c r="AW20"/>
    </row>
    <row r="21" spans="1:49" outlineLevel="1" x14ac:dyDescent="0.25">
      <c r="A21" s="35" t="s">
        <v>25</v>
      </c>
      <c r="B21" s="36">
        <v>115.86811967297513</v>
      </c>
      <c r="C21" s="36">
        <v>104.2492548084314</v>
      </c>
      <c r="D21" s="36">
        <v>104.67021633354986</v>
      </c>
      <c r="E21" s="36">
        <v>103.51526743844289</v>
      </c>
      <c r="F21" s="36">
        <v>105.65129147136791</v>
      </c>
      <c r="G21" s="36">
        <v>96.486368764268263</v>
      </c>
      <c r="H21" s="36">
        <v>112.33905340768686</v>
      </c>
      <c r="I21" s="36">
        <v>104.89138058149354</v>
      </c>
      <c r="J21" s="36">
        <v>104.04471425952707</v>
      </c>
      <c r="K21" s="36">
        <v>105.50708873785116</v>
      </c>
      <c r="L21" s="36">
        <v>155.84128477193661</v>
      </c>
      <c r="M21" s="36">
        <v>112.30521748094046</v>
      </c>
      <c r="N21" s="36">
        <v>114.76342293195376</v>
      </c>
      <c r="O21" s="36">
        <v>119.95918153050032</v>
      </c>
      <c r="P21" s="36">
        <v>126.54592853705896</v>
      </c>
      <c r="Q21" s="36">
        <v>176.64951501438708</v>
      </c>
      <c r="R21" s="36">
        <v>136.4932052366197</v>
      </c>
      <c r="S21" s="36">
        <v>150.07827670337838</v>
      </c>
      <c r="T21" s="36">
        <v>133.71626855099112</v>
      </c>
      <c r="U21" s="36">
        <v>135.23083866724369</v>
      </c>
      <c r="V21" s="36">
        <v>128.17206851225038</v>
      </c>
      <c r="W21" s="36">
        <v>129.16005632653054</v>
      </c>
      <c r="X21" s="36">
        <v>132.27358679415661</v>
      </c>
      <c r="Y21" s="36">
        <v>138.55417652347126</v>
      </c>
      <c r="Z21" s="36">
        <v>134.03064716944607</v>
      </c>
      <c r="AA21" s="36">
        <v>140.76865079011293</v>
      </c>
      <c r="AB21" s="36">
        <v>144.4997179662432</v>
      </c>
      <c r="AC21" s="36">
        <v>160.98895677168937</v>
      </c>
      <c r="AD21" s="36">
        <v>162.40731891211144</v>
      </c>
      <c r="AE21" s="36">
        <v>170.21944422303983</v>
      </c>
      <c r="AF21" s="36">
        <v>161.39159832147928</v>
      </c>
      <c r="AG21" s="36">
        <v>179.80085991998547</v>
      </c>
      <c r="AH21" s="37">
        <f t="shared" ref="AH21:AH36" si="18">AG21/$AG$47</f>
        <v>2.8948838908485573E-3</v>
      </c>
      <c r="AI21" s="37">
        <f t="shared" ref="AI21:AI22" si="19">AG21/$AG$48</f>
        <v>2.588995333663227E-3</v>
      </c>
      <c r="AJ21" s="37">
        <f>(AG21-B21)/B21</f>
        <v>0.55177162128334689</v>
      </c>
      <c r="AK21" s="41"/>
      <c r="AL21" s="39">
        <f t="shared" si="14"/>
        <v>0.11406579890135544</v>
      </c>
      <c r="AM21" s="40">
        <f t="shared" si="15"/>
        <v>18.409261598506191</v>
      </c>
      <c r="AO21"/>
      <c r="AP21"/>
      <c r="AQ21"/>
      <c r="AR21"/>
      <c r="AS21"/>
      <c r="AT21"/>
      <c r="AU21"/>
      <c r="AV21"/>
      <c r="AW21"/>
    </row>
    <row r="22" spans="1:49" outlineLevel="1" x14ac:dyDescent="0.25">
      <c r="A22" s="35" t="s">
        <v>26</v>
      </c>
      <c r="B22" s="36">
        <v>27.871110000000002</v>
      </c>
      <c r="C22" s="36">
        <v>28.029314999999997</v>
      </c>
      <c r="D22" s="36">
        <v>28.258274999999998</v>
      </c>
      <c r="E22" s="36">
        <v>28.414095</v>
      </c>
      <c r="F22" s="36">
        <v>28.507904999999997</v>
      </c>
      <c r="G22" s="36">
        <v>28.630334999999999</v>
      </c>
      <c r="H22" s="36">
        <v>28.827494999999999</v>
      </c>
      <c r="I22" s="36">
        <v>29.131184999999999</v>
      </c>
      <c r="J22" s="36">
        <v>29.439644999999995</v>
      </c>
      <c r="K22" s="36">
        <v>29.745719999999995</v>
      </c>
      <c r="L22" s="36">
        <v>30.126525000000001</v>
      </c>
      <c r="M22" s="36">
        <v>30.585239999999999</v>
      </c>
      <c r="N22" s="36">
        <v>31.141739999999999</v>
      </c>
      <c r="O22" s="36">
        <v>31.640204999999998</v>
      </c>
      <c r="P22" s="36">
        <v>32.15934</v>
      </c>
      <c r="Q22" s="36">
        <v>32.863709999999998</v>
      </c>
      <c r="R22" s="36">
        <v>33.651554999999995</v>
      </c>
      <c r="S22" s="36">
        <v>34.787610000000001</v>
      </c>
      <c r="T22" s="36">
        <v>35.656545000000001</v>
      </c>
      <c r="U22" s="36">
        <v>36.040529999999997</v>
      </c>
      <c r="V22" s="36">
        <v>36.210660000000004</v>
      </c>
      <c r="W22" s="36">
        <v>36.370454999999993</v>
      </c>
      <c r="X22" s="36">
        <v>36.519914999999997</v>
      </c>
      <c r="Y22" s="36">
        <v>36.686865000000004</v>
      </c>
      <c r="Z22" s="36">
        <v>36.930929999999996</v>
      </c>
      <c r="AA22" s="36">
        <v>37.268009999999997</v>
      </c>
      <c r="AB22" s="36">
        <v>37.679819999999999</v>
      </c>
      <c r="AC22" s="36">
        <v>38.100375000000007</v>
      </c>
      <c r="AD22" s="36">
        <v>38.613150000000005</v>
      </c>
      <c r="AE22" s="36">
        <v>39.125924999999995</v>
      </c>
      <c r="AF22" s="36">
        <v>39.570329999999998</v>
      </c>
      <c r="AG22" s="36">
        <v>39.841425000000001</v>
      </c>
      <c r="AH22" s="37">
        <f t="shared" si="18"/>
        <v>6.4146689549915198E-4</v>
      </c>
      <c r="AI22" s="37">
        <f t="shared" si="19"/>
        <v>5.7368615176477285E-4</v>
      </c>
      <c r="AJ22" s="37">
        <f>(AG22-B22)/B22</f>
        <v>0.42948827657025496</v>
      </c>
      <c r="AK22" s="41"/>
      <c r="AL22" s="39">
        <f t="shared" si="14"/>
        <v>6.8509663679833487E-3</v>
      </c>
      <c r="AM22" s="40">
        <f t="shared" si="15"/>
        <v>0.27109500000000253</v>
      </c>
      <c r="AO22"/>
      <c r="AP22"/>
      <c r="AQ22"/>
      <c r="AR22"/>
      <c r="AS22"/>
      <c r="AT22"/>
      <c r="AU22"/>
      <c r="AV22"/>
      <c r="AW22"/>
    </row>
    <row r="23" spans="1:49" x14ac:dyDescent="0.25">
      <c r="A23" s="43" t="s">
        <v>27</v>
      </c>
      <c r="B23" s="31">
        <v>35.524187103957608</v>
      </c>
      <c r="C23" s="31">
        <v>49.661994466251372</v>
      </c>
      <c r="D23" s="31">
        <v>63.799610544922189</v>
      </c>
      <c r="E23" s="31">
        <v>96.560896187942205</v>
      </c>
      <c r="F23" s="31">
        <v>135.30941858861374</v>
      </c>
      <c r="G23" s="31">
        <v>205.69731805054479</v>
      </c>
      <c r="H23" s="31">
        <v>298.71808593679856</v>
      </c>
      <c r="I23" s="31">
        <v>404.07012897915871</v>
      </c>
      <c r="J23" s="31">
        <v>308.61108725569284</v>
      </c>
      <c r="K23" s="31">
        <v>486.24103066991989</v>
      </c>
      <c r="L23" s="31">
        <v>706.46060646672117</v>
      </c>
      <c r="M23" s="31">
        <v>728.01368457861759</v>
      </c>
      <c r="N23" s="31">
        <v>732.34487874419369</v>
      </c>
      <c r="O23" s="31">
        <v>932.87796298974376</v>
      </c>
      <c r="P23" s="31">
        <v>958.01826846935955</v>
      </c>
      <c r="Q23" s="31">
        <v>1143.4440153016581</v>
      </c>
      <c r="R23" s="31">
        <v>1131.3850601108725</v>
      </c>
      <c r="S23" s="31">
        <v>1135.3217983859245</v>
      </c>
      <c r="T23" s="31">
        <v>1174.7263267027095</v>
      </c>
      <c r="U23" s="31">
        <v>1147.3047791164913</v>
      </c>
      <c r="V23" s="31">
        <v>1121.1798823765803</v>
      </c>
      <c r="W23" s="31">
        <v>1128.4007028742294</v>
      </c>
      <c r="X23" s="31">
        <v>1102.2609916489653</v>
      </c>
      <c r="Y23" s="31">
        <v>1134.7834244836913</v>
      </c>
      <c r="Z23" s="31">
        <v>1199.9880985594314</v>
      </c>
      <c r="AA23" s="31">
        <v>1197.252239564878</v>
      </c>
      <c r="AB23" s="31">
        <v>1274.1579216261866</v>
      </c>
      <c r="AC23" s="31">
        <v>1203.641481370988</v>
      </c>
      <c r="AD23" s="31">
        <v>889.30863848223294</v>
      </c>
      <c r="AE23" s="31">
        <v>874.44559545183927</v>
      </c>
      <c r="AF23" s="31">
        <v>719.61577455733482</v>
      </c>
      <c r="AG23" s="31">
        <v>766.24452702615906</v>
      </c>
      <c r="AH23" s="32">
        <f t="shared" si="18"/>
        <v>1.2336920628333106E-2</v>
      </c>
      <c r="AI23" s="32">
        <f>AG23/$AG$48</f>
        <v>1.1033337136421593E-2</v>
      </c>
      <c r="AJ23" s="32">
        <f>(AG23-B23)/B23</f>
        <v>20.56965688711832</v>
      </c>
      <c r="AK23" s="44"/>
      <c r="AL23" s="33">
        <f t="shared" si="14"/>
        <v>6.4796734754053301E-2</v>
      </c>
      <c r="AM23" s="34">
        <f>AG23-AF23</f>
        <v>46.628752468824246</v>
      </c>
      <c r="AO23"/>
      <c r="AP23"/>
      <c r="AQ23"/>
      <c r="AR23"/>
      <c r="AS23"/>
      <c r="AT23"/>
      <c r="AU23"/>
      <c r="AV23"/>
      <c r="AW23"/>
    </row>
    <row r="24" spans="1:49" x14ac:dyDescent="0.25">
      <c r="A24" s="43" t="s">
        <v>28</v>
      </c>
      <c r="B24" s="31">
        <f t="shared" ref="B24" si="20">SUM(B25:B31)</f>
        <v>20479.477135033467</v>
      </c>
      <c r="C24" s="31">
        <f t="shared" ref="C24:AG24" si="21">SUM(C25:C31)</f>
        <v>20760.29222246397</v>
      </c>
      <c r="D24" s="31">
        <f t="shared" si="21"/>
        <v>20933.30517166093</v>
      </c>
      <c r="E24" s="31">
        <f t="shared" si="21"/>
        <v>21315.411066719695</v>
      </c>
      <c r="F24" s="31">
        <f t="shared" si="21"/>
        <v>21543.166536826258</v>
      </c>
      <c r="G24" s="31">
        <f t="shared" si="21"/>
        <v>22268.93565926357</v>
      </c>
      <c r="H24" s="31">
        <f t="shared" si="21"/>
        <v>22565.225810430376</v>
      </c>
      <c r="I24" s="31">
        <f t="shared" si="21"/>
        <v>22786.231272709072</v>
      </c>
      <c r="J24" s="31">
        <f t="shared" si="21"/>
        <v>23349.252448270767</v>
      </c>
      <c r="K24" s="31">
        <f t="shared" si="21"/>
        <v>23063.741904217124</v>
      </c>
      <c r="L24" s="31">
        <f t="shared" si="21"/>
        <v>22196.293656710324</v>
      </c>
      <c r="M24" s="31">
        <f t="shared" si="21"/>
        <v>22002.959315361986</v>
      </c>
      <c r="N24" s="31">
        <f t="shared" si="21"/>
        <v>21744.479738018046</v>
      </c>
      <c r="O24" s="31">
        <f t="shared" si="21"/>
        <v>22092.023471078879</v>
      </c>
      <c r="P24" s="31">
        <f t="shared" si="21"/>
        <v>21696.703910842876</v>
      </c>
      <c r="Q24" s="31">
        <f t="shared" si="21"/>
        <v>21576.162248265427</v>
      </c>
      <c r="R24" s="31">
        <f t="shared" si="21"/>
        <v>21528.978211156518</v>
      </c>
      <c r="S24" s="31">
        <f t="shared" si="21"/>
        <v>20865.574348162125</v>
      </c>
      <c r="T24" s="31">
        <f t="shared" si="21"/>
        <v>20686.895542952396</v>
      </c>
      <c r="U24" s="31">
        <f t="shared" si="21"/>
        <v>20244.077018393906</v>
      </c>
      <c r="V24" s="31">
        <f t="shared" si="21"/>
        <v>20249.801824675236</v>
      </c>
      <c r="W24" s="31">
        <f t="shared" si="21"/>
        <v>19598.570509608573</v>
      </c>
      <c r="X24" s="31">
        <f t="shared" si="21"/>
        <v>20457.042736024261</v>
      </c>
      <c r="Y24" s="31">
        <f t="shared" si="21"/>
        <v>21172.213891661548</v>
      </c>
      <c r="Z24" s="31">
        <f t="shared" si="21"/>
        <v>20659.257790879212</v>
      </c>
      <c r="AA24" s="31">
        <f t="shared" si="21"/>
        <v>21195.040538742374</v>
      </c>
      <c r="AB24" s="31">
        <f t="shared" si="21"/>
        <v>21756.362328962474</v>
      </c>
      <c r="AC24" s="31">
        <f t="shared" si="21"/>
        <v>22522.986755535097</v>
      </c>
      <c r="AD24" s="31">
        <f t="shared" si="21"/>
        <v>23393.353562922293</v>
      </c>
      <c r="AE24" s="31">
        <f t="shared" si="21"/>
        <v>22478.667693729869</v>
      </c>
      <c r="AF24" s="31">
        <f t="shared" si="21"/>
        <v>22809.674143501965</v>
      </c>
      <c r="AG24" s="31">
        <f t="shared" si="21"/>
        <v>23626.148920299322</v>
      </c>
      <c r="AH24" s="32">
        <f t="shared" si="18"/>
        <v>0.38039282983741285</v>
      </c>
      <c r="AI24" s="32">
        <f>AG24/$AG$48</f>
        <v>0.3401985359486504</v>
      </c>
      <c r="AJ24" s="32">
        <f>(AG24-B24)/B24</f>
        <v>0.15365000602886303</v>
      </c>
      <c r="AK24" s="41"/>
      <c r="AL24" s="33">
        <f t="shared" si="14"/>
        <v>3.5795109200626375E-2</v>
      </c>
      <c r="AM24" s="34">
        <f>AG24-AF24</f>
        <v>816.47477679735675</v>
      </c>
      <c r="AO24"/>
      <c r="AP24"/>
      <c r="AQ24"/>
      <c r="AR24"/>
      <c r="AS24"/>
      <c r="AT24"/>
      <c r="AU24"/>
      <c r="AV24"/>
      <c r="AW24"/>
    </row>
    <row r="25" spans="1:49" outlineLevel="1" x14ac:dyDescent="0.25">
      <c r="A25" s="35" t="s">
        <v>29</v>
      </c>
      <c r="B25" s="36">
        <v>12319.457162398623</v>
      </c>
      <c r="C25" s="36">
        <v>12587.72780020627</v>
      </c>
      <c r="D25" s="36">
        <v>12826.140744442173</v>
      </c>
      <c r="E25" s="36">
        <v>12938.27005559021</v>
      </c>
      <c r="F25" s="36">
        <v>12947.475164480196</v>
      </c>
      <c r="G25" s="36">
        <v>13054.974356410317</v>
      </c>
      <c r="H25" s="36">
        <v>13468.483014981482</v>
      </c>
      <c r="I25" s="36">
        <v>13835.611429721994</v>
      </c>
      <c r="J25" s="36">
        <v>14121.781884069009</v>
      </c>
      <c r="K25" s="36">
        <v>13784.660846664912</v>
      </c>
      <c r="L25" s="36">
        <v>13250.696369519237</v>
      </c>
      <c r="M25" s="36">
        <v>13230.732050699185</v>
      </c>
      <c r="N25" s="36">
        <v>13134.149705126138</v>
      </c>
      <c r="O25" s="36">
        <v>13157.872854705593</v>
      </c>
      <c r="P25" s="36">
        <v>13095.633201732915</v>
      </c>
      <c r="Q25" s="36">
        <v>12973.598239146184</v>
      </c>
      <c r="R25" s="36">
        <v>13038.761222371635</v>
      </c>
      <c r="S25" s="36">
        <v>12599.515361467966</v>
      </c>
      <c r="T25" s="36">
        <v>12569.701288903105</v>
      </c>
      <c r="U25" s="36">
        <v>12343.312207311854</v>
      </c>
      <c r="V25" s="36">
        <v>12059.137939307993</v>
      </c>
      <c r="W25" s="36">
        <v>11930.245555866559</v>
      </c>
      <c r="X25" s="36">
        <v>12643.336553039157</v>
      </c>
      <c r="Y25" s="36">
        <v>12761.50552854612</v>
      </c>
      <c r="Z25" s="36">
        <v>12676.21202126565</v>
      </c>
      <c r="AA25" s="36">
        <v>13102.576134714931</v>
      </c>
      <c r="AB25" s="36">
        <v>13467.688295348591</v>
      </c>
      <c r="AC25" s="36">
        <v>13950.384317326287</v>
      </c>
      <c r="AD25" s="36">
        <v>14278.018983839072</v>
      </c>
      <c r="AE25" s="36">
        <v>13887.053482763142</v>
      </c>
      <c r="AF25" s="36">
        <v>14104.912653507488</v>
      </c>
      <c r="AG25" s="36">
        <v>14488.252548949278</v>
      </c>
      <c r="AH25" s="37">
        <f t="shared" si="18"/>
        <v>0.23326812190533266</v>
      </c>
      <c r="AI25" s="37">
        <f t="shared" ref="AI25:AI44" si="22">AG25/$AG$48</f>
        <v>0.20861979335836689</v>
      </c>
      <c r="AJ25" s="37">
        <f>(AG25-B25)/B25</f>
        <v>0.17604634343550787</v>
      </c>
      <c r="AK25" s="41"/>
      <c r="AL25" s="39">
        <f>(AG25-AF25)/AF25</f>
        <v>2.7177757484833781E-2</v>
      </c>
      <c r="AM25" s="40">
        <f t="shared" ref="AM25:AM31" si="23">AG25-AF25</f>
        <v>383.33989544178985</v>
      </c>
      <c r="AO25"/>
      <c r="AP25"/>
      <c r="AQ25"/>
      <c r="AR25"/>
      <c r="AS25"/>
      <c r="AT25"/>
      <c r="AU25"/>
      <c r="AV25"/>
      <c r="AW25"/>
    </row>
    <row r="26" spans="1:49" outlineLevel="1" x14ac:dyDescent="0.25">
      <c r="A26" s="35" t="s">
        <v>30</v>
      </c>
      <c r="B26" s="36">
        <v>2094.7160040981025</v>
      </c>
      <c r="C26" s="36">
        <v>2144.3725253455823</v>
      </c>
      <c r="D26" s="36">
        <v>2186.2142562756903</v>
      </c>
      <c r="E26" s="36">
        <v>2215.3256773142321</v>
      </c>
      <c r="F26" s="36">
        <v>2223.7222274264714</v>
      </c>
      <c r="G26" s="36">
        <v>2244.7786968753135</v>
      </c>
      <c r="H26" s="36">
        <v>2347.9759758607602</v>
      </c>
      <c r="I26" s="36">
        <v>2427.0969264169485</v>
      </c>
      <c r="J26" s="36">
        <v>2478.2062673557457</v>
      </c>
      <c r="K26" s="36">
        <v>2406.65153100406</v>
      </c>
      <c r="L26" s="36">
        <v>2319.563510018635</v>
      </c>
      <c r="M26" s="36">
        <v>2355.8581044937864</v>
      </c>
      <c r="N26" s="36">
        <v>2367.3618757838476</v>
      </c>
      <c r="O26" s="36">
        <v>2352.905985039718</v>
      </c>
      <c r="P26" s="36">
        <v>2321.4367220205713</v>
      </c>
      <c r="Q26" s="36">
        <v>2376.2287963836252</v>
      </c>
      <c r="R26" s="36">
        <v>2402.8875916991533</v>
      </c>
      <c r="S26" s="36">
        <v>2313.6159521930713</v>
      </c>
      <c r="T26" s="36">
        <v>2327.0258993809139</v>
      </c>
      <c r="U26" s="36">
        <v>2307.7598420793688</v>
      </c>
      <c r="V26" s="36">
        <v>2269.7705036921366</v>
      </c>
      <c r="W26" s="36">
        <v>2266.4389525487945</v>
      </c>
      <c r="X26" s="36">
        <v>2444.139905354943</v>
      </c>
      <c r="Y26" s="36">
        <v>2449.74434859951</v>
      </c>
      <c r="Z26" s="36">
        <v>2396.9929724766034</v>
      </c>
      <c r="AA26" s="36">
        <v>2497.6424081462651</v>
      </c>
      <c r="AB26" s="36">
        <v>2573.2007194960829</v>
      </c>
      <c r="AC26" s="36">
        <v>2660.0384381326571</v>
      </c>
      <c r="AD26" s="36">
        <v>2738.1322304900182</v>
      </c>
      <c r="AE26" s="36">
        <v>2645.4795014171841</v>
      </c>
      <c r="AF26" s="36">
        <v>2666.4158556037246</v>
      </c>
      <c r="AG26" s="36">
        <v>2702.6511716818368</v>
      </c>
      <c r="AH26" s="37">
        <f t="shared" si="18"/>
        <v>4.3514037379835016E-2</v>
      </c>
      <c r="AI26" s="37">
        <f t="shared" si="22"/>
        <v>3.8916116836802579E-2</v>
      </c>
      <c r="AJ26" s="37">
        <f t="shared" ref="AJ26:AJ31" si="24">(AG26-B26)/B26</f>
        <v>0.29022319321300349</v>
      </c>
      <c r="AK26" s="41"/>
      <c r="AL26" s="39">
        <f t="shared" ref="AL26:AL31" si="25">(AG26-AF26)/AF26</f>
        <v>1.3589521680183627E-2</v>
      </c>
      <c r="AM26" s="40">
        <f t="shared" si="23"/>
        <v>36.235316078112191</v>
      </c>
      <c r="AO26"/>
      <c r="AP26"/>
      <c r="AQ26"/>
      <c r="AR26"/>
      <c r="AS26"/>
      <c r="AT26"/>
      <c r="AU26"/>
      <c r="AV26"/>
      <c r="AW26"/>
    </row>
    <row r="27" spans="1:49" outlineLevel="1" x14ac:dyDescent="0.25">
      <c r="A27" s="35" t="s">
        <v>31</v>
      </c>
      <c r="B27" s="36">
        <v>4802.7201582244288</v>
      </c>
      <c r="C27" s="36">
        <v>4767.6561852851328</v>
      </c>
      <c r="D27" s="36">
        <v>4684.9044703578375</v>
      </c>
      <c r="E27" s="36">
        <v>4826.7672856095305</v>
      </c>
      <c r="F27" s="36">
        <v>5016.6742733808615</v>
      </c>
      <c r="G27" s="36">
        <v>5232.1537564672826</v>
      </c>
      <c r="H27" s="36">
        <v>5239.3008586078367</v>
      </c>
      <c r="I27" s="36">
        <v>5067.3415367542175</v>
      </c>
      <c r="J27" s="36">
        <v>5392.6712281517675</v>
      </c>
      <c r="K27" s="36">
        <v>5400.3359669295887</v>
      </c>
      <c r="L27" s="36">
        <v>5154.2641576201268</v>
      </c>
      <c r="M27" s="36">
        <v>4921.5520834137851</v>
      </c>
      <c r="N27" s="36">
        <v>4875.1716687544831</v>
      </c>
      <c r="O27" s="36">
        <v>5056.1306956308354</v>
      </c>
      <c r="P27" s="36">
        <v>4930.8614864118899</v>
      </c>
      <c r="Q27" s="36">
        <v>4810.1467894650559</v>
      </c>
      <c r="R27" s="36">
        <v>4733.5674405629197</v>
      </c>
      <c r="S27" s="36">
        <v>4545.0494274703342</v>
      </c>
      <c r="T27" s="36">
        <v>4427.9020319207466</v>
      </c>
      <c r="U27" s="36">
        <v>4311.3931724462636</v>
      </c>
      <c r="V27" s="36">
        <v>4572.8654086497054</v>
      </c>
      <c r="W27" s="36">
        <v>4193.4048058666212</v>
      </c>
      <c r="X27" s="36">
        <v>4343.1930445269927</v>
      </c>
      <c r="Y27" s="36">
        <v>4730.1058509242421</v>
      </c>
      <c r="Z27" s="36">
        <v>4537.4118164581914</v>
      </c>
      <c r="AA27" s="36">
        <v>4554.7119270056428</v>
      </c>
      <c r="AB27" s="36">
        <v>4607.894580403602</v>
      </c>
      <c r="AC27" s="36">
        <v>4870.514137328676</v>
      </c>
      <c r="AD27" s="36">
        <v>5153.234956844376</v>
      </c>
      <c r="AE27" s="36">
        <v>4821.3645080528686</v>
      </c>
      <c r="AF27" s="36">
        <v>4853.0684558240191</v>
      </c>
      <c r="AG27" s="36">
        <v>5063.1742136822531</v>
      </c>
      <c r="AH27" s="37">
        <f t="shared" si="18"/>
        <v>8.15196405304809E-2</v>
      </c>
      <c r="AI27" s="37">
        <f t="shared" si="22"/>
        <v>7.2905849385708502E-2</v>
      </c>
      <c r="AJ27" s="37">
        <f t="shared" si="24"/>
        <v>5.4230529132914228E-2</v>
      </c>
      <c r="AK27" s="41"/>
      <c r="AL27" s="39">
        <f t="shared" si="25"/>
        <v>4.3293384334212828E-2</v>
      </c>
      <c r="AM27" s="40">
        <f t="shared" si="23"/>
        <v>210.10575785823403</v>
      </c>
      <c r="AO27"/>
      <c r="AP27"/>
      <c r="AQ27"/>
      <c r="AR27"/>
      <c r="AS27"/>
      <c r="AT27"/>
      <c r="AU27"/>
      <c r="AV27"/>
      <c r="AW27"/>
    </row>
    <row r="28" spans="1:49" outlineLevel="1" x14ac:dyDescent="0.25">
      <c r="A28" s="35" t="s">
        <v>32</v>
      </c>
      <c r="B28" s="36">
        <v>355.036</v>
      </c>
      <c r="C28" s="36">
        <v>315.14515999999998</v>
      </c>
      <c r="D28" s="36">
        <v>255.60083999999998</v>
      </c>
      <c r="E28" s="36">
        <v>357.2998</v>
      </c>
      <c r="F28" s="36">
        <v>269.64124000000004</v>
      </c>
      <c r="G28" s="36">
        <v>494.59520000000003</v>
      </c>
      <c r="H28" s="36">
        <v>484.03343999999993</v>
      </c>
      <c r="I28" s="36">
        <v>423.48680000000002</v>
      </c>
      <c r="J28" s="36">
        <v>305.58044000000001</v>
      </c>
      <c r="K28" s="36">
        <v>383.22723999999999</v>
      </c>
      <c r="L28" s="36">
        <v>366.38315999999998</v>
      </c>
      <c r="M28" s="36">
        <v>385.28247999999996</v>
      </c>
      <c r="N28" s="36">
        <v>273.89956000000001</v>
      </c>
      <c r="O28" s="36">
        <v>386.76</v>
      </c>
      <c r="P28" s="36">
        <v>240.79571999999996</v>
      </c>
      <c r="Q28" s="36">
        <v>266.73371999999995</v>
      </c>
      <c r="R28" s="36">
        <v>254.85636</v>
      </c>
      <c r="S28" s="36">
        <v>376.76671999999996</v>
      </c>
      <c r="T28" s="36">
        <v>262.20744000000002</v>
      </c>
      <c r="U28" s="36">
        <v>307.32239999999996</v>
      </c>
      <c r="V28" s="36">
        <v>427.93387999999993</v>
      </c>
      <c r="W28" s="36">
        <v>360.67856</v>
      </c>
      <c r="X28" s="36">
        <v>229.39619999999999</v>
      </c>
      <c r="Y28" s="36">
        <v>515.69275999999991</v>
      </c>
      <c r="Z28" s="36">
        <v>391.07495680000005</v>
      </c>
      <c r="AA28" s="36">
        <v>401.14668</v>
      </c>
      <c r="AB28" s="36">
        <v>433.59667999999999</v>
      </c>
      <c r="AC28" s="36">
        <v>332.74647999999996</v>
      </c>
      <c r="AD28" s="36">
        <v>461.05708000000004</v>
      </c>
      <c r="AE28" s="36">
        <v>343.90247759999994</v>
      </c>
      <c r="AF28" s="36">
        <v>399.48303999999996</v>
      </c>
      <c r="AG28" s="36">
        <v>597.40603999999996</v>
      </c>
      <c r="AH28" s="37">
        <f t="shared" si="18"/>
        <v>9.6185364311452762E-3</v>
      </c>
      <c r="AI28" s="37">
        <f t="shared" si="22"/>
        <v>8.6021916166058796E-3</v>
      </c>
      <c r="AJ28" s="37">
        <f t="shared" si="24"/>
        <v>0.6826632792167554</v>
      </c>
      <c r="AK28" s="41"/>
      <c r="AL28" s="39">
        <f t="shared" si="25"/>
        <v>0.49544781675837857</v>
      </c>
      <c r="AM28" s="40">
        <f t="shared" si="23"/>
        <v>197.923</v>
      </c>
      <c r="AO28"/>
      <c r="AP28"/>
      <c r="AQ28"/>
      <c r="AR28"/>
      <c r="AS28"/>
      <c r="AT28"/>
      <c r="AU28"/>
      <c r="AV28"/>
      <c r="AW28"/>
    </row>
    <row r="29" spans="1:49" outlineLevel="1" x14ac:dyDescent="0.25">
      <c r="A29" s="35" t="s">
        <v>33</v>
      </c>
      <c r="B29" s="36">
        <v>96.677023188405784</v>
      </c>
      <c r="C29" s="36">
        <v>99.628382821946872</v>
      </c>
      <c r="D29" s="36">
        <v>118.08579710144927</v>
      </c>
      <c r="E29" s="36">
        <v>99.875217391304361</v>
      </c>
      <c r="F29" s="36">
        <v>98.719420289855051</v>
      </c>
      <c r="G29" s="36">
        <v>86.267101449275344</v>
      </c>
      <c r="H29" s="36">
        <v>87.18695652173912</v>
      </c>
      <c r="I29" s="36">
        <v>82.633913043478259</v>
      </c>
      <c r="J29" s="36">
        <v>95.371594202898564</v>
      </c>
      <c r="K29" s="36">
        <v>103.53391304347825</v>
      </c>
      <c r="L29" s="36">
        <v>91.8436231884058</v>
      </c>
      <c r="M29" s="36">
        <v>83.63666666666667</v>
      </c>
      <c r="N29" s="36">
        <v>80.805362318840594</v>
      </c>
      <c r="O29" s="36">
        <v>78.482608695652175</v>
      </c>
      <c r="P29" s="36">
        <v>66.857681159420295</v>
      </c>
      <c r="Q29" s="36">
        <v>60.814599999999999</v>
      </c>
      <c r="R29" s="36">
        <v>64.755533333333346</v>
      </c>
      <c r="S29" s="36">
        <v>50.899933333333344</v>
      </c>
      <c r="T29" s="36">
        <v>66.973133333333351</v>
      </c>
      <c r="U29" s="36">
        <v>89.020800000000008</v>
      </c>
      <c r="V29" s="36">
        <v>98.243200000000016</v>
      </c>
      <c r="W29" s="36">
        <v>70.265799999999999</v>
      </c>
      <c r="X29" s="36">
        <v>46.351066666666675</v>
      </c>
      <c r="Y29" s="36">
        <v>47.090266666666672</v>
      </c>
      <c r="Z29" s="36">
        <v>54.549733333333336</v>
      </c>
      <c r="AA29" s="36">
        <v>64.265666666666661</v>
      </c>
      <c r="AB29" s="36">
        <v>79.107600000000019</v>
      </c>
      <c r="AC29" s="36">
        <v>83.988666666666674</v>
      </c>
      <c r="AD29" s="36">
        <v>88.762666666666675</v>
      </c>
      <c r="AE29" s="36">
        <v>91.980533333333341</v>
      </c>
      <c r="AF29" s="36">
        <v>109.40233333333333</v>
      </c>
      <c r="AG29" s="36">
        <v>102.04333333333332</v>
      </c>
      <c r="AH29" s="37">
        <f t="shared" si="18"/>
        <v>1.642948771027102E-3</v>
      </c>
      <c r="AI29" s="37">
        <f t="shared" si="22"/>
        <v>1.469346219751175E-3</v>
      </c>
      <c r="AJ29" s="37">
        <f t="shared" si="24"/>
        <v>5.5507606336508572E-2</v>
      </c>
      <c r="AK29" s="41"/>
      <c r="AL29" s="39">
        <f t="shared" si="25"/>
        <v>-6.7265475751583689E-2</v>
      </c>
      <c r="AM29" s="40">
        <f t="shared" si="23"/>
        <v>-7.3590000000000089</v>
      </c>
      <c r="AO29"/>
      <c r="AP29"/>
      <c r="AQ29"/>
      <c r="AR29"/>
      <c r="AS29"/>
      <c r="AT29"/>
      <c r="AU29"/>
      <c r="AV29"/>
      <c r="AW29"/>
    </row>
    <row r="30" spans="1:49" outlineLevel="1" x14ac:dyDescent="0.25">
      <c r="A30" s="35" t="s">
        <v>34</v>
      </c>
      <c r="B30" s="36">
        <v>723.07784151514841</v>
      </c>
      <c r="C30" s="36">
        <v>750.88852772726921</v>
      </c>
      <c r="D30" s="36">
        <v>761.3175350568149</v>
      </c>
      <c r="E30" s="36">
        <v>764.79387083332995</v>
      </c>
      <c r="F30" s="36">
        <v>869.08394412878408</v>
      </c>
      <c r="G30" s="36">
        <v>997.70836785984386</v>
      </c>
      <c r="H30" s="36">
        <v>803.03356437499644</v>
      </c>
      <c r="I30" s="36">
        <v>830.84425058711759</v>
      </c>
      <c r="J30" s="36">
        <v>823.89157903408716</v>
      </c>
      <c r="K30" s="36">
        <v>869.08394412878408</v>
      </c>
      <c r="L30" s="36">
        <v>900.37096611742027</v>
      </c>
      <c r="M30" s="36">
        <v>910.79997344696551</v>
      </c>
      <c r="N30" s="36">
        <v>914.27630922348078</v>
      </c>
      <c r="O30" s="36">
        <v>917.75264499999571</v>
      </c>
      <c r="P30" s="36">
        <v>879.51295145832944</v>
      </c>
      <c r="Q30" s="36">
        <v>943.78401985771598</v>
      </c>
      <c r="R30" s="36">
        <v>904.75785767385571</v>
      </c>
      <c r="S30" s="36">
        <v>859.0597220842551</v>
      </c>
      <c r="T30" s="36">
        <v>929.49684859773402</v>
      </c>
      <c r="U30" s="36">
        <v>788.40909980042272</v>
      </c>
      <c r="V30" s="36">
        <v>745.71686526643111</v>
      </c>
      <c r="W30" s="36">
        <v>714.47450090494692</v>
      </c>
      <c r="X30" s="36">
        <v>680.81517379975094</v>
      </c>
      <c r="Y30" s="36">
        <v>590.39470623732518</v>
      </c>
      <c r="Z30" s="36">
        <v>529.00222385419227</v>
      </c>
      <c r="AA30" s="36">
        <v>509.62622568842954</v>
      </c>
      <c r="AB30" s="36">
        <v>535.12228288219046</v>
      </c>
      <c r="AC30" s="36">
        <v>554.55875658682862</v>
      </c>
      <c r="AD30" s="36">
        <v>589.69157573857956</v>
      </c>
      <c r="AE30" s="36">
        <v>615.96665583957133</v>
      </c>
      <c r="AF30" s="36">
        <v>616.95194102409448</v>
      </c>
      <c r="AG30" s="36">
        <v>613.64136547488761</v>
      </c>
      <c r="AH30" s="37">
        <f t="shared" si="18"/>
        <v>9.8799333021104708E-3</v>
      </c>
      <c r="AI30" s="37">
        <f t="shared" si="22"/>
        <v>8.8359679284304906E-3</v>
      </c>
      <c r="AJ30" s="37">
        <f t="shared" si="24"/>
        <v>-0.15134812568857861</v>
      </c>
      <c r="AK30" s="41"/>
      <c r="AL30" s="39">
        <f t="shared" si="25"/>
        <v>-5.3660185325157808E-3</v>
      </c>
      <c r="AM30" s="40">
        <f t="shared" si="23"/>
        <v>-3.3105755492068738</v>
      </c>
      <c r="AO30"/>
      <c r="AP30"/>
      <c r="AQ30"/>
      <c r="AR30"/>
      <c r="AS30"/>
      <c r="AT30"/>
      <c r="AU30"/>
      <c r="AV30"/>
      <c r="AW30"/>
    </row>
    <row r="31" spans="1:49" outlineLevel="1" x14ac:dyDescent="0.25">
      <c r="A31" s="35" t="s">
        <v>35</v>
      </c>
      <c r="B31" s="36">
        <v>87.792945608757037</v>
      </c>
      <c r="C31" s="36">
        <v>94.873641077770003</v>
      </c>
      <c r="D31" s="36">
        <v>101.04152842696728</v>
      </c>
      <c r="E31" s="36">
        <v>113.07915998108203</v>
      </c>
      <c r="F31" s="36">
        <v>117.85026712009162</v>
      </c>
      <c r="G31" s="36">
        <v>158.45818020153698</v>
      </c>
      <c r="H31" s="36">
        <v>135.2120000835651</v>
      </c>
      <c r="I31" s="36">
        <v>119.21641618531905</v>
      </c>
      <c r="J31" s="36">
        <v>131.74945545725768</v>
      </c>
      <c r="K31" s="36">
        <v>116.24846244630325</v>
      </c>
      <c r="L31" s="36">
        <v>113.17187024649508</v>
      </c>
      <c r="M31" s="36">
        <v>115.09795664159599</v>
      </c>
      <c r="N31" s="36">
        <v>98.815256811255836</v>
      </c>
      <c r="O31" s="36">
        <v>142.11868200708247</v>
      </c>
      <c r="P31" s="36">
        <v>161.60614805975348</v>
      </c>
      <c r="Q31" s="36">
        <v>144.85608341284475</v>
      </c>
      <c r="R31" s="36">
        <v>129.39220551562343</v>
      </c>
      <c r="S31" s="36">
        <v>120.66723161316608</v>
      </c>
      <c r="T31" s="36">
        <v>103.58890081656772</v>
      </c>
      <c r="U31" s="36">
        <v>96.859496755999345</v>
      </c>
      <c r="V31" s="36">
        <v>76.13402775896985</v>
      </c>
      <c r="W31" s="36">
        <v>63.062334421648423</v>
      </c>
      <c r="X31" s="36">
        <v>69.810792636750492</v>
      </c>
      <c r="Y31" s="36">
        <v>77.680430687682218</v>
      </c>
      <c r="Z31" s="36">
        <v>74.014066691240913</v>
      </c>
      <c r="AA31" s="36">
        <v>65.071496520437094</v>
      </c>
      <c r="AB31" s="36">
        <v>59.75217083200944</v>
      </c>
      <c r="AC31" s="36">
        <v>70.755959493978764</v>
      </c>
      <c r="AD31" s="36">
        <v>84.456069343585312</v>
      </c>
      <c r="AE31" s="36">
        <v>72.920534723770871</v>
      </c>
      <c r="AF31" s="36">
        <v>59.439864209311182</v>
      </c>
      <c r="AG31" s="36">
        <v>58.980247177727549</v>
      </c>
      <c r="AH31" s="37">
        <f t="shared" si="18"/>
        <v>9.4961151748135285E-4</v>
      </c>
      <c r="AI31" s="37">
        <f t="shared" si="22"/>
        <v>8.4927060298484853E-4</v>
      </c>
      <c r="AJ31" s="37">
        <f t="shared" si="24"/>
        <v>-0.32818922102729314</v>
      </c>
      <c r="AK31" s="41"/>
      <c r="AL31" s="39">
        <f t="shared" si="25"/>
        <v>-7.7324710898588282E-3</v>
      </c>
      <c r="AM31" s="40">
        <f t="shared" si="23"/>
        <v>-0.45961703158363321</v>
      </c>
      <c r="AO31"/>
      <c r="AP31"/>
      <c r="AQ31"/>
      <c r="AR31"/>
      <c r="AS31"/>
      <c r="AT31"/>
      <c r="AU31"/>
      <c r="AV31"/>
      <c r="AW31"/>
    </row>
    <row r="32" spans="1:49" x14ac:dyDescent="0.25">
      <c r="A32" s="43" t="s">
        <v>36</v>
      </c>
      <c r="B32" s="31">
        <f t="shared" ref="B32" si="26">SUM(B33:B36)</f>
        <v>1709.2379654880638</v>
      </c>
      <c r="C32" s="31">
        <f t="shared" ref="C32:AG32" si="27">SUM(C33:C36)</f>
        <v>1799.7259717319207</v>
      </c>
      <c r="D32" s="31">
        <f t="shared" si="27"/>
        <v>1872.6110167758227</v>
      </c>
      <c r="E32" s="31">
        <f t="shared" si="27"/>
        <v>1928.635396083811</v>
      </c>
      <c r="F32" s="31">
        <f t="shared" si="27"/>
        <v>1978.8855789392078</v>
      </c>
      <c r="G32" s="31">
        <f t="shared" si="27"/>
        <v>2019.7605435458233</v>
      </c>
      <c r="H32" s="31">
        <f t="shared" si="27"/>
        <v>1884.4631560740484</v>
      </c>
      <c r="I32" s="31">
        <f t="shared" si="27"/>
        <v>1577.0810241243623</v>
      </c>
      <c r="J32" s="31">
        <f t="shared" si="27"/>
        <v>1626.6955525074786</v>
      </c>
      <c r="K32" s="31">
        <f t="shared" si="27"/>
        <v>1630.862038641108</v>
      </c>
      <c r="L32" s="31">
        <f t="shared" si="27"/>
        <v>1643.3846087690049</v>
      </c>
      <c r="M32" s="31">
        <f t="shared" si="27"/>
        <v>1766.9683856870142</v>
      </c>
      <c r="N32" s="31">
        <f t="shared" si="27"/>
        <v>1880.9796934493604</v>
      </c>
      <c r="O32" s="31">
        <f t="shared" si="27"/>
        <v>1935.8855277009457</v>
      </c>
      <c r="P32" s="31">
        <f t="shared" si="27"/>
        <v>1650.0167494387833</v>
      </c>
      <c r="Q32" s="31">
        <f t="shared" si="27"/>
        <v>1442.3235218972052</v>
      </c>
      <c r="R32" s="31">
        <f t="shared" si="27"/>
        <v>1473.0439871390172</v>
      </c>
      <c r="S32" s="31">
        <f t="shared" si="27"/>
        <v>943.25664813417359</v>
      </c>
      <c r="T32" s="31">
        <f t="shared" si="27"/>
        <v>778.74906536313517</v>
      </c>
      <c r="U32" s="31">
        <f t="shared" si="27"/>
        <v>580.61296980542534</v>
      </c>
      <c r="V32" s="31">
        <f t="shared" si="27"/>
        <v>564.23841869714249</v>
      </c>
      <c r="W32" s="31">
        <f t="shared" si="27"/>
        <v>660.89511165463728</v>
      </c>
      <c r="X32" s="31">
        <f t="shared" si="27"/>
        <v>572.03286961895128</v>
      </c>
      <c r="Y32" s="31">
        <f t="shared" si="27"/>
        <v>745.87470708754108</v>
      </c>
      <c r="Z32" s="31">
        <f t="shared" si="27"/>
        <v>953.39860654318511</v>
      </c>
      <c r="AA32" s="31">
        <f t="shared" si="27"/>
        <v>1042.0533745945788</v>
      </c>
      <c r="AB32" s="31">
        <f t="shared" si="27"/>
        <v>1052.2119030036179</v>
      </c>
      <c r="AC32" s="31">
        <f t="shared" si="27"/>
        <v>1027.0004506462533</v>
      </c>
      <c r="AD32" s="31">
        <f t="shared" si="27"/>
        <v>995.14320142822157</v>
      </c>
      <c r="AE32" s="31">
        <f t="shared" si="27"/>
        <v>975.66886101645173</v>
      </c>
      <c r="AF32" s="31">
        <f t="shared" si="27"/>
        <v>972.79243708733668</v>
      </c>
      <c r="AG32" s="31">
        <f t="shared" si="27"/>
        <v>943.36155003271938</v>
      </c>
      <c r="AH32" s="32">
        <f t="shared" si="18"/>
        <v>1.5188593400782137E-2</v>
      </c>
      <c r="AI32" s="32">
        <f>AG32/$AG$48</f>
        <v>1.3583687264226166E-2</v>
      </c>
      <c r="AJ32" s="32">
        <f>(AG32-B32)/B32</f>
        <v>-0.44808062476932664</v>
      </c>
      <c r="AK32" s="41"/>
      <c r="AL32" s="33">
        <f>(AG32-AF32)/AF32</f>
        <v>-3.0254025352763936E-2</v>
      </c>
      <c r="AM32" s="34">
        <f>AG32-AF32</f>
        <v>-29.430887054617301</v>
      </c>
      <c r="AO32"/>
      <c r="AP32"/>
      <c r="AQ32"/>
      <c r="AR32"/>
      <c r="AS32"/>
      <c r="AT32"/>
      <c r="AU32"/>
      <c r="AV32"/>
      <c r="AW32"/>
    </row>
    <row r="33" spans="1:49" outlineLevel="1" x14ac:dyDescent="0.25">
      <c r="A33" s="35" t="s">
        <v>37</v>
      </c>
      <c r="B33" s="36">
        <v>1476.2440052032955</v>
      </c>
      <c r="C33" s="36">
        <v>1566.4053883747692</v>
      </c>
      <c r="D33" s="36">
        <v>1636.804891871742</v>
      </c>
      <c r="E33" s="36">
        <v>1691.858702032943</v>
      </c>
      <c r="F33" s="36">
        <v>1742.7939278700369</v>
      </c>
      <c r="G33" s="36">
        <v>1783.8901811031583</v>
      </c>
      <c r="H33" s="36">
        <v>1648.4939639728798</v>
      </c>
      <c r="I33" s="36">
        <v>1358.2515075538263</v>
      </c>
      <c r="J33" s="36">
        <v>1415.0371160350153</v>
      </c>
      <c r="K33" s="36">
        <v>1412.6418846823149</v>
      </c>
      <c r="L33" s="36">
        <v>1420.3433841632723</v>
      </c>
      <c r="M33" s="36">
        <v>1528.2075427926054</v>
      </c>
      <c r="N33" s="36">
        <v>1610.1605965103295</v>
      </c>
      <c r="O33" s="36">
        <v>1631.9913947418349</v>
      </c>
      <c r="P33" s="36">
        <v>1333.7545583090021</v>
      </c>
      <c r="Q33" s="36">
        <v>1127.8383820335271</v>
      </c>
      <c r="R33" s="36">
        <v>1175.2110126969387</v>
      </c>
      <c r="S33" s="36">
        <v>689.91193570459279</v>
      </c>
      <c r="T33" s="36">
        <v>519.50308849338364</v>
      </c>
      <c r="U33" s="36">
        <v>318.98149710157963</v>
      </c>
      <c r="V33" s="36">
        <v>312.08408821280602</v>
      </c>
      <c r="W33" s="36">
        <v>427.3484695940308</v>
      </c>
      <c r="X33" s="36">
        <v>339.12653336994782</v>
      </c>
      <c r="Y33" s="36">
        <v>516.28633635452331</v>
      </c>
      <c r="Z33" s="36">
        <v>725.87319921131211</v>
      </c>
      <c r="AA33" s="36">
        <v>814.15791003128629</v>
      </c>
      <c r="AB33" s="36">
        <v>839.50816237353752</v>
      </c>
      <c r="AC33" s="36">
        <v>804.05386674717329</v>
      </c>
      <c r="AD33" s="36">
        <v>775.83446627642377</v>
      </c>
      <c r="AE33" s="36">
        <v>742.35717646369142</v>
      </c>
      <c r="AF33" s="36">
        <v>738.73563588611705</v>
      </c>
      <c r="AG33" s="36">
        <v>703.19188189697729</v>
      </c>
      <c r="AH33" s="37">
        <f t="shared" si="18"/>
        <v>1.1321741464334178E-2</v>
      </c>
      <c r="AI33" s="37">
        <f t="shared" si="22"/>
        <v>1.012542710703007E-2</v>
      </c>
      <c r="AJ33" s="37">
        <f>(AG33-B33)/B33</f>
        <v>-0.52366148182925909</v>
      </c>
      <c r="AL33" s="39">
        <f>(AG33-AF33)/AF33</f>
        <v>-4.8114308099547476E-2</v>
      </c>
      <c r="AM33" s="40">
        <f t="shared" ref="AM33:AM36" si="28">AG33-AF33</f>
        <v>-35.543753989139759</v>
      </c>
      <c r="AO33"/>
      <c r="AP33"/>
      <c r="AQ33"/>
      <c r="AR33"/>
      <c r="AS33"/>
      <c r="AT33"/>
      <c r="AU33"/>
      <c r="AV33"/>
      <c r="AW33"/>
    </row>
    <row r="34" spans="1:49" outlineLevel="1" x14ac:dyDescent="0.25">
      <c r="A34" s="35" t="s">
        <v>38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3.9041147999999999</v>
      </c>
      <c r="N34" s="36">
        <v>5.9726827999999994</v>
      </c>
      <c r="O34" s="36">
        <v>8.3072848000000015</v>
      </c>
      <c r="P34" s="36">
        <v>34.960379600000003</v>
      </c>
      <c r="Q34" s="36">
        <v>47.649235599999997</v>
      </c>
      <c r="R34" s="36">
        <v>38.1917708</v>
      </c>
      <c r="S34" s="36">
        <v>37.751190399999999</v>
      </c>
      <c r="T34" s="36">
        <v>49.80138920000001</v>
      </c>
      <c r="U34" s="36">
        <v>49.124275600000004</v>
      </c>
      <c r="V34" s="36">
        <v>50.026312400000002</v>
      </c>
      <c r="W34" s="36">
        <v>49.850344800000009</v>
      </c>
      <c r="X34" s="36">
        <v>45.3094988</v>
      </c>
      <c r="Y34" s="36">
        <v>45.739387999999998</v>
      </c>
      <c r="Z34" s="36">
        <v>42.4878316</v>
      </c>
      <c r="AA34" s="36">
        <v>41.596695200000006</v>
      </c>
      <c r="AB34" s="36">
        <v>40.990482400000005</v>
      </c>
      <c r="AC34" s="36">
        <v>46.863633920362403</v>
      </c>
      <c r="AD34" s="36">
        <v>45.793105543440078</v>
      </c>
      <c r="AE34" s="36">
        <v>49.370679257317327</v>
      </c>
      <c r="AF34" s="36">
        <v>48.144307363679999</v>
      </c>
      <c r="AG34" s="36">
        <v>49.453576552944028</v>
      </c>
      <c r="AH34" s="37">
        <f t="shared" si="18"/>
        <v>7.9622734936681254E-4</v>
      </c>
      <c r="AI34" s="37">
        <f t="shared" si="22"/>
        <v>7.1209380747960338E-4</v>
      </c>
      <c r="AJ34" s="37"/>
      <c r="AL34" s="39">
        <f t="shared" ref="AL34:AL35" si="29">(AG34-AF34)/AF34</f>
        <v>2.7194683254530314E-2</v>
      </c>
      <c r="AM34" s="40">
        <f t="shared" si="28"/>
        <v>1.3092691892640289</v>
      </c>
      <c r="AO34"/>
      <c r="AP34"/>
      <c r="AQ34"/>
      <c r="AR34"/>
      <c r="AS34"/>
      <c r="AT34"/>
      <c r="AU34"/>
      <c r="AV34"/>
      <c r="AW34"/>
    </row>
    <row r="35" spans="1:49" outlineLevel="1" x14ac:dyDescent="0.25">
      <c r="A35" s="35" t="s">
        <v>39</v>
      </c>
      <c r="B35" s="36">
        <v>97.740765061882584</v>
      </c>
      <c r="C35" s="36">
        <v>97.88913255185517</v>
      </c>
      <c r="D35" s="36">
        <v>98.674091582228982</v>
      </c>
      <c r="E35" s="36">
        <v>99.486071387791299</v>
      </c>
      <c r="F35" s="36">
        <v>100.14640441176329</v>
      </c>
      <c r="G35" s="36">
        <v>100.61466015448265</v>
      </c>
      <c r="H35" s="36">
        <v>100.63183666576825</v>
      </c>
      <c r="I35" s="36">
        <v>84.748430635606638</v>
      </c>
      <c r="J35" s="36">
        <v>66.715771321119618</v>
      </c>
      <c r="K35" s="36">
        <v>74.599152005657388</v>
      </c>
      <c r="L35" s="36">
        <v>79.602870990238046</v>
      </c>
      <c r="M35" s="36">
        <v>88.811286706276093</v>
      </c>
      <c r="N35" s="36">
        <v>115.03357663120156</v>
      </c>
      <c r="O35" s="36">
        <v>162.09788443672096</v>
      </c>
      <c r="P35" s="36">
        <v>149.46809786056204</v>
      </c>
      <c r="Q35" s="36">
        <v>132.57234476718932</v>
      </c>
      <c r="R35" s="36">
        <v>130.19005777336207</v>
      </c>
      <c r="S35" s="36">
        <v>83.934111990741073</v>
      </c>
      <c r="T35" s="36">
        <v>69.02380495828794</v>
      </c>
      <c r="U35" s="36">
        <v>70.514412189651139</v>
      </c>
      <c r="V35" s="36">
        <v>62.072527439734159</v>
      </c>
      <c r="W35" s="36">
        <v>45.013958102736098</v>
      </c>
      <c r="X35" s="36">
        <v>48.286182233922162</v>
      </c>
      <c r="Y35" s="36">
        <v>45.127691648505646</v>
      </c>
      <c r="Z35" s="36">
        <v>41.651772593635819</v>
      </c>
      <c r="AA35" s="36">
        <v>42.393890563800774</v>
      </c>
      <c r="AB35" s="36">
        <v>25.030907769237675</v>
      </c>
      <c r="AC35" s="36">
        <v>27.449305898653076</v>
      </c>
      <c r="AD35" s="36">
        <v>23.899295638180405</v>
      </c>
      <c r="AE35" s="36">
        <v>32.524203919874395</v>
      </c>
      <c r="AF35" s="36">
        <v>31.188413817965916</v>
      </c>
      <c r="AG35" s="36">
        <v>34.718072629870321</v>
      </c>
      <c r="AH35" s="37">
        <f t="shared" si="18"/>
        <v>5.5897835651202217E-4</v>
      </c>
      <c r="AI35" s="37">
        <f t="shared" si="22"/>
        <v>4.9991378279567534E-4</v>
      </c>
      <c r="AJ35" s="37">
        <f t="shared" ref="AJ35:AJ44" si="30">(AG35-B35)/B35</f>
        <v>-0.64479434340534092</v>
      </c>
      <c r="AL35" s="39">
        <f t="shared" si="29"/>
        <v>0.11317211681573763</v>
      </c>
      <c r="AM35" s="40">
        <f t="shared" si="28"/>
        <v>3.5296588119044046</v>
      </c>
      <c r="AO35"/>
      <c r="AP35"/>
      <c r="AQ35"/>
      <c r="AR35"/>
      <c r="AS35"/>
      <c r="AT35"/>
      <c r="AU35"/>
      <c r="AV35"/>
      <c r="AW35"/>
    </row>
    <row r="36" spans="1:49" outlineLevel="1" x14ac:dyDescent="0.25">
      <c r="A36" s="35" t="s">
        <v>40</v>
      </c>
      <c r="B36" s="36">
        <v>135.25319522288586</v>
      </c>
      <c r="C36" s="36">
        <v>135.43145080529615</v>
      </c>
      <c r="D36" s="36">
        <v>137.13203332185168</v>
      </c>
      <c r="E36" s="36">
        <v>137.29062266307653</v>
      </c>
      <c r="F36" s="36">
        <v>135.94524665740758</v>
      </c>
      <c r="G36" s="36">
        <v>135.25570228818248</v>
      </c>
      <c r="H36" s="36">
        <v>135.33735543540018</v>
      </c>
      <c r="I36" s="36">
        <v>134.08108593492943</v>
      </c>
      <c r="J36" s="36">
        <v>144.94266515134387</v>
      </c>
      <c r="K36" s="36">
        <v>143.62100195313579</v>
      </c>
      <c r="L36" s="36">
        <v>143.43835361549452</v>
      </c>
      <c r="M36" s="36">
        <v>146.04544138813282</v>
      </c>
      <c r="N36" s="36">
        <v>149.81283750782927</v>
      </c>
      <c r="O36" s="36">
        <v>133.48896372238977</v>
      </c>
      <c r="P36" s="36">
        <v>131.83371366921926</v>
      </c>
      <c r="Q36" s="36">
        <v>134.26355949648877</v>
      </c>
      <c r="R36" s="36">
        <v>129.45114586871648</v>
      </c>
      <c r="S36" s="36">
        <v>131.6594100388397</v>
      </c>
      <c r="T36" s="36">
        <v>140.4207827114636</v>
      </c>
      <c r="U36" s="36">
        <v>141.99278491419452</v>
      </c>
      <c r="V36" s="36">
        <v>140.05549064460226</v>
      </c>
      <c r="W36" s="36">
        <v>138.68233915787044</v>
      </c>
      <c r="X36" s="36">
        <v>139.31065521508137</v>
      </c>
      <c r="Y36" s="36">
        <v>138.72129108451219</v>
      </c>
      <c r="Z36" s="36">
        <v>143.38580313823721</v>
      </c>
      <c r="AA36" s="36">
        <v>143.90487879949171</v>
      </c>
      <c r="AB36" s="36">
        <v>146.68235046084251</v>
      </c>
      <c r="AC36" s="36">
        <v>148.63364408006458</v>
      </c>
      <c r="AD36" s="36">
        <v>149.61633397017732</v>
      </c>
      <c r="AE36" s="36">
        <v>151.41680137556864</v>
      </c>
      <c r="AF36" s="36">
        <v>154.72408001957368</v>
      </c>
      <c r="AG36" s="36">
        <v>155.99801895292779</v>
      </c>
      <c r="AH36" s="37">
        <f t="shared" si="18"/>
        <v>2.5116462305691239E-3</v>
      </c>
      <c r="AI36" s="37">
        <f t="shared" si="22"/>
        <v>2.2462525669208178E-3</v>
      </c>
      <c r="AJ36" s="37">
        <f t="shared" si="30"/>
        <v>0.15337769799712464</v>
      </c>
      <c r="AL36" s="39">
        <f>(AG36-AF36)/AF36</f>
        <v>8.2336177613268387E-3</v>
      </c>
      <c r="AM36" s="40">
        <f t="shared" si="28"/>
        <v>1.2739389333541169</v>
      </c>
      <c r="AO36"/>
      <c r="AP36"/>
      <c r="AQ36"/>
      <c r="AR36"/>
      <c r="AS36"/>
      <c r="AT36"/>
      <c r="AU36"/>
      <c r="AV36"/>
      <c r="AW36"/>
    </row>
    <row r="37" spans="1:49" x14ac:dyDescent="0.25">
      <c r="A37" s="43" t="s">
        <v>41</v>
      </c>
      <c r="B37" s="31">
        <f>SUM(B38:B45)</f>
        <v>6009.4426479479516</v>
      </c>
      <c r="C37" s="31">
        <f t="shared" ref="C37:AG37" si="31">SUM(C38:C45)</f>
        <v>5813.8890871974872</v>
      </c>
      <c r="D37" s="31">
        <f t="shared" si="31"/>
        <v>5568.4712640716161</v>
      </c>
      <c r="E37" s="31">
        <f t="shared" si="31"/>
        <v>5671.875265944891</v>
      </c>
      <c r="F37" s="31">
        <f t="shared" si="31"/>
        <v>5738.7488783594717</v>
      </c>
      <c r="G37" s="31">
        <f t="shared" si="31"/>
        <v>6702.1736928703658</v>
      </c>
      <c r="H37" s="31">
        <f t="shared" si="31"/>
        <v>6355.7765234996059</v>
      </c>
      <c r="I37" s="31">
        <f t="shared" si="31"/>
        <v>5821.9247695671738</v>
      </c>
      <c r="J37" s="31">
        <f t="shared" si="31"/>
        <v>5632.4738458364664</v>
      </c>
      <c r="K37" s="31">
        <f t="shared" si="31"/>
        <v>5724.0266040133647</v>
      </c>
      <c r="L37" s="31">
        <f t="shared" si="31"/>
        <v>7325.6392800768717</v>
      </c>
      <c r="M37" s="31">
        <f t="shared" si="31"/>
        <v>8417.8434186271916</v>
      </c>
      <c r="N37" s="31">
        <f t="shared" si="31"/>
        <v>8300.0852417469014</v>
      </c>
      <c r="O37" s="31">
        <f t="shared" si="31"/>
        <v>8773.8565239499967</v>
      </c>
      <c r="P37" s="31">
        <f t="shared" si="31"/>
        <v>7238.4029595180982</v>
      </c>
      <c r="Q37" s="31">
        <f t="shared" si="31"/>
        <v>7691.0130672327596</v>
      </c>
      <c r="R37" s="31">
        <f t="shared" si="31"/>
        <v>7614.8771907754544</v>
      </c>
      <c r="S37" s="31">
        <f t="shared" si="31"/>
        <v>6559.4256667599748</v>
      </c>
      <c r="T37" s="31">
        <f t="shared" si="31"/>
        <v>6111.1132905463455</v>
      </c>
      <c r="U37" s="31">
        <f t="shared" si="31"/>
        <v>5556.7573032075416</v>
      </c>
      <c r="V37" s="31">
        <f t="shared" si="31"/>
        <v>7055.7907577496153</v>
      </c>
      <c r="W37" s="31">
        <f t="shared" si="31"/>
        <v>6176.5200449922613</v>
      </c>
      <c r="X37" s="31">
        <f t="shared" si="31"/>
        <v>5486.6285703916838</v>
      </c>
      <c r="Y37" s="31">
        <f t="shared" si="31"/>
        <v>6289.6658349611362</v>
      </c>
      <c r="Z37" s="31">
        <f t="shared" si="31"/>
        <v>5826.9422770836518</v>
      </c>
      <c r="AA37" s="31">
        <f t="shared" si="31"/>
        <v>6259.408780661257</v>
      </c>
      <c r="AB37" s="31">
        <f t="shared" si="31"/>
        <v>5036.46538775918</v>
      </c>
      <c r="AC37" s="31">
        <f t="shared" si="31"/>
        <v>7438.8596610158093</v>
      </c>
      <c r="AD37" s="31">
        <f t="shared" si="31"/>
        <v>6263.9843155676708</v>
      </c>
      <c r="AE37" s="31">
        <f t="shared" si="31"/>
        <v>6657.0676999370407</v>
      </c>
      <c r="AF37" s="31">
        <f t="shared" si="31"/>
        <v>7042.4500858212159</v>
      </c>
      <c r="AG37" s="31">
        <f t="shared" si="31"/>
        <v>7338.2512672665198</v>
      </c>
      <c r="AH37" s="32"/>
      <c r="AI37" s="32">
        <f>AG37/$AG$48</f>
        <v>0.10566522483071569</v>
      </c>
      <c r="AJ37" s="32">
        <f>(AG37-B37)/B37</f>
        <v>0.22112010999427997</v>
      </c>
      <c r="AL37" s="33">
        <f>(AG37-AF37)/AF37</f>
        <v>4.2002595380952662E-2</v>
      </c>
      <c r="AM37" s="34">
        <f>AG37-AF37</f>
        <v>295.80118144530388</v>
      </c>
      <c r="AO37"/>
      <c r="AP37"/>
      <c r="AQ37"/>
      <c r="AR37"/>
      <c r="AS37"/>
      <c r="AT37"/>
      <c r="AU37"/>
      <c r="AV37"/>
      <c r="AW37"/>
    </row>
    <row r="38" spans="1:49" outlineLevel="1" x14ac:dyDescent="0.25">
      <c r="A38" s="35" t="s">
        <v>42</v>
      </c>
      <c r="B38" s="36">
        <v>-2723.2116191229361</v>
      </c>
      <c r="C38" s="36">
        <v>-2824.299190658141</v>
      </c>
      <c r="D38" s="36">
        <v>-2237.0357360364751</v>
      </c>
      <c r="E38" s="36">
        <v>-2310.8617980144941</v>
      </c>
      <c r="F38" s="36">
        <v>-1909.8913373059556</v>
      </c>
      <c r="G38" s="36">
        <v>-1554.1579634299774</v>
      </c>
      <c r="H38" s="36">
        <v>-1357.873249233013</v>
      </c>
      <c r="I38" s="36">
        <v>-2048.9771651326082</v>
      </c>
      <c r="J38" s="36">
        <v>-1634.5965113789441</v>
      </c>
      <c r="K38" s="36">
        <v>-1490.0562999413073</v>
      </c>
      <c r="L38" s="36">
        <v>-428.48994755906705</v>
      </c>
      <c r="M38" s="36">
        <v>-760.80377021539493</v>
      </c>
      <c r="N38" s="36">
        <v>-689.83290349204754</v>
      </c>
      <c r="O38" s="36">
        <v>-772.75869055665066</v>
      </c>
      <c r="P38" s="36">
        <v>-1463.5160322446202</v>
      </c>
      <c r="Q38" s="36">
        <v>-1238.0147934373153</v>
      </c>
      <c r="R38" s="36">
        <v>-2014.3768836734891</v>
      </c>
      <c r="S38" s="36">
        <v>-1983.7981676183433</v>
      </c>
      <c r="T38" s="36">
        <v>-2934.5178408904599</v>
      </c>
      <c r="U38" s="36">
        <v>-3050.5669568055223</v>
      </c>
      <c r="V38" s="36">
        <v>-2790.4856293888379</v>
      </c>
      <c r="W38" s="36">
        <v>-2972.8936387682488</v>
      </c>
      <c r="X38" s="36">
        <v>-3510.0904061879933</v>
      </c>
      <c r="Y38" s="36">
        <v>-3757.1768757721188</v>
      </c>
      <c r="Z38" s="36">
        <v>-3449.8032441959172</v>
      </c>
      <c r="AA38" s="36">
        <v>-4080.8420319299262</v>
      </c>
      <c r="AB38" s="36">
        <v>-4149.7971893507411</v>
      </c>
      <c r="AC38" s="36">
        <v>-2550.0560559731048</v>
      </c>
      <c r="AD38" s="36">
        <v>-2456.8585563681531</v>
      </c>
      <c r="AE38" s="36">
        <v>-2003.5493149114757</v>
      </c>
      <c r="AF38" s="36">
        <v>-1724.1289384651002</v>
      </c>
      <c r="AG38" s="36">
        <v>-865.34203438069449</v>
      </c>
      <c r="AH38" s="37"/>
      <c r="AI38" s="37">
        <f t="shared" si="22"/>
        <v>-1.2460265707468053E-2</v>
      </c>
      <c r="AJ38" s="37">
        <f t="shared" si="30"/>
        <v>-0.68223474506935489</v>
      </c>
      <c r="AL38" s="39">
        <f>(AG38-AF38)/AF38</f>
        <v>-0.49809900229906112</v>
      </c>
      <c r="AM38" s="40">
        <f>AG38-AF38</f>
        <v>858.78690408440571</v>
      </c>
      <c r="AO38"/>
      <c r="AP38"/>
      <c r="AQ38"/>
      <c r="AR38"/>
      <c r="AS38"/>
      <c r="AT38"/>
      <c r="AU38"/>
      <c r="AV38"/>
      <c r="AW38"/>
    </row>
    <row r="39" spans="1:49" outlineLevel="1" x14ac:dyDescent="0.25">
      <c r="A39" s="35" t="s">
        <v>43</v>
      </c>
      <c r="B39" s="36">
        <v>-135.30322836847796</v>
      </c>
      <c r="C39" s="36">
        <v>-142.92631666570475</v>
      </c>
      <c r="D39" s="36">
        <v>-133.78342786415507</v>
      </c>
      <c r="E39" s="36">
        <v>-135.4380375239231</v>
      </c>
      <c r="F39" s="36">
        <v>-130.44566000880653</v>
      </c>
      <c r="G39" s="36">
        <v>-134.25108256555882</v>
      </c>
      <c r="H39" s="36">
        <v>-138.44979406573933</v>
      </c>
      <c r="I39" s="36">
        <v>-132.03326343293602</v>
      </c>
      <c r="J39" s="36">
        <v>-135.2257898647598</v>
      </c>
      <c r="K39" s="36">
        <v>-126.4623426754209</v>
      </c>
      <c r="L39" s="36">
        <v>-95.838488245946934</v>
      </c>
      <c r="M39" s="36">
        <v>-65.94758901752661</v>
      </c>
      <c r="N39" s="36">
        <v>140.17656922297655</v>
      </c>
      <c r="O39" s="36">
        <v>94.15267101913841</v>
      </c>
      <c r="P39" s="36">
        <v>71.172864361584956</v>
      </c>
      <c r="Q39" s="36">
        <v>-44.63886855380369</v>
      </c>
      <c r="R39" s="36">
        <v>-141.00357155025836</v>
      </c>
      <c r="S39" s="36">
        <v>-99.688233040902858</v>
      </c>
      <c r="T39" s="36">
        <v>102.5329289448344</v>
      </c>
      <c r="U39" s="36">
        <v>-133.49914338431134</v>
      </c>
      <c r="V39" s="36">
        <v>-349.59008288059044</v>
      </c>
      <c r="W39" s="36">
        <v>-243.96789624741493</v>
      </c>
      <c r="X39" s="36">
        <v>-57.665211604738332</v>
      </c>
      <c r="Y39" s="36">
        <v>-90.086314262093865</v>
      </c>
      <c r="Z39" s="36">
        <v>-198.06229921621437</v>
      </c>
      <c r="AA39" s="36">
        <v>-252.01063538554334</v>
      </c>
      <c r="AB39" s="36">
        <v>-260.13617294715505</v>
      </c>
      <c r="AC39" s="36">
        <v>-261.73344270410917</v>
      </c>
      <c r="AD39" s="36">
        <v>-362.74947208512555</v>
      </c>
      <c r="AE39" s="36">
        <v>-340.28976430343994</v>
      </c>
      <c r="AF39" s="36">
        <v>-312.08806590993186</v>
      </c>
      <c r="AG39" s="36">
        <v>-270.35279802471456</v>
      </c>
      <c r="AH39" s="37"/>
      <c r="AI39" s="37">
        <f t="shared" si="22"/>
        <v>-3.8928742211815307E-3</v>
      </c>
      <c r="AJ39" s="37">
        <f>(AG39-B39)/B39</f>
        <v>0.99812525750272152</v>
      </c>
      <c r="AL39" s="39">
        <f t="shared" ref="AL39:AL44" si="32">(AG39-AF39)/AF39</f>
        <v>-0.13372913752255439</v>
      </c>
      <c r="AM39" s="40">
        <f t="shared" ref="AM39:AM44" si="33">AG39-AF39</f>
        <v>41.735267885217297</v>
      </c>
      <c r="AO39"/>
      <c r="AP39"/>
      <c r="AQ39"/>
      <c r="AR39"/>
      <c r="AS39"/>
      <c r="AT39"/>
      <c r="AU39"/>
      <c r="AV39"/>
      <c r="AW39"/>
    </row>
    <row r="40" spans="1:49" outlineLevel="1" x14ac:dyDescent="0.25">
      <c r="A40" s="35" t="s">
        <v>44</v>
      </c>
      <c r="B40" s="36">
        <v>7284.015502853953</v>
      </c>
      <c r="C40" s="36">
        <v>7389.4234562754864</v>
      </c>
      <c r="D40" s="36">
        <v>6801.927343624664</v>
      </c>
      <c r="E40" s="36">
        <v>6448.8641035414084</v>
      </c>
      <c r="F40" s="36">
        <v>6291.7879398373389</v>
      </c>
      <c r="G40" s="36">
        <v>6491.2829008607378</v>
      </c>
      <c r="H40" s="36">
        <v>6152.8056176005484</v>
      </c>
      <c r="I40" s="36">
        <v>6550.2509885547388</v>
      </c>
      <c r="J40" s="36">
        <v>6281.3309859333967</v>
      </c>
      <c r="K40" s="36">
        <v>6213.6225472469205</v>
      </c>
      <c r="L40" s="36">
        <v>6883.1909006006263</v>
      </c>
      <c r="M40" s="36">
        <v>6765.3032861347201</v>
      </c>
      <c r="N40" s="36">
        <v>7132.0479357763634</v>
      </c>
      <c r="O40" s="36">
        <v>6834.4722186297422</v>
      </c>
      <c r="P40" s="36">
        <v>6504.8742619223731</v>
      </c>
      <c r="Q40" s="36">
        <v>6780.0541111892508</v>
      </c>
      <c r="R40" s="36">
        <v>6635.7716921777646</v>
      </c>
      <c r="S40" s="36">
        <v>6642.4214500572607</v>
      </c>
      <c r="T40" s="36">
        <v>6891.857563022304</v>
      </c>
      <c r="U40" s="36">
        <v>7066.4943366371135</v>
      </c>
      <c r="V40" s="36">
        <v>6967.4974141591974</v>
      </c>
      <c r="W40" s="36">
        <v>6938.2599156151891</v>
      </c>
      <c r="X40" s="36">
        <v>7077.0378326780947</v>
      </c>
      <c r="Y40" s="36">
        <v>7447.239175001172</v>
      </c>
      <c r="Z40" s="36">
        <v>6920.6746360724055</v>
      </c>
      <c r="AA40" s="36">
        <v>6935.2301080650614</v>
      </c>
      <c r="AB40" s="36">
        <v>6967.2235395598809</v>
      </c>
      <c r="AC40" s="36">
        <v>6980.8683802979913</v>
      </c>
      <c r="AD40" s="36">
        <v>7042.7223206392082</v>
      </c>
      <c r="AE40" s="36">
        <v>7037.1633564036683</v>
      </c>
      <c r="AF40" s="36">
        <v>6807.5621448838956</v>
      </c>
      <c r="AG40" s="36">
        <v>7108.9991045587249</v>
      </c>
      <c r="AH40" s="37"/>
      <c r="AI40" s="37">
        <f t="shared" si="22"/>
        <v>0.10236416843005768</v>
      </c>
      <c r="AJ40" s="37">
        <f t="shared" si="30"/>
        <v>-2.4027460983114993E-2</v>
      </c>
      <c r="AL40" s="39">
        <f t="shared" si="32"/>
        <v>4.4279722059000069E-2</v>
      </c>
      <c r="AM40" s="40">
        <f t="shared" si="33"/>
        <v>301.43695967482927</v>
      </c>
      <c r="AO40"/>
      <c r="AP40"/>
      <c r="AQ40"/>
      <c r="AR40"/>
      <c r="AS40"/>
      <c r="AT40"/>
      <c r="AU40"/>
      <c r="AV40"/>
      <c r="AW40"/>
    </row>
    <row r="41" spans="1:49" outlineLevel="1" x14ac:dyDescent="0.25">
      <c r="A41" s="35" t="s">
        <v>45</v>
      </c>
      <c r="B41" s="36">
        <v>1910.0504220181747</v>
      </c>
      <c r="C41" s="36">
        <v>1724.6954109562691</v>
      </c>
      <c r="D41" s="36">
        <v>1606.8637121724028</v>
      </c>
      <c r="E41" s="36">
        <v>2177.3453049359091</v>
      </c>
      <c r="F41" s="36">
        <v>2020.0093891118088</v>
      </c>
      <c r="G41" s="36">
        <v>2437.6513596810255</v>
      </c>
      <c r="H41" s="36">
        <v>2324.9507127033576</v>
      </c>
      <c r="I41" s="36">
        <v>2065.5237594817586</v>
      </c>
      <c r="J41" s="36">
        <v>1824.8790448750844</v>
      </c>
      <c r="K41" s="36">
        <v>1796.4158952750738</v>
      </c>
      <c r="L41" s="36">
        <v>1826.6291511213913</v>
      </c>
      <c r="M41" s="36">
        <v>3263.3827240741957</v>
      </c>
      <c r="N41" s="36">
        <v>2345.433614554915</v>
      </c>
      <c r="O41" s="36">
        <v>3409.2611207833311</v>
      </c>
      <c r="P41" s="36">
        <v>2792.9482299826755</v>
      </c>
      <c r="Q41" s="36">
        <v>2870.4334847982009</v>
      </c>
      <c r="R41" s="36">
        <v>2445.5011001140101</v>
      </c>
      <c r="S41" s="36">
        <v>2553.2686419255956</v>
      </c>
      <c r="T41" s="36">
        <v>2166.5404850035584</v>
      </c>
      <c r="U41" s="36">
        <v>2016.9515424035731</v>
      </c>
      <c r="V41" s="36">
        <v>3668.6141314060023</v>
      </c>
      <c r="W41" s="36">
        <v>3003.9444978517413</v>
      </c>
      <c r="X41" s="36">
        <v>2252.3374253587831</v>
      </c>
      <c r="Y41" s="36">
        <v>3147.9851597228362</v>
      </c>
      <c r="Z41" s="36">
        <v>3123.5330186144065</v>
      </c>
      <c r="AA41" s="36">
        <v>4180.9492997436291</v>
      </c>
      <c r="AB41" s="36">
        <v>3075.6049039850941</v>
      </c>
      <c r="AC41" s="36">
        <v>3904.1459495368581</v>
      </c>
      <c r="AD41" s="36">
        <v>2642.1154633615361</v>
      </c>
      <c r="AE41" s="36">
        <v>2573.3104105524317</v>
      </c>
      <c r="AF41" s="36">
        <v>2785.9762004225358</v>
      </c>
      <c r="AG41" s="36">
        <v>2082.5312646944844</v>
      </c>
      <c r="AH41" s="37"/>
      <c r="AI41" s="37">
        <f t="shared" si="22"/>
        <v>2.9986862848715986E-2</v>
      </c>
      <c r="AJ41" s="37">
        <f t="shared" si="30"/>
        <v>9.0301722241481516E-2</v>
      </c>
      <c r="AL41" s="39">
        <f t="shared" si="32"/>
        <v>-0.25249495513327186</v>
      </c>
      <c r="AM41" s="40">
        <f t="shared" si="33"/>
        <v>-703.44493572805141</v>
      </c>
      <c r="AO41"/>
      <c r="AP41"/>
      <c r="AQ41"/>
      <c r="AR41"/>
      <c r="AS41"/>
      <c r="AT41"/>
      <c r="AU41"/>
      <c r="AV41"/>
      <c r="AW41"/>
    </row>
    <row r="42" spans="1:49" outlineLevel="1" x14ac:dyDescent="0.25">
      <c r="A42" s="35" t="s">
        <v>46</v>
      </c>
      <c r="B42" s="36">
        <v>86.052731641399731</v>
      </c>
      <c r="C42" s="36">
        <v>75.670831220880046</v>
      </c>
      <c r="D42" s="36">
        <v>90.048418963626503</v>
      </c>
      <c r="E42" s="36">
        <v>77.258682651577701</v>
      </c>
      <c r="F42" s="36">
        <v>111.8654792278187</v>
      </c>
      <c r="G42" s="36">
        <v>118.2341996246036</v>
      </c>
      <c r="H42" s="36">
        <v>134.77564251872823</v>
      </c>
      <c r="I42" s="36">
        <v>149.4403989776394</v>
      </c>
      <c r="J42" s="36">
        <v>165.4236080102493</v>
      </c>
      <c r="K42" s="36">
        <v>181.40183870380304</v>
      </c>
      <c r="L42" s="36">
        <v>210.10838397611678</v>
      </c>
      <c r="M42" s="36">
        <v>273.27912585005254</v>
      </c>
      <c r="N42" s="36">
        <v>264.67715521688649</v>
      </c>
      <c r="O42" s="36">
        <v>327.19310493996068</v>
      </c>
      <c r="P42" s="36">
        <v>357.53430769494076</v>
      </c>
      <c r="Q42" s="36">
        <v>384.64657676861941</v>
      </c>
      <c r="R42" s="36">
        <v>473.15500551695123</v>
      </c>
      <c r="S42" s="36">
        <v>596.60546057922215</v>
      </c>
      <c r="T42" s="36">
        <v>501.61432729150283</v>
      </c>
      <c r="U42" s="36">
        <v>303.14243807097449</v>
      </c>
      <c r="V42" s="36">
        <v>315.83589531098619</v>
      </c>
      <c r="W42" s="36">
        <v>130.32419454099539</v>
      </c>
      <c r="X42" s="36">
        <v>331.10201529039529</v>
      </c>
      <c r="Y42" s="36">
        <v>141.61383255705277</v>
      </c>
      <c r="Z42" s="36">
        <v>131.42536523754407</v>
      </c>
      <c r="AA42" s="36">
        <v>144.75969673946577</v>
      </c>
      <c r="AB42" s="36">
        <v>149.53042022638516</v>
      </c>
      <c r="AC42" s="36">
        <v>179.0274007153165</v>
      </c>
      <c r="AD42" s="36">
        <v>171.26958802020499</v>
      </c>
      <c r="AE42" s="36">
        <v>205.9145499658203</v>
      </c>
      <c r="AF42" s="36">
        <v>245.64632751692392</v>
      </c>
      <c r="AG42" s="36">
        <v>197.24471632348047</v>
      </c>
      <c r="AH42" s="37"/>
      <c r="AI42" s="37">
        <f t="shared" si="22"/>
        <v>2.8401735696841112E-3</v>
      </c>
      <c r="AJ42" s="37">
        <f t="shared" si="30"/>
        <v>1.2921377690302929</v>
      </c>
      <c r="AL42" s="39">
        <f t="shared" si="32"/>
        <v>-0.19703779691193954</v>
      </c>
      <c r="AM42" s="40">
        <f t="shared" si="33"/>
        <v>-48.401611193443443</v>
      </c>
      <c r="AO42"/>
      <c r="AP42"/>
      <c r="AQ42"/>
      <c r="AR42"/>
      <c r="AS42"/>
      <c r="AT42"/>
      <c r="AU42"/>
      <c r="AV42"/>
      <c r="AW42"/>
    </row>
    <row r="43" spans="1:49" outlineLevel="1" x14ac:dyDescent="0.25">
      <c r="A43" s="35" t="s">
        <v>47</v>
      </c>
      <c r="B43" s="36">
        <v>0.87883892583803003</v>
      </c>
      <c r="C43" s="36">
        <v>0.95489606869680999</v>
      </c>
      <c r="D43" s="36">
        <v>1.0309532115529501</v>
      </c>
      <c r="E43" s="36">
        <v>1.10701035441173</v>
      </c>
      <c r="F43" s="36">
        <v>1.1830674972678599</v>
      </c>
      <c r="G43" s="36">
        <v>23.11427869953555</v>
      </c>
      <c r="H43" s="36">
        <v>29.287593975724171</v>
      </c>
      <c r="I43" s="36">
        <v>31.590051118582071</v>
      </c>
      <c r="J43" s="36">
        <v>33.892508261439971</v>
      </c>
      <c r="K43" s="36">
        <v>36.194965404295218</v>
      </c>
      <c r="L43" s="36">
        <v>53.289280183750812</v>
      </c>
      <c r="M43" s="36">
        <v>58.589641801142974</v>
      </c>
      <c r="N43" s="36">
        <v>60.992870467807883</v>
      </c>
      <c r="O43" s="36">
        <v>63.396099134475435</v>
      </c>
      <c r="P43" s="36">
        <v>65.799327801142979</v>
      </c>
      <c r="Q43" s="36">
        <v>68.202556467807852</v>
      </c>
      <c r="R43" s="36">
        <v>1489.7498481904768</v>
      </c>
      <c r="S43" s="36">
        <v>48.896514857142108</v>
      </c>
      <c r="T43" s="36">
        <v>71.245827174605495</v>
      </c>
      <c r="U43" s="36">
        <v>62.725086285714056</v>
      </c>
      <c r="V43" s="36">
        <v>62.64902914285792</v>
      </c>
      <c r="W43" s="36">
        <v>62.572971999999126</v>
      </c>
      <c r="X43" s="36">
        <v>62.496914857142997</v>
      </c>
      <c r="Y43" s="36">
        <v>62.420857714286868</v>
      </c>
      <c r="Z43" s="36">
        <v>62.344800571428074</v>
      </c>
      <c r="AA43" s="36">
        <v>60.042343428570184</v>
      </c>
      <c r="AB43" s="36">
        <v>57.739886285714931</v>
      </c>
      <c r="AC43" s="36">
        <v>55.437429142857027</v>
      </c>
      <c r="AD43" s="36">
        <v>53.134971999999138</v>
      </c>
      <c r="AE43" s="36">
        <v>50.838462230035219</v>
      </c>
      <c r="AF43" s="36">
        <v>48.50241737289312</v>
      </c>
      <c r="AG43" s="36">
        <v>47.85101409523773</v>
      </c>
      <c r="AH43" s="37"/>
      <c r="AI43" s="37">
        <f t="shared" si="22"/>
        <v>6.8901812960602774E-4</v>
      </c>
      <c r="AJ43" s="37">
        <f t="shared" si="30"/>
        <v>53.447991194300684</v>
      </c>
      <c r="AL43" s="39">
        <f t="shared" si="32"/>
        <v>-1.3430326011326698E-2</v>
      </c>
      <c r="AM43" s="40">
        <f t="shared" si="33"/>
        <v>-0.65140327765539041</v>
      </c>
      <c r="AO43"/>
      <c r="AP43"/>
      <c r="AQ43"/>
      <c r="AR43"/>
      <c r="AS43"/>
      <c r="AT43"/>
      <c r="AU43"/>
      <c r="AV43"/>
      <c r="AW43"/>
    </row>
    <row r="44" spans="1:49" outlineLevel="1" x14ac:dyDescent="0.25">
      <c r="A44" s="35" t="s">
        <v>48</v>
      </c>
      <c r="B44" s="36">
        <v>-413.04</v>
      </c>
      <c r="C44" s="36">
        <v>-409.63</v>
      </c>
      <c r="D44" s="36">
        <v>-560.58000000000004</v>
      </c>
      <c r="E44" s="36">
        <v>-586.4</v>
      </c>
      <c r="F44" s="36">
        <v>-645.76</v>
      </c>
      <c r="G44" s="36">
        <v>-679.7</v>
      </c>
      <c r="H44" s="36">
        <v>-789.72</v>
      </c>
      <c r="I44" s="36">
        <v>-793.87</v>
      </c>
      <c r="J44" s="36">
        <v>-903.23</v>
      </c>
      <c r="K44" s="36">
        <v>-887.09</v>
      </c>
      <c r="L44" s="36">
        <v>-1123.25</v>
      </c>
      <c r="M44" s="36">
        <v>-1115.96</v>
      </c>
      <c r="N44" s="36">
        <v>-953.41</v>
      </c>
      <c r="O44" s="36">
        <v>-1181.8599999999999</v>
      </c>
      <c r="P44" s="36">
        <v>-1090.4100000000001</v>
      </c>
      <c r="Q44" s="36">
        <v>-1129.67</v>
      </c>
      <c r="R44" s="36">
        <v>-1273.92</v>
      </c>
      <c r="S44" s="36">
        <v>-1198.28</v>
      </c>
      <c r="T44" s="36">
        <v>-688.16</v>
      </c>
      <c r="U44" s="36">
        <v>-708.49</v>
      </c>
      <c r="V44" s="36">
        <v>-818.73</v>
      </c>
      <c r="W44" s="36">
        <v>-741.72</v>
      </c>
      <c r="X44" s="36">
        <v>-668.59</v>
      </c>
      <c r="Y44" s="36">
        <v>-662.33</v>
      </c>
      <c r="Z44" s="36">
        <v>-763.17</v>
      </c>
      <c r="AA44" s="36">
        <v>-728.72</v>
      </c>
      <c r="AB44" s="36">
        <v>-803.7</v>
      </c>
      <c r="AC44" s="36">
        <v>-868.83</v>
      </c>
      <c r="AD44" s="36">
        <v>-825.65</v>
      </c>
      <c r="AE44" s="36">
        <v>-866.32</v>
      </c>
      <c r="AF44" s="36">
        <v>-809.02</v>
      </c>
      <c r="AG44" s="36">
        <v>-962.68</v>
      </c>
      <c r="AH44" s="37"/>
      <c r="AI44" s="37">
        <f t="shared" si="22"/>
        <v>-1.386185821869854E-2</v>
      </c>
      <c r="AJ44" s="37">
        <f t="shared" si="30"/>
        <v>1.3307185744722057</v>
      </c>
      <c r="AL44" s="39">
        <f t="shared" si="32"/>
        <v>0.18993349978986918</v>
      </c>
      <c r="AM44" s="40">
        <f t="shared" si="33"/>
        <v>-153.65999999999997</v>
      </c>
      <c r="AO44"/>
      <c r="AP44"/>
      <c r="AQ44"/>
      <c r="AR44"/>
      <c r="AS44"/>
      <c r="AT44"/>
      <c r="AU44"/>
      <c r="AV44"/>
      <c r="AW44"/>
    </row>
    <row r="45" spans="1:49" outlineLevel="1" x14ac:dyDescent="0.25">
      <c r="A45" s="35" t="s">
        <v>49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  <c r="AI45" s="37"/>
      <c r="AJ45" s="37"/>
      <c r="AL45" s="39"/>
      <c r="AM45" s="40"/>
      <c r="AO45"/>
      <c r="AP45"/>
      <c r="AQ45"/>
      <c r="AR45"/>
      <c r="AS45"/>
      <c r="AT45"/>
      <c r="AU45"/>
      <c r="AV45"/>
      <c r="AW45"/>
    </row>
    <row r="46" spans="1:49" x14ac:dyDescent="0.25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8"/>
      <c r="AI46" s="48"/>
      <c r="AL46" s="38"/>
      <c r="AM46" s="41"/>
      <c r="AO46"/>
      <c r="AP46"/>
      <c r="AQ46"/>
      <c r="AR46"/>
      <c r="AS46"/>
      <c r="AT46"/>
      <c r="AU46"/>
      <c r="AV46"/>
      <c r="AW46"/>
    </row>
    <row r="47" spans="1:49" x14ac:dyDescent="0.25">
      <c r="A47" s="49" t="s">
        <v>50</v>
      </c>
      <c r="B47" s="34">
        <f>SUM(B2,B7,B8,B9,B10,B11,B17,B23,B24,B32)</f>
        <v>55642.836000147436</v>
      </c>
      <c r="C47" s="34">
        <f t="shared" ref="C47:AG47" si="34">SUM(C2,C7,C8,C9,C10,C11,C17,C23,C24,C32)</f>
        <v>56553.462803865856</v>
      </c>
      <c r="D47" s="34">
        <f t="shared" si="34"/>
        <v>56589.557547141965</v>
      </c>
      <c r="E47" s="34">
        <f t="shared" si="34"/>
        <v>57186.825920114366</v>
      </c>
      <c r="F47" s="34">
        <f t="shared" si="34"/>
        <v>58593.624122146401</v>
      </c>
      <c r="G47" s="34">
        <f t="shared" si="34"/>
        <v>60080.657710709827</v>
      </c>
      <c r="H47" s="34">
        <f t="shared" si="34"/>
        <v>62245.168131459752</v>
      </c>
      <c r="I47" s="34">
        <f t="shared" si="34"/>
        <v>63683.615771436802</v>
      </c>
      <c r="J47" s="34">
        <f t="shared" si="34"/>
        <v>66292.455992290881</v>
      </c>
      <c r="K47" s="34">
        <f t="shared" si="34"/>
        <v>67523.408741716747</v>
      </c>
      <c r="L47" s="34">
        <f t="shared" si="34"/>
        <v>69712.382429346981</v>
      </c>
      <c r="M47" s="34">
        <f t="shared" si="34"/>
        <v>71814.454309780325</v>
      </c>
      <c r="N47" s="34">
        <f t="shared" si="34"/>
        <v>69975.200423899194</v>
      </c>
      <c r="O47" s="34">
        <f t="shared" si="34"/>
        <v>70468.49743624113</v>
      </c>
      <c r="P47" s="34">
        <f t="shared" si="34"/>
        <v>69723.023467834297</v>
      </c>
      <c r="Q47" s="34">
        <f t="shared" si="34"/>
        <v>71531.478910964812</v>
      </c>
      <c r="R47" s="34">
        <f t="shared" si="34"/>
        <v>71019.463400708555</v>
      </c>
      <c r="S47" s="34">
        <f t="shared" si="34"/>
        <v>69874.866990831244</v>
      </c>
      <c r="T47" s="34">
        <f t="shared" si="34"/>
        <v>69330.435449754601</v>
      </c>
      <c r="U47" s="34">
        <f t="shared" si="34"/>
        <v>63528.258573283412</v>
      </c>
      <c r="V47" s="34">
        <f t="shared" si="34"/>
        <v>63032.16198707882</v>
      </c>
      <c r="W47" s="34">
        <f t="shared" si="34"/>
        <v>58852.52570908155</v>
      </c>
      <c r="X47" s="34">
        <f t="shared" si="34"/>
        <v>59939.507232504002</v>
      </c>
      <c r="Y47" s="34">
        <f t="shared" si="34"/>
        <v>59711.606579916464</v>
      </c>
      <c r="Z47" s="34">
        <f t="shared" si="34"/>
        <v>59220.742081239368</v>
      </c>
      <c r="AA47" s="34">
        <f t="shared" si="34"/>
        <v>61724.028312110764</v>
      </c>
      <c r="AB47" s="34">
        <f t="shared" si="34"/>
        <v>64005.357170110467</v>
      </c>
      <c r="AC47" s="34">
        <f t="shared" si="34"/>
        <v>63424.534744703786</v>
      </c>
      <c r="AD47" s="34">
        <f t="shared" si="34"/>
        <v>63734.108308295967</v>
      </c>
      <c r="AE47" s="34">
        <f t="shared" si="34"/>
        <v>61165.03862159355</v>
      </c>
      <c r="AF47" s="34">
        <f t="shared" si="34"/>
        <v>59056.300594347937</v>
      </c>
      <c r="AG47" s="34">
        <f t="shared" si="34"/>
        <v>62109.869238065257</v>
      </c>
      <c r="AH47" s="32">
        <f>AG47/$AG$47</f>
        <v>1</v>
      </c>
      <c r="AI47" s="32">
        <f>AG47/$AG$47</f>
        <v>1</v>
      </c>
      <c r="AJ47" s="32">
        <f>(AG47-B47)/B47</f>
        <v>0.116224004791932</v>
      </c>
      <c r="AL47" s="33">
        <f>(AG47-AF47)/AF47</f>
        <v>5.1706060369273568E-2</v>
      </c>
      <c r="AM47" s="34">
        <f>AG47-AF47</f>
        <v>3053.5686437173208</v>
      </c>
      <c r="AO47"/>
      <c r="AP47"/>
      <c r="AQ47"/>
      <c r="AR47"/>
      <c r="AS47"/>
      <c r="AT47"/>
      <c r="AU47"/>
      <c r="AV47"/>
      <c r="AW47"/>
    </row>
    <row r="48" spans="1:49" x14ac:dyDescent="0.25">
      <c r="A48" s="49" t="s">
        <v>51</v>
      </c>
      <c r="B48" s="34">
        <f>SUM(B2,B7,B8,B9,B10,B11,B17,B23,B24,B32,B37)</f>
        <v>61652.278648095387</v>
      </c>
      <c r="C48" s="34">
        <f t="shared" ref="C48:AG48" si="35">SUM(C2,C7,C8,C9,C10,C11,C17,C23,C24,C32,C37)</f>
        <v>62367.351891063343</v>
      </c>
      <c r="D48" s="34">
        <f t="shared" si="35"/>
        <v>62158.028811213582</v>
      </c>
      <c r="E48" s="34">
        <f t="shared" si="35"/>
        <v>62858.701186059261</v>
      </c>
      <c r="F48" s="34">
        <f t="shared" si="35"/>
        <v>64332.373000505875</v>
      </c>
      <c r="G48" s="34">
        <f t="shared" si="35"/>
        <v>66782.831403580189</v>
      </c>
      <c r="H48" s="34">
        <f t="shared" si="35"/>
        <v>68600.944654959356</v>
      </c>
      <c r="I48" s="34">
        <f t="shared" si="35"/>
        <v>69505.540541003982</v>
      </c>
      <c r="J48" s="34">
        <f t="shared" si="35"/>
        <v>71924.92983812734</v>
      </c>
      <c r="K48" s="34">
        <f t="shared" si="35"/>
        <v>73247.435345730104</v>
      </c>
      <c r="L48" s="34">
        <f t="shared" si="35"/>
        <v>77038.021709423847</v>
      </c>
      <c r="M48" s="34">
        <f t="shared" si="35"/>
        <v>80232.297728407517</v>
      </c>
      <c r="N48" s="34">
        <f t="shared" si="35"/>
        <v>78275.285665646094</v>
      </c>
      <c r="O48" s="34">
        <f t="shared" si="35"/>
        <v>79242.353960191133</v>
      </c>
      <c r="P48" s="34">
        <f t="shared" si="35"/>
        <v>76961.426427352388</v>
      </c>
      <c r="Q48" s="34">
        <f t="shared" si="35"/>
        <v>79222.491978197577</v>
      </c>
      <c r="R48" s="34">
        <f t="shared" si="35"/>
        <v>78634.340591484011</v>
      </c>
      <c r="S48" s="34">
        <f t="shared" si="35"/>
        <v>76434.292657591213</v>
      </c>
      <c r="T48" s="34">
        <f t="shared" si="35"/>
        <v>75441.548740300947</v>
      </c>
      <c r="U48" s="34">
        <f t="shared" si="35"/>
        <v>69085.015876490957</v>
      </c>
      <c r="V48" s="34">
        <f t="shared" si="35"/>
        <v>70087.952744828435</v>
      </c>
      <c r="W48" s="34">
        <f t="shared" si="35"/>
        <v>65029.045754073813</v>
      </c>
      <c r="X48" s="34">
        <f t="shared" si="35"/>
        <v>65426.135802895689</v>
      </c>
      <c r="Y48" s="34">
        <f t="shared" si="35"/>
        <v>66001.272414877603</v>
      </c>
      <c r="Z48" s="34">
        <f t="shared" si="35"/>
        <v>65047.684358323022</v>
      </c>
      <c r="AA48" s="34">
        <f t="shared" si="35"/>
        <v>67983.437092772016</v>
      </c>
      <c r="AB48" s="34">
        <f t="shared" si="35"/>
        <v>69041.822557869644</v>
      </c>
      <c r="AC48" s="34">
        <f t="shared" si="35"/>
        <v>70863.394405719591</v>
      </c>
      <c r="AD48" s="34">
        <f t="shared" si="35"/>
        <v>69998.092623863631</v>
      </c>
      <c r="AE48" s="34">
        <f t="shared" si="35"/>
        <v>67822.106321530591</v>
      </c>
      <c r="AF48" s="34">
        <f t="shared" si="35"/>
        <v>66098.750680169149</v>
      </c>
      <c r="AG48" s="34">
        <f t="shared" si="35"/>
        <v>69448.120505331783</v>
      </c>
      <c r="AH48" s="32">
        <f>AG48/$AG$48</f>
        <v>1</v>
      </c>
      <c r="AI48" s="32">
        <f>AG48/$AG$48</f>
        <v>1</v>
      </c>
      <c r="AJ48" s="32">
        <f>(AG48-B48)/B48</f>
        <v>0.1264485600237783</v>
      </c>
      <c r="AL48" s="33">
        <f>(AG48-AF48)/AF48</f>
        <v>5.0672210755830623E-2</v>
      </c>
      <c r="AM48" s="34">
        <f>AG48-AF48</f>
        <v>3349.3698251626338</v>
      </c>
      <c r="AO48"/>
      <c r="AP48"/>
      <c r="AQ48"/>
      <c r="AR48"/>
      <c r="AS48"/>
      <c r="AT48"/>
      <c r="AU48"/>
      <c r="AV48"/>
      <c r="AW48"/>
    </row>
    <row r="49" spans="2:49" customFormat="1" x14ac:dyDescent="0.25"/>
    <row r="50" spans="2:49" customFormat="1" x14ac:dyDescent="0.25"/>
    <row r="51" spans="2:49" customFormat="1" x14ac:dyDescent="0.25"/>
    <row r="52" spans="2:49" customFormat="1" x14ac:dyDescent="0.25"/>
    <row r="53" spans="2:49" customFormat="1" x14ac:dyDescent="0.25"/>
    <row r="54" spans="2:49" customFormat="1" x14ac:dyDescent="0.25"/>
    <row r="55" spans="2:49" customFormat="1" x14ac:dyDescent="0.25"/>
    <row r="56" spans="2:49" customFormat="1" x14ac:dyDescent="0.25"/>
    <row r="57" spans="2:49" x14ac:dyDescent="0.2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O57"/>
      <c r="AP57"/>
      <c r="AQ57"/>
      <c r="AR57"/>
      <c r="AS57"/>
      <c r="AT57"/>
      <c r="AU57"/>
      <c r="AV57"/>
      <c r="AW57"/>
    </row>
    <row r="58" spans="2:49" x14ac:dyDescent="0.25"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</row>
    <row r="59" spans="2:49" x14ac:dyDescent="0.25"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</row>
    <row r="60" spans="2:49" x14ac:dyDescent="0.25"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</row>
    <row r="61" spans="2:49" x14ac:dyDescent="0.25"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</row>
    <row r="62" spans="2:49" x14ac:dyDescent="0.25"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</row>
    <row r="63" spans="2:49" x14ac:dyDescent="0.25"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</row>
    <row r="64" spans="2:49" x14ac:dyDescent="0.25"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</row>
    <row r="65" spans="25:49" x14ac:dyDescent="0.25"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</row>
    <row r="66" spans="25:49" x14ac:dyDescent="0.25"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</row>
    <row r="67" spans="25:49" x14ac:dyDescent="0.25"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</row>
    <row r="68" spans="25:49" x14ac:dyDescent="0.25"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</row>
    <row r="69" spans="25:49" x14ac:dyDescent="0.25"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</row>
    <row r="70" spans="25:49" x14ac:dyDescent="0.25"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</row>
    <row r="71" spans="25:49" x14ac:dyDescent="0.25"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</row>
    <row r="72" spans="25:49" x14ac:dyDescent="0.25"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25:49" x14ac:dyDescent="0.25"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</row>
    <row r="74" spans="25:49" x14ac:dyDescent="0.25"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</row>
    <row r="75" spans="25:49" x14ac:dyDescent="0.25"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</row>
    <row r="126" spans="25:39" x14ac:dyDescent="0.25"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</row>
    <row r="128" spans="25:39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50" spans="26:26" x14ac:dyDescent="0.25">
      <c r="Z150" s="52"/>
    </row>
    <row r="176" spans="1:1" x14ac:dyDescent="0.25">
      <c r="A176" s="51"/>
    </row>
    <row r="202" spans="1:1" x14ac:dyDescent="0.25">
      <c r="A202" s="51"/>
    </row>
    <row r="227" spans="1:1" x14ac:dyDescent="0.25">
      <c r="A227" s="51"/>
    </row>
    <row r="251" spans="1:1" x14ac:dyDescent="0.25">
      <c r="A251" s="51"/>
    </row>
    <row r="276" spans="1:1" x14ac:dyDescent="0.25">
      <c r="A276" s="51"/>
    </row>
    <row r="301" spans="1:1" x14ac:dyDescent="0.25">
      <c r="A301" s="51"/>
    </row>
    <row r="325" spans="1:1" x14ac:dyDescent="0.25">
      <c r="A325" s="51"/>
    </row>
    <row r="348" customFormat="1" x14ac:dyDescent="0.25"/>
    <row r="349" customFormat="1" x14ac:dyDescent="0.25"/>
    <row r="350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3901F-3E66-470A-AD15-A092F10EC05E}">
  <sheetPr>
    <tabColor rgb="FFFF0000"/>
    <outlinePr summaryBelow="0"/>
  </sheetPr>
  <dimension ref="A1:AR69"/>
  <sheetViews>
    <sheetView zoomScale="75" zoomScaleNormal="75" workbookViewId="0">
      <pane ySplit="1" topLeftCell="A2" activePane="bottomLeft" state="frozen"/>
      <selection activeCell="AK28" sqref="AK28"/>
      <selection pane="bottomLeft" activeCell="D41" sqref="D41"/>
    </sheetView>
  </sheetViews>
  <sheetFormatPr defaultColWidth="9.28515625" defaultRowHeight="15" outlineLevelRow="1" x14ac:dyDescent="0.25"/>
  <cols>
    <col min="1" max="1" width="41" style="6" customWidth="1"/>
    <col min="2" max="29" width="9.7109375" style="6" bestFit="1" customWidth="1"/>
    <col min="30" max="33" width="9.7109375" style="6" customWidth="1"/>
    <col min="34" max="34" width="9.42578125" style="6" customWidth="1"/>
    <col min="35" max="35" width="11" style="6" bestFit="1" customWidth="1"/>
    <col min="36" max="36" width="5.7109375" style="6" customWidth="1"/>
    <col min="37" max="37" width="10.28515625" style="6" bestFit="1" customWidth="1"/>
    <col min="38" max="38" width="13.7109375" style="6" bestFit="1" customWidth="1"/>
    <col min="39" max="39" width="13.5703125" style="6" customWidth="1"/>
    <col min="40" max="16384" width="9.28515625" style="6"/>
  </cols>
  <sheetData>
    <row r="1" spans="1:38" ht="30" x14ac:dyDescent="0.25">
      <c r="A1" s="1" t="s">
        <v>56</v>
      </c>
      <c r="B1" s="2">
        <v>1990</v>
      </c>
      <c r="C1" s="2">
        <v>1991</v>
      </c>
      <c r="D1" s="2">
        <v>1992</v>
      </c>
      <c r="E1" s="2">
        <v>1993</v>
      </c>
      <c r="F1" s="2">
        <v>1994</v>
      </c>
      <c r="G1" s="2">
        <v>1995</v>
      </c>
      <c r="H1" s="2">
        <v>1996</v>
      </c>
      <c r="I1" s="2">
        <v>1997</v>
      </c>
      <c r="J1" s="2">
        <v>1998</v>
      </c>
      <c r="K1" s="2">
        <v>1999</v>
      </c>
      <c r="L1" s="2">
        <v>2000</v>
      </c>
      <c r="M1" s="2">
        <v>2001</v>
      </c>
      <c r="N1" s="2">
        <v>2002</v>
      </c>
      <c r="O1" s="2">
        <v>2003</v>
      </c>
      <c r="P1" s="2">
        <v>2004</v>
      </c>
      <c r="Q1" s="2">
        <v>2005</v>
      </c>
      <c r="R1" s="2">
        <v>2006</v>
      </c>
      <c r="S1" s="2">
        <v>2007</v>
      </c>
      <c r="T1" s="2">
        <v>2008</v>
      </c>
      <c r="U1" s="2">
        <v>2009</v>
      </c>
      <c r="V1" s="2">
        <v>2010</v>
      </c>
      <c r="W1" s="2">
        <v>2011</v>
      </c>
      <c r="X1" s="2">
        <v>2012</v>
      </c>
      <c r="Y1" s="2">
        <v>2013</v>
      </c>
      <c r="Z1" s="2">
        <v>2014</v>
      </c>
      <c r="AA1" s="2">
        <v>2015</v>
      </c>
      <c r="AB1" s="2">
        <v>2016</v>
      </c>
      <c r="AC1" s="2">
        <v>2017</v>
      </c>
      <c r="AD1" s="2">
        <v>2018</v>
      </c>
      <c r="AE1" s="2">
        <v>2019</v>
      </c>
      <c r="AF1" s="2">
        <v>2020</v>
      </c>
      <c r="AG1" s="2">
        <v>2021</v>
      </c>
      <c r="AH1" s="1" t="s">
        <v>0</v>
      </c>
      <c r="AI1" s="3" t="s">
        <v>2</v>
      </c>
      <c r="AJ1" s="4"/>
      <c r="AK1" s="3" t="s">
        <v>3</v>
      </c>
      <c r="AL1" s="5" t="s">
        <v>4</v>
      </c>
    </row>
    <row r="2" spans="1:38" x14ac:dyDescent="0.25">
      <c r="A2" s="7" t="s">
        <v>5</v>
      </c>
      <c r="B2" s="8">
        <f t="shared" ref="B2:AA2" si="0">SUM(B3:B6)</f>
        <v>11145.011795837325</v>
      </c>
      <c r="C2" s="8">
        <f t="shared" si="0"/>
        <v>11604.437024402941</v>
      </c>
      <c r="D2" s="8">
        <f t="shared" si="0"/>
        <v>12263.693401455746</v>
      </c>
      <c r="E2" s="8">
        <f t="shared" si="0"/>
        <v>12282.243614002909</v>
      </c>
      <c r="F2" s="8">
        <f t="shared" si="0"/>
        <v>12618.23151998562</v>
      </c>
      <c r="G2" s="8">
        <f t="shared" si="0"/>
        <v>13301.427399542557</v>
      </c>
      <c r="H2" s="8">
        <f t="shared" si="0"/>
        <v>14016.867710969154</v>
      </c>
      <c r="I2" s="8">
        <f t="shared" si="0"/>
        <v>14674.047254823647</v>
      </c>
      <c r="J2" s="8">
        <f t="shared" si="0"/>
        <v>15057.168226385156</v>
      </c>
      <c r="K2" s="8">
        <f t="shared" si="0"/>
        <v>15751.387075345969</v>
      </c>
      <c r="L2" s="8">
        <f t="shared" si="0"/>
        <v>16028.432049552954</v>
      </c>
      <c r="M2" s="8">
        <f t="shared" si="0"/>
        <v>17295.089151475247</v>
      </c>
      <c r="N2" s="8">
        <f t="shared" si="0"/>
        <v>16314.679630761728</v>
      </c>
      <c r="O2" s="8">
        <f t="shared" si="0"/>
        <v>15611.031017611705</v>
      </c>
      <c r="P2" s="8">
        <f t="shared" si="0"/>
        <v>15234.593318998688</v>
      </c>
      <c r="Q2" s="8">
        <f t="shared" si="0"/>
        <v>15719.062726686898</v>
      </c>
      <c r="R2" s="8">
        <f t="shared" si="0"/>
        <v>14959.201330537671</v>
      </c>
      <c r="S2" s="8">
        <f t="shared" si="0"/>
        <v>14458.954338672</v>
      </c>
      <c r="T2" s="8">
        <f t="shared" si="0"/>
        <v>14555.216695560133</v>
      </c>
      <c r="U2" s="8">
        <f t="shared" si="0"/>
        <v>12972.096594043738</v>
      </c>
      <c r="V2" s="8">
        <f t="shared" si="0"/>
        <v>13228.010437610892</v>
      </c>
      <c r="W2" s="8">
        <f t="shared" si="0"/>
        <v>11844.579066347227</v>
      </c>
      <c r="X2" s="8">
        <f t="shared" si="0"/>
        <v>12683.41634114885</v>
      </c>
      <c r="Y2" s="8">
        <f t="shared" si="0"/>
        <v>11331.215375034613</v>
      </c>
      <c r="Z2" s="8">
        <f t="shared" si="0"/>
        <v>11126.259505836386</v>
      </c>
      <c r="AA2" s="8">
        <f t="shared" si="0"/>
        <v>11737.905320937096</v>
      </c>
      <c r="AB2" s="8">
        <f>SUM(AB3:AB6)</f>
        <v>12443.943671905898</v>
      </c>
      <c r="AC2" s="8">
        <f>SUM(AC3:AC6)</f>
        <v>11671.552469138132</v>
      </c>
      <c r="AD2" s="8">
        <f t="shared" ref="AD2:AG2" si="1">SUM(AD3:AD6)</f>
        <v>10402.07023891955</v>
      </c>
      <c r="AE2" s="8">
        <f t="shared" si="1"/>
        <v>9199.9327046263243</v>
      </c>
      <c r="AF2" s="8">
        <f t="shared" si="1"/>
        <v>8513.2053284422473</v>
      </c>
      <c r="AG2" s="8">
        <f t="shared" si="1"/>
        <v>10063.481166862413</v>
      </c>
      <c r="AH2" s="32">
        <f t="shared" ref="AH2:AH18" si="2">AG2/$AG$47</f>
        <v>0.26802154050972182</v>
      </c>
      <c r="AI2" s="32">
        <f>(AG2-B2)/B2</f>
        <v>-9.704167647259597E-2</v>
      </c>
      <c r="AJ2" s="29"/>
      <c r="AK2" s="33">
        <f>(AG2-AF2)/AF2</f>
        <v>0.18210248415373728</v>
      </c>
      <c r="AL2" s="34">
        <f>AG2-AF2</f>
        <v>1550.2758384201661</v>
      </c>
    </row>
    <row r="3" spans="1:38" outlineLevel="1" x14ac:dyDescent="0.25">
      <c r="A3" s="9" t="s">
        <v>6</v>
      </c>
      <c r="B3" s="10">
        <v>10876.49</v>
      </c>
      <c r="C3" s="10">
        <v>11361.810000000001</v>
      </c>
      <c r="D3" s="10">
        <v>12027.130000000001</v>
      </c>
      <c r="E3" s="10">
        <v>12047.519999999999</v>
      </c>
      <c r="F3" s="10">
        <v>12368.4</v>
      </c>
      <c r="G3" s="10">
        <v>13051.270999999999</v>
      </c>
      <c r="H3" s="10">
        <v>13765.810000000001</v>
      </c>
      <c r="I3" s="10">
        <v>14404.19</v>
      </c>
      <c r="J3" s="10">
        <v>14730.09</v>
      </c>
      <c r="K3" s="10">
        <v>15411.99</v>
      </c>
      <c r="L3" s="10">
        <v>15667.305</v>
      </c>
      <c r="M3" s="10">
        <v>16799.705999999998</v>
      </c>
      <c r="N3" s="10">
        <v>15830.458000000001</v>
      </c>
      <c r="O3" s="10">
        <v>15108.59</v>
      </c>
      <c r="P3" s="10">
        <v>14736.822</v>
      </c>
      <c r="Q3" s="10">
        <v>15136.447757829999</v>
      </c>
      <c r="R3" s="10">
        <v>14410.774854998932</v>
      </c>
      <c r="S3" s="10">
        <v>13932.81325075683</v>
      </c>
      <c r="T3" s="10">
        <v>14005.000329140019</v>
      </c>
      <c r="U3" s="10">
        <v>12466.315535650141</v>
      </c>
      <c r="V3" s="10">
        <v>12745.138537904344</v>
      </c>
      <c r="W3" s="10">
        <v>11424.022870123859</v>
      </c>
      <c r="X3" s="10">
        <v>12225.174473821558</v>
      </c>
      <c r="Y3" s="10">
        <v>10876.310124592461</v>
      </c>
      <c r="Z3" s="10">
        <v>10713.850144827689</v>
      </c>
      <c r="AA3" s="10">
        <v>11264.966412303311</v>
      </c>
      <c r="AB3" s="10">
        <v>12004.378167132038</v>
      </c>
      <c r="AC3" s="10">
        <v>11227.696318935208</v>
      </c>
      <c r="AD3" s="10">
        <v>9961.8791469565222</v>
      </c>
      <c r="AE3" s="10">
        <v>8818.4825759984069</v>
      </c>
      <c r="AF3" s="10">
        <v>8120.651947132751</v>
      </c>
      <c r="AG3" s="10">
        <v>9688.5068950550958</v>
      </c>
      <c r="AH3" s="37">
        <f t="shared" si="2"/>
        <v>0.25803481918388044</v>
      </c>
      <c r="AI3" s="37">
        <f>(AG3-B3)/B3</f>
        <v>-0.10922486068068872</v>
      </c>
      <c r="AJ3" s="38"/>
      <c r="AK3" s="39">
        <f>(AG3-AF3)/AF3</f>
        <v>0.19307008330481701</v>
      </c>
      <c r="AL3" s="40">
        <f>AG3-AF3</f>
        <v>1567.8549479223448</v>
      </c>
    </row>
    <row r="4" spans="1:38" outlineLevel="1" x14ac:dyDescent="0.25">
      <c r="A4" s="9" t="s">
        <v>7</v>
      </c>
      <c r="B4" s="10">
        <v>168.38152075404003</v>
      </c>
      <c r="C4" s="10">
        <v>166.39219078560001</v>
      </c>
      <c r="D4" s="10">
        <v>171.56288920428003</v>
      </c>
      <c r="E4" s="10">
        <v>172.39000452336003</v>
      </c>
      <c r="F4" s="10">
        <v>177.99303023531999</v>
      </c>
      <c r="G4" s="10">
        <v>180.99686287439999</v>
      </c>
      <c r="H4" s="10">
        <v>179.11615901328003</v>
      </c>
      <c r="I4" s="10">
        <v>218.39591609712005</v>
      </c>
      <c r="J4" s="10">
        <v>247.44679701228003</v>
      </c>
      <c r="K4" s="10">
        <v>223.50005276940004</v>
      </c>
      <c r="L4" s="10">
        <v>274.3108398558</v>
      </c>
      <c r="M4" s="10">
        <v>320.94423886860005</v>
      </c>
      <c r="N4" s="10">
        <v>339.20318181708001</v>
      </c>
      <c r="O4" s="10">
        <v>337.07391266412003</v>
      </c>
      <c r="P4" s="10">
        <v>336.13731252504004</v>
      </c>
      <c r="Q4" s="10">
        <v>411.21800000000002</v>
      </c>
      <c r="R4" s="10">
        <v>376.5308176376102</v>
      </c>
      <c r="S4" s="10">
        <v>360.19567000000001</v>
      </c>
      <c r="T4" s="10">
        <v>366.88738999999998</v>
      </c>
      <c r="U4" s="10">
        <v>314.90624917837295</v>
      </c>
      <c r="V4" s="10">
        <v>310.11213604709911</v>
      </c>
      <c r="W4" s="10">
        <v>285.17234600815999</v>
      </c>
      <c r="X4" s="10">
        <v>313.29541118269913</v>
      </c>
      <c r="Y4" s="10">
        <v>294.25747651457567</v>
      </c>
      <c r="Z4" s="10">
        <v>279.18488377122759</v>
      </c>
      <c r="AA4" s="10">
        <v>358.37596659407865</v>
      </c>
      <c r="AB4" s="10">
        <v>313.25275922727405</v>
      </c>
      <c r="AC4" s="10">
        <v>310.86031125936626</v>
      </c>
      <c r="AD4" s="10">
        <v>321.84914255165779</v>
      </c>
      <c r="AE4" s="10">
        <v>274.24173878710292</v>
      </c>
      <c r="AF4" s="10">
        <v>300.68159079584188</v>
      </c>
      <c r="AG4" s="10">
        <v>294.05794525144739</v>
      </c>
      <c r="AH4" s="37">
        <f t="shared" si="2"/>
        <v>7.8316699935742935E-3</v>
      </c>
      <c r="AI4" s="37">
        <f t="shared" ref="AI4:AI6" si="3">(AG4-B4)/B4</f>
        <v>0.74637896091333389</v>
      </c>
      <c r="AJ4" s="46"/>
      <c r="AK4" s="39">
        <f t="shared" ref="AK4:AK6" si="4">(AG4-AF4)/AF4</f>
        <v>-2.202876979220136E-2</v>
      </c>
      <c r="AL4" s="40">
        <f t="shared" ref="AL4:AL6" si="5">AG4-AF4</f>
        <v>-6.6236455443944919</v>
      </c>
    </row>
    <row r="5" spans="1:38" outlineLevel="1" x14ac:dyDescent="0.25">
      <c r="A5" s="9" t="s">
        <v>8</v>
      </c>
      <c r="B5" s="10">
        <v>100.13426594215507</v>
      </c>
      <c r="C5" s="10">
        <v>76.228674882093415</v>
      </c>
      <c r="D5" s="10">
        <v>64.994420966561947</v>
      </c>
      <c r="E5" s="10">
        <v>62.326645745399738</v>
      </c>
      <c r="F5" s="10">
        <v>71.831424423142963</v>
      </c>
      <c r="G5" s="10">
        <v>69.151185277439168</v>
      </c>
      <c r="H5" s="10">
        <v>71.92811258959226</v>
      </c>
      <c r="I5" s="10">
        <v>51.443543650729268</v>
      </c>
      <c r="J5" s="10">
        <v>79.607856453791257</v>
      </c>
      <c r="K5" s="10">
        <v>77.602415435076225</v>
      </c>
      <c r="L5" s="10">
        <v>86.778921820303381</v>
      </c>
      <c r="M5" s="10">
        <v>118.34729150779896</v>
      </c>
      <c r="N5" s="10">
        <v>144.97432077428275</v>
      </c>
      <c r="O5" s="10">
        <v>165.32225426241661</v>
      </c>
      <c r="P5" s="10">
        <v>161.58598964806058</v>
      </c>
      <c r="Q5" s="10">
        <v>171.35406317316358</v>
      </c>
      <c r="R5" s="10">
        <v>171.84597470340819</v>
      </c>
      <c r="S5" s="10">
        <v>165.88404123771215</v>
      </c>
      <c r="T5" s="10">
        <v>183.26713631572071</v>
      </c>
      <c r="U5" s="10">
        <v>190.8094586229447</v>
      </c>
      <c r="V5" s="10">
        <v>172.68678004736256</v>
      </c>
      <c r="W5" s="10">
        <v>135.32145709933954</v>
      </c>
      <c r="X5" s="10">
        <v>144.89117325515971</v>
      </c>
      <c r="Y5" s="10">
        <v>160.59575331096261</v>
      </c>
      <c r="Z5" s="10">
        <v>133.17983929251457</v>
      </c>
      <c r="AA5" s="10">
        <v>114.1575946308288</v>
      </c>
      <c r="AB5" s="10">
        <v>124.94529251768691</v>
      </c>
      <c r="AC5" s="10">
        <v>128.23549801638995</v>
      </c>
      <c r="AD5" s="10">
        <v>118.13685883705082</v>
      </c>
      <c r="AE5" s="10">
        <v>106.92273746495195</v>
      </c>
      <c r="AF5" s="10">
        <v>91.537360882942522</v>
      </c>
      <c r="AG5" s="10">
        <v>80.482754499882148</v>
      </c>
      <c r="AH5" s="37">
        <f t="shared" si="2"/>
        <v>2.1435039712256539E-3</v>
      </c>
      <c r="AI5" s="37">
        <f t="shared" si="3"/>
        <v>-0.19625161534239519</v>
      </c>
      <c r="AJ5" s="46"/>
      <c r="AK5" s="39">
        <f t="shared" si="4"/>
        <v>-0.12076605963325668</v>
      </c>
      <c r="AL5" s="40">
        <f t="shared" si="5"/>
        <v>-11.054606383060374</v>
      </c>
    </row>
    <row r="6" spans="1:38" outlineLevel="1" x14ac:dyDescent="0.25">
      <c r="A6" s="9" t="s">
        <v>9</v>
      </c>
      <c r="B6" s="10">
        <v>6.0091411298946991E-3</v>
      </c>
      <c r="C6" s="10">
        <v>6.1587352459974518E-3</v>
      </c>
      <c r="D6" s="10">
        <v>6.0912849021070026E-3</v>
      </c>
      <c r="E6" s="10">
        <v>6.9637341510215937E-3</v>
      </c>
      <c r="F6" s="10">
        <v>7.0653271576994253E-3</v>
      </c>
      <c r="G6" s="10">
        <v>8.3513907190986437E-3</v>
      </c>
      <c r="H6" s="10">
        <v>1.3439366280641147E-2</v>
      </c>
      <c r="I6" s="10">
        <v>1.779507579439377E-2</v>
      </c>
      <c r="J6" s="10">
        <v>2.3572919084843942E-2</v>
      </c>
      <c r="K6" s="10">
        <v>38.294607141493721</v>
      </c>
      <c r="L6" s="10">
        <v>3.7287876850500203E-2</v>
      </c>
      <c r="M6" s="10">
        <v>56.091621098852421</v>
      </c>
      <c r="N6" s="10">
        <v>4.4128170364803557E-2</v>
      </c>
      <c r="O6" s="10">
        <v>4.4850685167184788E-2</v>
      </c>
      <c r="P6" s="10">
        <v>4.8016825588451051E-2</v>
      </c>
      <c r="Q6" s="10">
        <v>4.2905683734384498E-2</v>
      </c>
      <c r="R6" s="10">
        <v>4.9683197719081043E-2</v>
      </c>
      <c r="S6" s="10">
        <v>6.1376677458698292E-2</v>
      </c>
      <c r="T6" s="10">
        <v>6.1840104394019907E-2</v>
      </c>
      <c r="U6" s="10">
        <v>6.5350592278796041E-2</v>
      </c>
      <c r="V6" s="10">
        <v>7.2983612085977853E-2</v>
      </c>
      <c r="W6" s="10">
        <v>6.2393115870048088E-2</v>
      </c>
      <c r="X6" s="10">
        <v>5.5282889432504659E-2</v>
      </c>
      <c r="Y6" s="10">
        <v>5.2020616612560938E-2</v>
      </c>
      <c r="Z6" s="10">
        <v>4.463794495473155E-2</v>
      </c>
      <c r="AA6" s="10">
        <v>0.40534740887803328</v>
      </c>
      <c r="AB6" s="10">
        <v>1.3674530288993896</v>
      </c>
      <c r="AC6" s="10">
        <v>4.7603409271693158</v>
      </c>
      <c r="AD6" s="10">
        <v>0.20509057431765981</v>
      </c>
      <c r="AE6" s="10">
        <v>0.2856523758623305</v>
      </c>
      <c r="AF6" s="10">
        <v>0.33442963071207771</v>
      </c>
      <c r="AG6" s="10">
        <v>0.43357205598894488</v>
      </c>
      <c r="AH6" s="37">
        <f t="shared" si="2"/>
        <v>1.1547361041502821E-5</v>
      </c>
      <c r="AI6" s="37">
        <f t="shared" si="3"/>
        <v>71.152084069382241</v>
      </c>
      <c r="AJ6" s="29"/>
      <c r="AK6" s="39">
        <f t="shared" si="4"/>
        <v>0.29645227627040738</v>
      </c>
      <c r="AL6" s="40">
        <f t="shared" si="5"/>
        <v>9.9142425276867174E-2</v>
      </c>
    </row>
    <row r="7" spans="1:38" x14ac:dyDescent="0.25">
      <c r="A7" s="11" t="s">
        <v>10</v>
      </c>
      <c r="B7" s="8">
        <v>7049.7011827837396</v>
      </c>
      <c r="C7" s="8">
        <v>7168.2614258225758</v>
      </c>
      <c r="D7" s="8">
        <v>6451.3812256084175</v>
      </c>
      <c r="E7" s="8">
        <v>6460.6611823000239</v>
      </c>
      <c r="F7" s="8">
        <v>6443.2107879768719</v>
      </c>
      <c r="G7" s="8">
        <v>6311.5734089173584</v>
      </c>
      <c r="H7" s="8">
        <v>6646.4781568648468</v>
      </c>
      <c r="I7" s="8">
        <v>6445.7411951713702</v>
      </c>
      <c r="J7" s="8">
        <v>7002.94285403502</v>
      </c>
      <c r="K7" s="8">
        <v>6832.9242615885969</v>
      </c>
      <c r="L7" s="8">
        <v>6935.6414646396297</v>
      </c>
      <c r="M7" s="8">
        <v>7303.2629531206603</v>
      </c>
      <c r="N7" s="8">
        <v>7323.8741720654743</v>
      </c>
      <c r="O7" s="8">
        <v>7570.7775312709691</v>
      </c>
      <c r="P7" s="8">
        <v>7725.9522515853405</v>
      </c>
      <c r="Q7" s="8">
        <v>8174.0546384162571</v>
      </c>
      <c r="R7" s="8">
        <v>8042.200820380318</v>
      </c>
      <c r="S7" s="8">
        <v>7877.9011875341621</v>
      </c>
      <c r="T7" s="8">
        <v>8668.9866786227885</v>
      </c>
      <c r="U7" s="8">
        <v>8492.6440321016344</v>
      </c>
      <c r="V7" s="8">
        <v>8740.9569438290364</v>
      </c>
      <c r="W7" s="8">
        <v>7517.467712307538</v>
      </c>
      <c r="X7" s="8">
        <v>7041.8675646961083</v>
      </c>
      <c r="Y7" s="8">
        <v>6844.9644800959195</v>
      </c>
      <c r="Z7" s="8">
        <v>6064.4995190345771</v>
      </c>
      <c r="AA7" s="8">
        <v>6486.8679282422054</v>
      </c>
      <c r="AB7" s="8">
        <v>6764.6069849460891</v>
      </c>
      <c r="AC7" s="8">
        <v>6414.7236282750619</v>
      </c>
      <c r="AD7" s="8">
        <v>6893.0368904633306</v>
      </c>
      <c r="AE7" s="8">
        <v>6648.7176882508256</v>
      </c>
      <c r="AF7" s="8">
        <v>7179.3202313963629</v>
      </c>
      <c r="AG7" s="8">
        <v>6744.6952154650817</v>
      </c>
      <c r="AH7" s="32">
        <f t="shared" si="2"/>
        <v>0.17963203507252276</v>
      </c>
      <c r="AI7" s="32">
        <f>(AG7-B7)/B7</f>
        <v>-4.3265091584806598E-2</v>
      </c>
      <c r="AJ7" s="29"/>
      <c r="AK7" s="33">
        <f>(AG7-AF7)/AF7</f>
        <v>-6.053846352062605E-2</v>
      </c>
      <c r="AL7" s="34">
        <f>AG7-AF7</f>
        <v>-434.62501593128127</v>
      </c>
    </row>
    <row r="8" spans="1:38" x14ac:dyDescent="0.25">
      <c r="A8" s="11" t="s">
        <v>11</v>
      </c>
      <c r="B8" s="8">
        <v>4046.6007240392096</v>
      </c>
      <c r="C8" s="8">
        <v>4130.9675126280172</v>
      </c>
      <c r="D8" s="8">
        <v>3807.816088677851</v>
      </c>
      <c r="E8" s="8">
        <v>4013.7138502675457</v>
      </c>
      <c r="F8" s="8">
        <v>4245.8536660681993</v>
      </c>
      <c r="G8" s="8">
        <v>4260.8614169845714</v>
      </c>
      <c r="H8" s="8">
        <v>4129.8307820491209</v>
      </c>
      <c r="I8" s="8">
        <v>4467.7673357863323</v>
      </c>
      <c r="J8" s="8">
        <v>4447.600794414805</v>
      </c>
      <c r="K8" s="8">
        <v>4611.1481989810327</v>
      </c>
      <c r="L8" s="8">
        <v>5390.417319634691</v>
      </c>
      <c r="M8" s="8">
        <v>5361.0901541707362</v>
      </c>
      <c r="N8" s="8">
        <v>5031.2629791853851</v>
      </c>
      <c r="O8" s="8">
        <v>5152.9340412214488</v>
      </c>
      <c r="P8" s="8">
        <v>5233.9346344358783</v>
      </c>
      <c r="Q8" s="8">
        <v>5411.4127630685225</v>
      </c>
      <c r="R8" s="8">
        <v>5221.2001777031273</v>
      </c>
      <c r="S8" s="8">
        <v>5323.97145763359</v>
      </c>
      <c r="T8" s="8">
        <v>5140.3087152996031</v>
      </c>
      <c r="U8" s="8">
        <v>4138.6101593643589</v>
      </c>
      <c r="V8" s="8">
        <v>4176.8384204875601</v>
      </c>
      <c r="W8" s="8">
        <v>3741.0640545059446</v>
      </c>
      <c r="X8" s="8">
        <v>3846.3735428116738</v>
      </c>
      <c r="Y8" s="8">
        <v>3998.4454246950377</v>
      </c>
      <c r="Z8" s="8">
        <v>4240.7895650433566</v>
      </c>
      <c r="AA8" s="8">
        <v>4289.0235867266956</v>
      </c>
      <c r="AB8" s="8">
        <v>4347.4593553783043</v>
      </c>
      <c r="AC8" s="8">
        <v>4482.4597905988639</v>
      </c>
      <c r="AD8" s="8">
        <v>4697.365974290813</v>
      </c>
      <c r="AE8" s="8">
        <v>4604.1387835166252</v>
      </c>
      <c r="AF8" s="8">
        <v>4492.5289881791914</v>
      </c>
      <c r="AG8" s="8">
        <v>4603.5374363798037</v>
      </c>
      <c r="AH8" s="32">
        <f t="shared" si="2"/>
        <v>0.12260639981675235</v>
      </c>
      <c r="AI8" s="32">
        <f t="shared" ref="AI8:AI11" si="6">(AG8-B8)/B8</f>
        <v>0.13763075487830059</v>
      </c>
      <c r="AJ8" s="29"/>
      <c r="AK8" s="33">
        <f t="shared" ref="AK8:AK11" si="7">(AG8-AF8)/AF8</f>
        <v>2.4709567482524734E-2</v>
      </c>
      <c r="AL8" s="34">
        <f t="shared" ref="AL8:AL18" si="8">AG8-AF8</f>
        <v>111.00844820061229</v>
      </c>
    </row>
    <row r="9" spans="1:38" x14ac:dyDescent="0.25">
      <c r="A9" s="11" t="s">
        <v>12</v>
      </c>
      <c r="B9" s="8">
        <v>1010.2228648919468</v>
      </c>
      <c r="C9" s="8">
        <v>1028.3083211027665</v>
      </c>
      <c r="D9" s="8">
        <v>1022.1715518299092</v>
      </c>
      <c r="E9" s="8">
        <v>1009.4133534778243</v>
      </c>
      <c r="F9" s="8">
        <v>1100.4524452616997</v>
      </c>
      <c r="G9" s="8">
        <v>1078.7934239504582</v>
      </c>
      <c r="H9" s="8">
        <v>974.07070007456775</v>
      </c>
      <c r="I9" s="8">
        <v>981.78173897972624</v>
      </c>
      <c r="J9" s="8">
        <v>968.22133623213995</v>
      </c>
      <c r="K9" s="8">
        <v>1001.1939094162851</v>
      </c>
      <c r="L9" s="8">
        <v>1026.4923510735102</v>
      </c>
      <c r="M9" s="8">
        <v>1010.0244994914299</v>
      </c>
      <c r="N9" s="8">
        <v>970.0480856317231</v>
      </c>
      <c r="O9" s="8">
        <v>1060.5643888311529</v>
      </c>
      <c r="P9" s="8">
        <v>1021.7675211712506</v>
      </c>
      <c r="Q9" s="8">
        <v>1047.5192389140993</v>
      </c>
      <c r="R9" s="8">
        <v>1030.8913263753425</v>
      </c>
      <c r="S9" s="8">
        <v>1018.5444954674437</v>
      </c>
      <c r="T9" s="8">
        <v>1053.8969182207743</v>
      </c>
      <c r="U9" s="8">
        <v>818.77282137606187</v>
      </c>
      <c r="V9" s="8">
        <v>905.26116520195751</v>
      </c>
      <c r="W9" s="8">
        <v>882.22935138974185</v>
      </c>
      <c r="X9" s="8">
        <v>893.88527889886745</v>
      </c>
      <c r="Y9" s="8">
        <v>914.79172453232638</v>
      </c>
      <c r="Z9" s="8">
        <v>793.64481304612082</v>
      </c>
      <c r="AA9" s="8">
        <v>896.61435945713629</v>
      </c>
      <c r="AB9" s="8">
        <v>830.11223716920563</v>
      </c>
      <c r="AC9" s="8">
        <v>767.2539282290661</v>
      </c>
      <c r="AD9" s="8">
        <v>834.67792838383434</v>
      </c>
      <c r="AE9" s="8">
        <v>832.53789095217348</v>
      </c>
      <c r="AF9" s="8">
        <v>848.19608236205454</v>
      </c>
      <c r="AG9" s="8">
        <v>831.2135841331559</v>
      </c>
      <c r="AH9" s="32">
        <f t="shared" si="2"/>
        <v>2.2137781312252899E-2</v>
      </c>
      <c r="AI9" s="32">
        <f t="shared" si="6"/>
        <v>-0.17719781147295419</v>
      </c>
      <c r="AJ9" s="46"/>
      <c r="AK9" s="33">
        <f t="shared" si="7"/>
        <v>-2.0021901282078328E-2</v>
      </c>
      <c r="AL9" s="34">
        <f>AG9-AF9</f>
        <v>-16.982498228898635</v>
      </c>
    </row>
    <row r="10" spans="1:38" x14ac:dyDescent="0.25">
      <c r="A10" s="11" t="s">
        <v>13</v>
      </c>
      <c r="B10" s="8">
        <v>1119.8183727751175</v>
      </c>
      <c r="C10" s="8">
        <v>1094.3604307585213</v>
      </c>
      <c r="D10" s="8">
        <v>1001.3035927843388</v>
      </c>
      <c r="E10" s="8">
        <v>975.13283973257626</v>
      </c>
      <c r="F10" s="8">
        <v>983.27433195868116</v>
      </c>
      <c r="G10" s="8">
        <v>915.56064164656027</v>
      </c>
      <c r="H10" s="8">
        <v>877.28154831015343</v>
      </c>
      <c r="I10" s="8">
        <v>832.43057694748381</v>
      </c>
      <c r="J10" s="8">
        <v>784.27230500077815</v>
      </c>
      <c r="K10" s="8">
        <v>813.70860368981414</v>
      </c>
      <c r="L10" s="8">
        <v>861.35781814107406</v>
      </c>
      <c r="M10" s="8">
        <v>832.2849355882322</v>
      </c>
      <c r="N10" s="8">
        <v>777.85827371347546</v>
      </c>
      <c r="O10" s="8">
        <v>739.95757516678566</v>
      </c>
      <c r="P10" s="8">
        <v>693.06042836168353</v>
      </c>
      <c r="Q10" s="8">
        <v>691.17673394713916</v>
      </c>
      <c r="R10" s="8">
        <v>669.65250651243366</v>
      </c>
      <c r="S10" s="8">
        <v>635.87932303765228</v>
      </c>
      <c r="T10" s="8">
        <v>642.67631289909332</v>
      </c>
      <c r="U10" s="8">
        <v>542.03558336785886</v>
      </c>
      <c r="V10" s="8">
        <v>563.60992869427787</v>
      </c>
      <c r="W10" s="8">
        <v>483.60470512972165</v>
      </c>
      <c r="X10" s="8">
        <v>506.05379707057006</v>
      </c>
      <c r="Y10" s="8">
        <v>590.47966180926392</v>
      </c>
      <c r="Z10" s="8">
        <v>583.32921286417024</v>
      </c>
      <c r="AA10" s="8">
        <v>610.33451321655684</v>
      </c>
      <c r="AB10" s="8">
        <v>620.30248826033755</v>
      </c>
      <c r="AC10" s="8">
        <v>633.53899140146677</v>
      </c>
      <c r="AD10" s="8">
        <v>673.93720035905403</v>
      </c>
      <c r="AE10" s="8">
        <v>645.01880149397903</v>
      </c>
      <c r="AF10" s="8">
        <v>673.97879453275004</v>
      </c>
      <c r="AG10" s="8">
        <v>649.83487960695481</v>
      </c>
      <c r="AH10" s="32">
        <f t="shared" si="2"/>
        <v>1.7307107016081215E-2</v>
      </c>
      <c r="AI10" s="32">
        <f t="shared" si="6"/>
        <v>-0.4196961798398221</v>
      </c>
      <c r="AJ10" s="29"/>
      <c r="AK10" s="33">
        <f t="shared" si="7"/>
        <v>-3.5822959300275174E-2</v>
      </c>
      <c r="AL10" s="34">
        <f t="shared" si="8"/>
        <v>-24.143914925795229</v>
      </c>
    </row>
    <row r="11" spans="1:38" x14ac:dyDescent="0.25">
      <c r="A11" s="11" t="s">
        <v>14</v>
      </c>
      <c r="B11" s="8">
        <f t="shared" ref="B11:AA11" si="9">SUM(B12:B16)</f>
        <v>5029.6318626318189</v>
      </c>
      <c r="C11" s="8">
        <f t="shared" si="9"/>
        <v>5207.4682346620884</v>
      </c>
      <c r="D11" s="8">
        <f t="shared" si="9"/>
        <v>5621.8280230763612</v>
      </c>
      <c r="E11" s="8">
        <f t="shared" si="9"/>
        <v>5583.6115042899046</v>
      </c>
      <c r="F11" s="8">
        <f t="shared" si="9"/>
        <v>5805.7422751800132</v>
      </c>
      <c r="G11" s="8">
        <f t="shared" si="9"/>
        <v>6058.8590980867148</v>
      </c>
      <c r="H11" s="8">
        <f t="shared" si="9"/>
        <v>7027.2845151473321</v>
      </c>
      <c r="I11" s="8">
        <f t="shared" si="9"/>
        <v>7347.9145946899544</v>
      </c>
      <c r="J11" s="8">
        <f t="shared" si="9"/>
        <v>8620.6408076679509</v>
      </c>
      <c r="K11" s="8">
        <f t="shared" si="9"/>
        <v>9533.5028500283152</v>
      </c>
      <c r="L11" s="8">
        <f t="shared" si="9"/>
        <v>10561.819445486148</v>
      </c>
      <c r="M11" s="8">
        <f t="shared" si="9"/>
        <v>11079.029872248107</v>
      </c>
      <c r="N11" s="8">
        <f t="shared" si="9"/>
        <v>11279.119303171994</v>
      </c>
      <c r="O11" s="8">
        <f t="shared" si="9"/>
        <v>11489.059056786813</v>
      </c>
      <c r="P11" s="8">
        <f t="shared" si="9"/>
        <v>12209.406075264096</v>
      </c>
      <c r="Q11" s="8">
        <f t="shared" si="9"/>
        <v>12922.213101365003</v>
      </c>
      <c r="R11" s="8">
        <f t="shared" si="9"/>
        <v>13606.091755334701</v>
      </c>
      <c r="S11" s="8">
        <f t="shared" si="9"/>
        <v>14203.634335666195</v>
      </c>
      <c r="T11" s="8">
        <f t="shared" si="9"/>
        <v>13517.885554197559</v>
      </c>
      <c r="U11" s="8">
        <f t="shared" si="9"/>
        <v>12312.693156332276</v>
      </c>
      <c r="V11" s="8">
        <f t="shared" si="9"/>
        <v>11407.778163601248</v>
      </c>
      <c r="W11" s="8">
        <f t="shared" si="9"/>
        <v>11101.340260741781</v>
      </c>
      <c r="X11" s="8">
        <f t="shared" si="9"/>
        <v>10717.192949247816</v>
      </c>
      <c r="Y11" s="8">
        <f t="shared" si="9"/>
        <v>10938.332517338255</v>
      </c>
      <c r="Z11" s="8">
        <f t="shared" si="9"/>
        <v>11217.09664325475</v>
      </c>
      <c r="AA11" s="8">
        <f t="shared" si="9"/>
        <v>11689.596897237141</v>
      </c>
      <c r="AB11" s="8">
        <f>SUM(AB12:AB16)</f>
        <v>12165.172066106057</v>
      </c>
      <c r="AC11" s="8">
        <f>SUM(AC12:AC16)</f>
        <v>11887.659705582842</v>
      </c>
      <c r="AD11" s="8">
        <f t="shared" ref="AD11:AG11" si="10">SUM(AD12:AD16)</f>
        <v>12059.084466349883</v>
      </c>
      <c r="AE11" s="8">
        <f t="shared" si="10"/>
        <v>12064.774929949413</v>
      </c>
      <c r="AF11" s="8">
        <f t="shared" si="10"/>
        <v>10185.835375933571</v>
      </c>
      <c r="AG11" s="8">
        <f t="shared" si="10"/>
        <v>10865.314212860725</v>
      </c>
      <c r="AH11" s="32">
        <f t="shared" si="2"/>
        <v>0.28937682747818488</v>
      </c>
      <c r="AI11" s="32">
        <f t="shared" si="6"/>
        <v>1.1602603350725775</v>
      </c>
      <c r="AJ11" s="29"/>
      <c r="AK11" s="33">
        <f t="shared" si="7"/>
        <v>6.6708209179640002E-2</v>
      </c>
      <c r="AL11" s="34">
        <f t="shared" si="8"/>
        <v>679.47883692715368</v>
      </c>
    </row>
    <row r="12" spans="1:38" outlineLevel="1" x14ac:dyDescent="0.25">
      <c r="A12" s="9" t="s">
        <v>15</v>
      </c>
      <c r="B12" s="10">
        <v>47.979923460044674</v>
      </c>
      <c r="C12" s="10">
        <v>43.509392667926846</v>
      </c>
      <c r="D12" s="10">
        <v>43.127605005621383</v>
      </c>
      <c r="E12" s="10">
        <v>37.097190695044915</v>
      </c>
      <c r="F12" s="10">
        <v>38.556403548683988</v>
      </c>
      <c r="G12" s="10">
        <v>45.337230769982888</v>
      </c>
      <c r="H12" s="10">
        <v>48.511638671745729</v>
      </c>
      <c r="I12" s="10">
        <v>50.964872000030802</v>
      </c>
      <c r="J12" s="10">
        <v>56.341867276519253</v>
      </c>
      <c r="K12" s="10">
        <v>63.806480473214947</v>
      </c>
      <c r="L12" s="10">
        <v>69.038871728204228</v>
      </c>
      <c r="M12" s="10">
        <v>68.591569601119829</v>
      </c>
      <c r="N12" s="10">
        <v>67.980453956672392</v>
      </c>
      <c r="O12" s="10">
        <v>70.557296993293136</v>
      </c>
      <c r="P12" s="10">
        <v>67.339883385228248</v>
      </c>
      <c r="Q12" s="10">
        <v>79.512757802768689</v>
      </c>
      <c r="R12" s="10">
        <v>91.238410516128013</v>
      </c>
      <c r="S12" s="10">
        <v>84.280838892705887</v>
      </c>
      <c r="T12" s="10">
        <v>79.828406583200788</v>
      </c>
      <c r="U12" s="10">
        <v>65.048991629479517</v>
      </c>
      <c r="V12" s="10">
        <v>49.080949103287146</v>
      </c>
      <c r="W12" s="10">
        <v>24.439024749399994</v>
      </c>
      <c r="X12" s="10">
        <v>14.861038464173193</v>
      </c>
      <c r="Y12" s="10">
        <v>15.238729474748023</v>
      </c>
      <c r="Z12" s="10">
        <v>14.564613180007548</v>
      </c>
      <c r="AA12" s="10">
        <v>15.416883824620033</v>
      </c>
      <c r="AB12" s="10">
        <v>16.639384778754494</v>
      </c>
      <c r="AC12" s="10">
        <v>17.253358196236974</v>
      </c>
      <c r="AD12" s="10">
        <v>16.559339947588022</v>
      </c>
      <c r="AE12" s="10">
        <v>17.815321694807732</v>
      </c>
      <c r="AF12" s="10">
        <v>13.592472896120318</v>
      </c>
      <c r="AG12" s="10">
        <v>19.266020310428154</v>
      </c>
      <c r="AH12" s="37">
        <f t="shared" si="2"/>
        <v>5.1311353968603701E-4</v>
      </c>
      <c r="AI12" s="37">
        <f>(AG12-B12)/B12</f>
        <v>-0.59845662683326395</v>
      </c>
      <c r="AJ12" s="29"/>
      <c r="AK12" s="39">
        <f>(AG12-AF12)/AF12</f>
        <v>0.41740362167116984</v>
      </c>
      <c r="AL12" s="40">
        <f t="shared" si="8"/>
        <v>5.6735474143078353</v>
      </c>
    </row>
    <row r="13" spans="1:38" outlineLevel="1" x14ac:dyDescent="0.25">
      <c r="A13" s="9" t="s">
        <v>16</v>
      </c>
      <c r="B13" s="10">
        <v>4690.4238136343702</v>
      </c>
      <c r="C13" s="10">
        <v>4878.7800084401078</v>
      </c>
      <c r="D13" s="10">
        <v>5297.347896468842</v>
      </c>
      <c r="E13" s="10">
        <v>5276.1888547046792</v>
      </c>
      <c r="F13" s="10">
        <v>5499.0317473273217</v>
      </c>
      <c r="G13" s="10">
        <v>5686.1101745348342</v>
      </c>
      <c r="H13" s="10">
        <v>6609.5297514207523</v>
      </c>
      <c r="I13" s="10">
        <v>6958.561451928279</v>
      </c>
      <c r="J13" s="10">
        <v>8248.0573232806873</v>
      </c>
      <c r="K13" s="10">
        <v>9118.489662753529</v>
      </c>
      <c r="L13" s="10">
        <v>10156.922061070845</v>
      </c>
      <c r="M13" s="10">
        <v>10618.487563589209</v>
      </c>
      <c r="N13" s="10">
        <v>10826.15792373301</v>
      </c>
      <c r="O13" s="10">
        <v>11006.037572329036</v>
      </c>
      <c r="P13" s="10">
        <v>11660.325272428521</v>
      </c>
      <c r="Q13" s="10">
        <v>12359.024690046681</v>
      </c>
      <c r="R13" s="10">
        <v>12993.974678768125</v>
      </c>
      <c r="S13" s="10">
        <v>13662.67397950685</v>
      </c>
      <c r="T13" s="10">
        <v>12952.122703008268</v>
      </c>
      <c r="U13" s="10">
        <v>11779.295026998416</v>
      </c>
      <c r="V13" s="10">
        <v>10877.604884580067</v>
      </c>
      <c r="W13" s="10">
        <v>10632.693997348102</v>
      </c>
      <c r="X13" s="10">
        <v>10264.083573878275</v>
      </c>
      <c r="Y13" s="10">
        <v>10482.902648287843</v>
      </c>
      <c r="Z13" s="10">
        <v>10726.67463899024</v>
      </c>
      <c r="AA13" s="10">
        <v>11207.798434733371</v>
      </c>
      <c r="AB13" s="10">
        <v>11637.604490232476</v>
      </c>
      <c r="AC13" s="10">
        <v>11395.147505679217</v>
      </c>
      <c r="AD13" s="10">
        <v>11528.316383855501</v>
      </c>
      <c r="AE13" s="10">
        <v>11508.580502795719</v>
      </c>
      <c r="AF13" s="10">
        <v>9591.8485491897573</v>
      </c>
      <c r="AG13" s="10">
        <v>10218.688049288168</v>
      </c>
      <c r="AH13" s="37">
        <f t="shared" si="2"/>
        <v>0.27215517846618176</v>
      </c>
      <c r="AI13" s="37">
        <f t="shared" ref="AI13:AI16" si="11">(AG13-B13)/B13</f>
        <v>1.1786278714481939</v>
      </c>
      <c r="AJ13" s="29"/>
      <c r="AK13" s="39">
        <f t="shared" ref="AK13:AK18" si="12">(AG13-AF13)/AF13</f>
        <v>6.5351271643187214E-2</v>
      </c>
      <c r="AL13" s="40">
        <f t="shared" si="8"/>
        <v>626.83950009841101</v>
      </c>
    </row>
    <row r="14" spans="1:38" outlineLevel="1" x14ac:dyDescent="0.25">
      <c r="A14" s="9" t="s">
        <v>17</v>
      </c>
      <c r="B14" s="10">
        <v>133.19131896000002</v>
      </c>
      <c r="C14" s="10">
        <v>129.35516346</v>
      </c>
      <c r="D14" s="10">
        <v>116.00534232</v>
      </c>
      <c r="E14" s="10">
        <v>127.3603626</v>
      </c>
      <c r="F14" s="10">
        <v>119.99494404000001</v>
      </c>
      <c r="G14" s="10">
        <v>111.40195571999999</v>
      </c>
      <c r="H14" s="10">
        <v>129.81550211999999</v>
      </c>
      <c r="I14" s="10">
        <v>125.21211552000001</v>
      </c>
      <c r="J14" s="10">
        <v>128.89482480000001</v>
      </c>
      <c r="K14" s="10">
        <v>123.98454575999999</v>
      </c>
      <c r="L14" s="10">
        <v>123.15593617200001</v>
      </c>
      <c r="M14" s="10">
        <v>134.41888871999998</v>
      </c>
      <c r="N14" s="10">
        <v>117.53980451999999</v>
      </c>
      <c r="O14" s="10">
        <v>129.81550211999999</v>
      </c>
      <c r="P14" s="10">
        <v>136.87402824</v>
      </c>
      <c r="Q14" s="10">
        <v>122.19927298720815</v>
      </c>
      <c r="R14" s="10">
        <v>122.19927298720815</v>
      </c>
      <c r="S14" s="10">
        <v>132.15247091447389</v>
      </c>
      <c r="T14" s="10">
        <v>140.05431636034922</v>
      </c>
      <c r="U14" s="10">
        <v>122.89373279844358</v>
      </c>
      <c r="V14" s="10">
        <v>121.95466764246405</v>
      </c>
      <c r="W14" s="10">
        <v>122.0154611093506</v>
      </c>
      <c r="X14" s="10">
        <v>118.03822578507774</v>
      </c>
      <c r="Y14" s="10">
        <v>117.55016657227962</v>
      </c>
      <c r="Z14" s="10">
        <v>107.83625895194317</v>
      </c>
      <c r="AA14" s="10">
        <v>109.89925966332116</v>
      </c>
      <c r="AB14" s="10">
        <v>111.92605019640757</v>
      </c>
      <c r="AC14" s="10">
        <v>115.5400776954617</v>
      </c>
      <c r="AD14" s="10">
        <v>116.75177158734235</v>
      </c>
      <c r="AE14" s="10">
        <v>122.17427396250424</v>
      </c>
      <c r="AF14" s="10">
        <v>97.337475457254371</v>
      </c>
      <c r="AG14" s="10">
        <v>105.26705637062834</v>
      </c>
      <c r="AH14" s="37">
        <f t="shared" si="2"/>
        <v>2.8035863679343508E-3</v>
      </c>
      <c r="AI14" s="37">
        <f t="shared" si="11"/>
        <v>-0.20965527488888286</v>
      </c>
      <c r="AJ14" s="29"/>
      <c r="AK14" s="39">
        <f t="shared" si="12"/>
        <v>8.1464830232382934E-2</v>
      </c>
      <c r="AL14" s="40">
        <f t="shared" si="8"/>
        <v>7.9295809133739681</v>
      </c>
    </row>
    <row r="15" spans="1:38" outlineLevel="1" x14ac:dyDescent="0.25">
      <c r="A15" s="9" t="s">
        <v>18</v>
      </c>
      <c r="B15" s="10">
        <v>84.899873459519995</v>
      </c>
      <c r="C15" s="10">
        <v>81.765953176320011</v>
      </c>
      <c r="D15" s="10">
        <v>91.208289142080005</v>
      </c>
      <c r="E15" s="10">
        <v>91.208289142080005</v>
      </c>
      <c r="F15" s="10">
        <v>103.74397027488</v>
      </c>
      <c r="G15" s="10">
        <v>91.167714025919992</v>
      </c>
      <c r="H15" s="10">
        <v>103.90627073952001</v>
      </c>
      <c r="I15" s="10">
        <v>107.04019102271999</v>
      </c>
      <c r="J15" s="10">
        <v>116.5636772208</v>
      </c>
      <c r="K15" s="10">
        <v>129.22108370207999</v>
      </c>
      <c r="L15" s="10">
        <v>151.09300930616809</v>
      </c>
      <c r="M15" s="10">
        <v>151.0274929278562</v>
      </c>
      <c r="N15" s="10">
        <v>160.3637373991443</v>
      </c>
      <c r="O15" s="10">
        <v>172.83390215363238</v>
      </c>
      <c r="P15" s="10">
        <v>224.77185613804579</v>
      </c>
      <c r="Q15" s="10">
        <v>209.01354891983701</v>
      </c>
      <c r="R15" s="10">
        <v>247.52580177789318</v>
      </c>
      <c r="S15" s="10">
        <v>195.47253456948229</v>
      </c>
      <c r="T15" s="10">
        <v>202.60376845804828</v>
      </c>
      <c r="U15" s="10">
        <v>197.4446775420063</v>
      </c>
      <c r="V15" s="10">
        <v>198.03493208537725</v>
      </c>
      <c r="W15" s="10">
        <v>171.9209770760464</v>
      </c>
      <c r="X15" s="10">
        <v>181.686146890125</v>
      </c>
      <c r="Y15" s="10">
        <v>177.71607566169186</v>
      </c>
      <c r="Z15" s="10">
        <v>222.47239461731564</v>
      </c>
      <c r="AA15" s="10">
        <v>219.42663423935466</v>
      </c>
      <c r="AB15" s="10">
        <v>263.68516731944459</v>
      </c>
      <c r="AC15" s="10">
        <v>232.83355717201317</v>
      </c>
      <c r="AD15" s="10">
        <v>257.52487597974152</v>
      </c>
      <c r="AE15" s="10">
        <v>274.27479800991847</v>
      </c>
      <c r="AF15" s="10">
        <v>335.41938430738986</v>
      </c>
      <c r="AG15" s="10">
        <v>370.17122678349102</v>
      </c>
      <c r="AH15" s="37">
        <f t="shared" si="2"/>
        <v>9.8588014236645812E-3</v>
      </c>
      <c r="AI15" s="37">
        <f t="shared" si="11"/>
        <v>3.3600916196887805</v>
      </c>
      <c r="AJ15" s="29"/>
      <c r="AK15" s="39">
        <f t="shared" si="12"/>
        <v>0.10360713811415674</v>
      </c>
      <c r="AL15" s="40">
        <f t="shared" si="8"/>
        <v>34.75184247610116</v>
      </c>
    </row>
    <row r="16" spans="1:38" outlineLevel="1" x14ac:dyDescent="0.25">
      <c r="A16" s="9" t="s">
        <v>19</v>
      </c>
      <c r="B16" s="10">
        <v>73.136933117883899</v>
      </c>
      <c r="C16" s="10">
        <v>74.057716917734069</v>
      </c>
      <c r="D16" s="10">
        <v>74.138890139818486</v>
      </c>
      <c r="E16" s="10">
        <v>51.756807148100037</v>
      </c>
      <c r="F16" s="10">
        <v>44.4152099891283</v>
      </c>
      <c r="G16" s="10">
        <v>124.84202303597753</v>
      </c>
      <c r="H16" s="10">
        <v>135.52135219531471</v>
      </c>
      <c r="I16" s="10">
        <v>106.13596421892446</v>
      </c>
      <c r="J16" s="10">
        <v>70.783115089942996</v>
      </c>
      <c r="K16" s="10">
        <v>98.001077339490834</v>
      </c>
      <c r="L16" s="10">
        <v>61.609567208930635</v>
      </c>
      <c r="M16" s="10">
        <v>106.50435740992111</v>
      </c>
      <c r="N16" s="10">
        <v>107.07738356316764</v>
      </c>
      <c r="O16" s="10">
        <v>109.81478319085262</v>
      </c>
      <c r="P16" s="10">
        <v>120.09503507230124</v>
      </c>
      <c r="Q16" s="10">
        <v>152.46283160850811</v>
      </c>
      <c r="R16" s="10">
        <v>151.15359128534661</v>
      </c>
      <c r="S16" s="10">
        <v>129.05451178268245</v>
      </c>
      <c r="T16" s="10">
        <v>143.27635978769271</v>
      </c>
      <c r="U16" s="10">
        <v>148.01072736393118</v>
      </c>
      <c r="V16" s="10">
        <v>161.10273019005331</v>
      </c>
      <c r="W16" s="10">
        <v>150.27080045888258</v>
      </c>
      <c r="X16" s="10">
        <v>138.52396423016637</v>
      </c>
      <c r="Y16" s="10">
        <v>144.92489734169058</v>
      </c>
      <c r="Z16" s="10">
        <v>145.5487375152421</v>
      </c>
      <c r="AA16" s="10">
        <v>137.0556847764727</v>
      </c>
      <c r="AB16" s="10">
        <v>135.31697357897514</v>
      </c>
      <c r="AC16" s="10">
        <v>126.88520683991581</v>
      </c>
      <c r="AD16" s="10">
        <v>139.93209497971043</v>
      </c>
      <c r="AE16" s="10">
        <v>141.93003348646246</v>
      </c>
      <c r="AF16" s="10">
        <v>147.63749408305017</v>
      </c>
      <c r="AG16" s="10">
        <v>151.92186010800759</v>
      </c>
      <c r="AH16" s="37">
        <f t="shared" si="2"/>
        <v>4.0461476807181016E-3</v>
      </c>
      <c r="AI16" s="37">
        <f t="shared" si="11"/>
        <v>1.0772249208636657</v>
      </c>
      <c r="AJ16" s="29"/>
      <c r="AK16" s="39">
        <f t="shared" si="12"/>
        <v>2.9019498411069936E-2</v>
      </c>
      <c r="AL16" s="40">
        <f t="shared" si="8"/>
        <v>4.2843660249574214</v>
      </c>
    </row>
    <row r="17" spans="1:44" x14ac:dyDescent="0.25">
      <c r="A17" s="11" t="s">
        <v>20</v>
      </c>
      <c r="B17" s="8">
        <f t="shared" ref="B17:AA17" si="13">SUM(B18:B22)</f>
        <v>2248.9070260136032</v>
      </c>
      <c r="C17" s="8">
        <f t="shared" si="13"/>
        <v>2150.3951523546993</v>
      </c>
      <c r="D17" s="8">
        <f t="shared" si="13"/>
        <v>2061.7597693642883</v>
      </c>
      <c r="E17" s="8">
        <f t="shared" si="13"/>
        <v>2026.9079911092201</v>
      </c>
      <c r="F17" s="8">
        <f t="shared" si="13"/>
        <v>2265.2591736736631</v>
      </c>
      <c r="G17" s="8">
        <f t="shared" si="13"/>
        <v>2178.9046841905047</v>
      </c>
      <c r="H17" s="8">
        <f t="shared" si="13"/>
        <v>2260.8565884371124</v>
      </c>
      <c r="I17" s="8">
        <f t="shared" si="13"/>
        <v>2589.9007824467772</v>
      </c>
      <c r="J17" s="8">
        <f t="shared" si="13"/>
        <v>2479.6164422919633</v>
      </c>
      <c r="K17" s="8">
        <f t="shared" si="13"/>
        <v>2428.8343571682549</v>
      </c>
      <c r="L17" s="8">
        <f t="shared" si="13"/>
        <v>2975.7191746935764</v>
      </c>
      <c r="M17" s="8">
        <f t="shared" si="13"/>
        <v>3226.9342359561601</v>
      </c>
      <c r="N17" s="8">
        <f t="shared" si="13"/>
        <v>2989.0403398209023</v>
      </c>
      <c r="O17" s="8">
        <f t="shared" si="13"/>
        <v>2462.5747674057352</v>
      </c>
      <c r="P17" s="8">
        <f t="shared" si="13"/>
        <v>2633.608587838376</v>
      </c>
      <c r="Q17" s="8">
        <f t="shared" si="13"/>
        <v>2729.4448614835742</v>
      </c>
      <c r="R17" s="8">
        <f t="shared" si="13"/>
        <v>2675.2366158276272</v>
      </c>
      <c r="S17" s="8">
        <f t="shared" si="13"/>
        <v>2730.5123980654303</v>
      </c>
      <c r="T17" s="8">
        <f t="shared" si="13"/>
        <v>2435.3000139385431</v>
      </c>
      <c r="U17" s="8">
        <f t="shared" si="13"/>
        <v>1620.5535081486466</v>
      </c>
      <c r="V17" s="8">
        <f t="shared" si="13"/>
        <v>1427.2204832588134</v>
      </c>
      <c r="W17" s="8">
        <f t="shared" si="13"/>
        <v>1296.430595296006</v>
      </c>
      <c r="X17" s="8">
        <f t="shared" si="13"/>
        <v>1524.2413858865732</v>
      </c>
      <c r="Y17" s="8">
        <f t="shared" si="13"/>
        <v>1440.2491780541282</v>
      </c>
      <c r="Z17" s="8">
        <f t="shared" si="13"/>
        <v>1784.4838002152169</v>
      </c>
      <c r="AA17" s="8">
        <f t="shared" si="13"/>
        <v>1971.1321722025464</v>
      </c>
      <c r="AB17" s="8">
        <f>SUM(AB18:AB22)</f>
        <v>2112.9010699994665</v>
      </c>
      <c r="AC17" s="8">
        <f>SUM(AC18:AC22)</f>
        <v>2200.8452127947785</v>
      </c>
      <c r="AD17" s="8">
        <f t="shared" ref="AD17:AG17" si="14">SUM(AD18:AD22)</f>
        <v>2256.9562986740361</v>
      </c>
      <c r="AE17" s="8">
        <f t="shared" si="14"/>
        <v>2228.0846671024019</v>
      </c>
      <c r="AF17" s="8">
        <f t="shared" si="14"/>
        <v>2068.8289124231637</v>
      </c>
      <c r="AG17" s="8">
        <f t="shared" si="14"/>
        <v>2436.7412406818958</v>
      </c>
      <c r="AH17" s="32">
        <f t="shared" si="2"/>
        <v>6.4897934454500053E-2</v>
      </c>
      <c r="AI17" s="32">
        <f>(AG17-B17)/B17</f>
        <v>8.3522445568257303E-2</v>
      </c>
      <c r="AJ17" s="29"/>
      <c r="AK17" s="33">
        <f t="shared" si="12"/>
        <v>0.17783603373359966</v>
      </c>
      <c r="AL17" s="34">
        <f t="shared" si="8"/>
        <v>367.91232825873203</v>
      </c>
    </row>
    <row r="18" spans="1:44" outlineLevel="1" x14ac:dyDescent="0.25">
      <c r="A18" s="9" t="s">
        <v>21</v>
      </c>
      <c r="B18" s="10">
        <v>1116.7254085014333</v>
      </c>
      <c r="C18" s="10">
        <v>992.38939661731536</v>
      </c>
      <c r="D18" s="10">
        <v>932.96808506651939</v>
      </c>
      <c r="E18" s="10">
        <v>951.12593750870883</v>
      </c>
      <c r="F18" s="10">
        <v>1081.7022655246876</v>
      </c>
      <c r="G18" s="10">
        <v>1084.1810327260134</v>
      </c>
      <c r="H18" s="10">
        <v>1198.3870831754853</v>
      </c>
      <c r="I18" s="10">
        <v>1384.9248481927566</v>
      </c>
      <c r="J18" s="10">
        <v>1288.1260716317763</v>
      </c>
      <c r="K18" s="10">
        <v>1353.709634567598</v>
      </c>
      <c r="L18" s="10">
        <v>1908.7841314126661</v>
      </c>
      <c r="M18" s="10">
        <v>2061.4371933464076</v>
      </c>
      <c r="N18" s="10">
        <v>2063.3791229426015</v>
      </c>
      <c r="O18" s="10">
        <v>2342.3181160836975</v>
      </c>
      <c r="P18" s="10">
        <v>2507.0626593013171</v>
      </c>
      <c r="Q18" s="10">
        <v>2552.7953464691873</v>
      </c>
      <c r="R18" s="10">
        <v>2538.7434105910074</v>
      </c>
      <c r="S18" s="10">
        <v>2580.4341213620519</v>
      </c>
      <c r="T18" s="10">
        <v>2301.583745387552</v>
      </c>
      <c r="U18" s="10">
        <v>1485.322669481403</v>
      </c>
      <c r="V18" s="10">
        <v>1299.0484147465629</v>
      </c>
      <c r="W18" s="10">
        <v>1167.2705389694754</v>
      </c>
      <c r="X18" s="10">
        <v>1391.9677990924165</v>
      </c>
      <c r="Y18" s="10">
        <v>1301.695001530657</v>
      </c>
      <c r="Z18" s="10">
        <v>1650.4531530457709</v>
      </c>
      <c r="AA18" s="10">
        <v>1830.3635214124336</v>
      </c>
      <c r="AB18" s="10">
        <v>1968.4013520332232</v>
      </c>
      <c r="AC18" s="10">
        <v>2039.8562560230891</v>
      </c>
      <c r="AD18" s="10">
        <v>2094.5489797619248</v>
      </c>
      <c r="AE18" s="10">
        <v>2057.8652228793621</v>
      </c>
      <c r="AF18" s="10">
        <v>1907.4373141016843</v>
      </c>
      <c r="AG18" s="10">
        <v>2256.9403807619101</v>
      </c>
      <c r="AH18" s="37">
        <f t="shared" si="2"/>
        <v>6.0109283026462242E-2</v>
      </c>
      <c r="AI18" s="37">
        <f>(AG18-B18)/B18</f>
        <v>1.021034323729201</v>
      </c>
      <c r="AJ18" s="29"/>
      <c r="AK18" s="39">
        <f t="shared" si="12"/>
        <v>0.18323174453826066</v>
      </c>
      <c r="AL18" s="40">
        <f t="shared" si="8"/>
        <v>349.50306666022584</v>
      </c>
    </row>
    <row r="19" spans="1:44" outlineLevel="1" x14ac:dyDescent="0.25">
      <c r="A19" s="9" t="s">
        <v>22</v>
      </c>
      <c r="B19" s="10">
        <v>990.23349783919457</v>
      </c>
      <c r="C19" s="10">
        <v>1030.3165009289526</v>
      </c>
      <c r="D19" s="10">
        <v>1003.5614679642191</v>
      </c>
      <c r="E19" s="10">
        <v>946.18678616206842</v>
      </c>
      <c r="F19" s="10">
        <v>1056.6256166776075</v>
      </c>
      <c r="G19" s="10">
        <v>973.43728270022268</v>
      </c>
      <c r="H19" s="10">
        <v>922.85045185393972</v>
      </c>
      <c r="I19" s="10">
        <v>1073.1245536725266</v>
      </c>
      <c r="J19" s="10">
        <v>1058.8056564006599</v>
      </c>
      <c r="K19" s="10">
        <v>942.81763386280556</v>
      </c>
      <c r="L19" s="10">
        <v>882.29375850897361</v>
      </c>
      <c r="M19" s="10">
        <v>1041.1918251288118</v>
      </c>
      <c r="N19" s="10">
        <v>810.89779394634695</v>
      </c>
      <c r="O19" s="10">
        <v>0.29746979153761116</v>
      </c>
      <c r="P19" s="10" t="s">
        <v>23</v>
      </c>
      <c r="Q19" s="10" t="s">
        <v>23</v>
      </c>
      <c r="R19" s="10" t="s">
        <v>23</v>
      </c>
      <c r="S19" s="10" t="s">
        <v>23</v>
      </c>
      <c r="T19" s="10" t="s">
        <v>23</v>
      </c>
      <c r="U19" s="10" t="s">
        <v>23</v>
      </c>
      <c r="V19" s="10" t="s">
        <v>23</v>
      </c>
      <c r="W19" s="10" t="s">
        <v>23</v>
      </c>
      <c r="X19" s="10" t="s">
        <v>23</v>
      </c>
      <c r="Y19" s="10" t="s">
        <v>23</v>
      </c>
      <c r="Z19" s="10" t="s">
        <v>23</v>
      </c>
      <c r="AA19" s="10" t="s">
        <v>23</v>
      </c>
      <c r="AB19" s="10" t="s">
        <v>23</v>
      </c>
      <c r="AC19" s="10" t="s">
        <v>23</v>
      </c>
      <c r="AD19" s="10" t="s">
        <v>23</v>
      </c>
      <c r="AE19" s="10" t="s">
        <v>23</v>
      </c>
      <c r="AF19" s="10" t="s">
        <v>23</v>
      </c>
      <c r="AG19" s="10" t="s">
        <v>23</v>
      </c>
      <c r="AH19" s="37"/>
      <c r="AI19" s="37"/>
      <c r="AJ19" s="29"/>
      <c r="AK19" s="39"/>
      <c r="AL19" s="40"/>
    </row>
    <row r="20" spans="1:44" outlineLevel="1" x14ac:dyDescent="0.25">
      <c r="A20" s="9" t="s">
        <v>24</v>
      </c>
      <c r="B20" s="10">
        <v>26.080000000000002</v>
      </c>
      <c r="C20" s="10">
        <v>23.44</v>
      </c>
      <c r="D20" s="10">
        <v>20.56</v>
      </c>
      <c r="E20" s="10">
        <v>26.080000000000002</v>
      </c>
      <c r="F20" s="10">
        <v>21.28</v>
      </c>
      <c r="G20" s="10">
        <v>24.8</v>
      </c>
      <c r="H20" s="10">
        <v>27.28</v>
      </c>
      <c r="I20" s="10">
        <v>26.96</v>
      </c>
      <c r="J20" s="10">
        <v>28.64</v>
      </c>
      <c r="K20" s="10">
        <v>26.8</v>
      </c>
      <c r="L20" s="10">
        <v>28.8</v>
      </c>
      <c r="M20" s="10">
        <v>12</v>
      </c>
      <c r="N20" s="10" t="s">
        <v>23</v>
      </c>
      <c r="O20" s="10" t="s">
        <v>23</v>
      </c>
      <c r="P20" s="10" t="s">
        <v>23</v>
      </c>
      <c r="Q20" s="10" t="s">
        <v>23</v>
      </c>
      <c r="R20" s="10" t="s">
        <v>23</v>
      </c>
      <c r="S20" s="10" t="s">
        <v>23</v>
      </c>
      <c r="T20" s="10" t="s">
        <v>23</v>
      </c>
      <c r="U20" s="10" t="s">
        <v>23</v>
      </c>
      <c r="V20" s="10" t="s">
        <v>23</v>
      </c>
      <c r="W20" s="10" t="s">
        <v>23</v>
      </c>
      <c r="X20" s="10" t="s">
        <v>23</v>
      </c>
      <c r="Y20" s="10" t="s">
        <v>23</v>
      </c>
      <c r="Z20" s="10" t="s">
        <v>23</v>
      </c>
      <c r="AA20" s="10" t="s">
        <v>23</v>
      </c>
      <c r="AB20" s="10" t="s">
        <v>23</v>
      </c>
      <c r="AC20" s="10" t="s">
        <v>23</v>
      </c>
      <c r="AD20" s="10" t="s">
        <v>23</v>
      </c>
      <c r="AE20" s="10" t="s">
        <v>23</v>
      </c>
      <c r="AF20" s="10" t="s">
        <v>23</v>
      </c>
      <c r="AG20" s="10" t="s">
        <v>23</v>
      </c>
      <c r="AH20" s="37"/>
      <c r="AI20" s="37"/>
      <c r="AJ20" s="29"/>
      <c r="AK20" s="39"/>
      <c r="AL20" s="40"/>
    </row>
    <row r="21" spans="1:44" outlineLevel="1" x14ac:dyDescent="0.25">
      <c r="A21" s="9" t="s">
        <v>25</v>
      </c>
      <c r="B21" s="10">
        <v>115.86811967297513</v>
      </c>
      <c r="C21" s="10">
        <v>104.2492548084314</v>
      </c>
      <c r="D21" s="10">
        <v>104.67021633354986</v>
      </c>
      <c r="E21" s="10">
        <v>103.51526743844289</v>
      </c>
      <c r="F21" s="10">
        <v>105.65129147136791</v>
      </c>
      <c r="G21" s="10">
        <v>96.486368764268263</v>
      </c>
      <c r="H21" s="10">
        <v>112.33905340768686</v>
      </c>
      <c r="I21" s="10">
        <v>104.89138058149354</v>
      </c>
      <c r="J21" s="10">
        <v>104.04471425952707</v>
      </c>
      <c r="K21" s="10">
        <v>105.50708873785116</v>
      </c>
      <c r="L21" s="10">
        <v>155.84128477193661</v>
      </c>
      <c r="M21" s="10">
        <v>112.30521748094046</v>
      </c>
      <c r="N21" s="10">
        <v>114.76342293195376</v>
      </c>
      <c r="O21" s="10">
        <v>119.95918153050032</v>
      </c>
      <c r="P21" s="10">
        <v>126.54592853705896</v>
      </c>
      <c r="Q21" s="10">
        <v>176.64951501438708</v>
      </c>
      <c r="R21" s="10">
        <v>136.4932052366197</v>
      </c>
      <c r="S21" s="10">
        <v>150.07827670337838</v>
      </c>
      <c r="T21" s="10">
        <v>133.71626855099112</v>
      </c>
      <c r="U21" s="10">
        <v>135.23083866724369</v>
      </c>
      <c r="V21" s="10">
        <v>128.17206851225038</v>
      </c>
      <c r="W21" s="10">
        <v>129.16005632653054</v>
      </c>
      <c r="X21" s="10">
        <v>132.27358679415661</v>
      </c>
      <c r="Y21" s="10">
        <v>138.55417652347126</v>
      </c>
      <c r="Z21" s="10">
        <v>134.03064716944607</v>
      </c>
      <c r="AA21" s="10">
        <v>140.76865079011293</v>
      </c>
      <c r="AB21" s="10">
        <v>144.4997179662432</v>
      </c>
      <c r="AC21" s="10">
        <v>160.98895677168937</v>
      </c>
      <c r="AD21" s="10">
        <v>162.40731891211144</v>
      </c>
      <c r="AE21" s="10">
        <v>170.21944422303983</v>
      </c>
      <c r="AF21" s="10">
        <v>161.39159832147928</v>
      </c>
      <c r="AG21" s="10">
        <v>179.80085991998547</v>
      </c>
      <c r="AH21" s="37">
        <f>AG21/$AG$47</f>
        <v>4.7886514280378002E-3</v>
      </c>
      <c r="AI21" s="37">
        <f>(AG21-B21)/B21</f>
        <v>0.55177162128334689</v>
      </c>
      <c r="AJ21" s="29"/>
      <c r="AK21" s="39">
        <f t="shared" ref="AK21" si="15">(AG21-AF21)/AF21</f>
        <v>0.11406579890135544</v>
      </c>
      <c r="AL21" s="40">
        <f t="shared" ref="AL21" si="16">AG21-AF21</f>
        <v>18.409261598506191</v>
      </c>
    </row>
    <row r="22" spans="1:44" outlineLevel="1" x14ac:dyDescent="0.25">
      <c r="A22" s="9" t="s">
        <v>26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37"/>
      <c r="AI22" s="37"/>
      <c r="AJ22" s="29"/>
      <c r="AK22" s="39"/>
      <c r="AL22" s="40"/>
    </row>
    <row r="23" spans="1:44" x14ac:dyDescent="0.25">
      <c r="A23" s="11" t="s">
        <v>27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32"/>
      <c r="AI23" s="32"/>
      <c r="AJ23" s="29"/>
      <c r="AK23" s="33"/>
      <c r="AL23" s="34"/>
      <c r="AR23" s="46"/>
    </row>
    <row r="24" spans="1:44" x14ac:dyDescent="0.25">
      <c r="A24" s="11" t="s">
        <v>28</v>
      </c>
      <c r="B24" s="8">
        <f t="shared" ref="B24:AA24" si="17">SUM(B25:B31)</f>
        <v>1198.9399944037998</v>
      </c>
      <c r="C24" s="8">
        <f t="shared" si="17"/>
        <v>1194.4077297364577</v>
      </c>
      <c r="D24" s="8">
        <f t="shared" si="17"/>
        <v>1168.9517068408493</v>
      </c>
      <c r="E24" s="8">
        <f t="shared" si="17"/>
        <v>1267.5341566380346</v>
      </c>
      <c r="F24" s="8">
        <f t="shared" si="17"/>
        <v>1278.6789766673246</v>
      </c>
      <c r="G24" s="8">
        <f t="shared" si="17"/>
        <v>1648.8466040598496</v>
      </c>
      <c r="H24" s="8">
        <f t="shared" si="17"/>
        <v>1438.4147604229861</v>
      </c>
      <c r="I24" s="8">
        <f t="shared" si="17"/>
        <v>1382.8723307707157</v>
      </c>
      <c r="J24" s="8">
        <f t="shared" si="17"/>
        <v>1283.7647843129075</v>
      </c>
      <c r="K24" s="8">
        <f t="shared" si="17"/>
        <v>1395.4933742302219</v>
      </c>
      <c r="L24" s="8">
        <f t="shared" si="17"/>
        <v>1392.4830440321787</v>
      </c>
      <c r="M24" s="8">
        <f t="shared" si="17"/>
        <v>1414.6060902713609</v>
      </c>
      <c r="N24" s="8">
        <f t="shared" si="17"/>
        <v>1287.4433518726487</v>
      </c>
      <c r="O24" s="8">
        <f t="shared" si="17"/>
        <v>1444.0342663488727</v>
      </c>
      <c r="P24" s="8">
        <f t="shared" si="17"/>
        <v>1270.8219547802405</v>
      </c>
      <c r="Q24" s="8">
        <f t="shared" si="17"/>
        <v>1332.8216767638457</v>
      </c>
      <c r="R24" s="8">
        <f t="shared" si="17"/>
        <v>1273.9354009012516</v>
      </c>
      <c r="S24" s="8">
        <f t="shared" si="17"/>
        <v>1331.6204599335015</v>
      </c>
      <c r="T24" s="8">
        <f t="shared" si="17"/>
        <v>1280.5448131267563</v>
      </c>
      <c r="U24" s="8">
        <f t="shared" si="17"/>
        <v>1212.2065337835534</v>
      </c>
      <c r="V24" s="8">
        <f t="shared" si="17"/>
        <v>1282.5328181477573</v>
      </c>
      <c r="W24" s="8">
        <f t="shared" si="17"/>
        <v>1145.8269252156883</v>
      </c>
      <c r="X24" s="8">
        <f t="shared" si="17"/>
        <v>966.57532231969185</v>
      </c>
      <c r="Y24" s="8">
        <f t="shared" si="17"/>
        <v>1178.8340251763614</v>
      </c>
      <c r="Z24" s="8">
        <f t="shared" si="17"/>
        <v>1001.9833347796048</v>
      </c>
      <c r="AA24" s="8">
        <f t="shared" si="17"/>
        <v>995.22248899946635</v>
      </c>
      <c r="AB24" s="8">
        <f>SUM(AB25:AB31)</f>
        <v>1060.52957206312</v>
      </c>
      <c r="AC24" s="8">
        <f>SUM(AC25:AC31)</f>
        <v>993.20516903171142</v>
      </c>
      <c r="AD24" s="8">
        <f t="shared" ref="AD24:AG24" si="18">SUM(AD25:AD31)</f>
        <v>1171.9378529994917</v>
      </c>
      <c r="AE24" s="8">
        <f t="shared" si="18"/>
        <v>1070.5724052522505</v>
      </c>
      <c r="AF24" s="8">
        <f t="shared" si="18"/>
        <v>1131.126042659758</v>
      </c>
      <c r="AG24" s="8">
        <f t="shared" si="18"/>
        <v>1318.2118055976343</v>
      </c>
      <c r="AH24" s="32">
        <f>AG24/$AG$47</f>
        <v>3.5108045913354105E-2</v>
      </c>
      <c r="AI24" s="32">
        <f>(AG24-B24)/B24</f>
        <v>9.9481051387517658E-2</v>
      </c>
      <c r="AJ24" s="29"/>
      <c r="AK24" s="33">
        <f t="shared" ref="AK24" si="19">(AG24-AF24)/AF24</f>
        <v>0.1653978035002697</v>
      </c>
      <c r="AL24" s="34">
        <f t="shared" ref="AL24" si="20">AG24-AF24</f>
        <v>187.08576293787632</v>
      </c>
      <c r="AO24" s="12"/>
      <c r="AP24" s="12"/>
      <c r="AQ24" s="12"/>
    </row>
    <row r="25" spans="1:44" outlineLevel="1" x14ac:dyDescent="0.25">
      <c r="A25" s="9" t="s">
        <v>29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37"/>
      <c r="AI25" s="37"/>
      <c r="AJ25" s="29"/>
      <c r="AK25" s="39"/>
      <c r="AL25" s="40"/>
    </row>
    <row r="26" spans="1:44" outlineLevel="1" x14ac:dyDescent="0.25">
      <c r="A26" s="9" t="s">
        <v>30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37"/>
      <c r="AI26" s="37"/>
      <c r="AJ26" s="29"/>
      <c r="AK26" s="39"/>
      <c r="AL26" s="40"/>
    </row>
    <row r="27" spans="1:44" outlineLevel="1" x14ac:dyDescent="0.25">
      <c r="A27" s="9" t="s">
        <v>31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37"/>
      <c r="AI27" s="37"/>
      <c r="AJ27" s="29"/>
      <c r="AK27" s="39"/>
      <c r="AL27" s="40"/>
      <c r="AO27" s="54"/>
      <c r="AP27" s="53"/>
    </row>
    <row r="28" spans="1:44" outlineLevel="1" x14ac:dyDescent="0.25">
      <c r="A28" s="9" t="s">
        <v>32</v>
      </c>
      <c r="B28" s="10">
        <v>355.036</v>
      </c>
      <c r="C28" s="10">
        <v>315.14515999999998</v>
      </c>
      <c r="D28" s="10">
        <v>255.60083999999998</v>
      </c>
      <c r="E28" s="10">
        <v>357.2998</v>
      </c>
      <c r="F28" s="10">
        <v>269.64124000000004</v>
      </c>
      <c r="G28" s="10">
        <v>494.59520000000003</v>
      </c>
      <c r="H28" s="10">
        <v>484.03343999999993</v>
      </c>
      <c r="I28" s="10">
        <v>423.48680000000002</v>
      </c>
      <c r="J28" s="10">
        <v>305.58044000000001</v>
      </c>
      <c r="K28" s="10">
        <v>383.22723999999999</v>
      </c>
      <c r="L28" s="10">
        <v>366.38315999999998</v>
      </c>
      <c r="M28" s="10">
        <v>385.28247999999996</v>
      </c>
      <c r="N28" s="10">
        <v>273.89956000000001</v>
      </c>
      <c r="O28" s="10">
        <v>386.76</v>
      </c>
      <c r="P28" s="10">
        <v>240.79571999999996</v>
      </c>
      <c r="Q28" s="10">
        <v>266.73371999999995</v>
      </c>
      <c r="R28" s="10">
        <v>254.85636</v>
      </c>
      <c r="S28" s="10">
        <v>376.76671999999996</v>
      </c>
      <c r="T28" s="10">
        <v>262.20744000000002</v>
      </c>
      <c r="U28" s="10">
        <v>307.32239999999996</v>
      </c>
      <c r="V28" s="10">
        <v>427.93387999999993</v>
      </c>
      <c r="W28" s="10">
        <v>360.67856</v>
      </c>
      <c r="X28" s="10">
        <v>229.39619999999999</v>
      </c>
      <c r="Y28" s="10">
        <v>515.69275999999991</v>
      </c>
      <c r="Z28" s="10">
        <v>391.07495680000005</v>
      </c>
      <c r="AA28" s="10">
        <v>401.14668</v>
      </c>
      <c r="AB28" s="10">
        <v>433.59667999999999</v>
      </c>
      <c r="AC28" s="10">
        <v>332.74647999999996</v>
      </c>
      <c r="AD28" s="10">
        <v>461.05708000000004</v>
      </c>
      <c r="AE28" s="10">
        <v>343.90247759999994</v>
      </c>
      <c r="AF28" s="10">
        <v>399.48303999999996</v>
      </c>
      <c r="AG28" s="10">
        <v>597.40603999999996</v>
      </c>
      <c r="AH28" s="37">
        <f>AG28/$AG$47</f>
        <v>1.5910765320240959E-2</v>
      </c>
      <c r="AI28" s="37">
        <f t="shared" ref="AI28:AI31" si="21">(AG28-B28)/B28</f>
        <v>0.6826632792167554</v>
      </c>
      <c r="AJ28" s="29"/>
      <c r="AK28" s="39">
        <f t="shared" ref="AK28:AK31" si="22">(AG28-AF28)/AF28</f>
        <v>0.49544781675837857</v>
      </c>
      <c r="AL28" s="40">
        <f t="shared" ref="AL28:AL31" si="23">AG28-AF28</f>
        <v>197.923</v>
      </c>
    </row>
    <row r="29" spans="1:44" outlineLevel="1" x14ac:dyDescent="0.25">
      <c r="A29" s="9" t="s">
        <v>33</v>
      </c>
      <c r="B29" s="10">
        <v>96.677023188405784</v>
      </c>
      <c r="C29" s="10">
        <v>99.628382821946872</v>
      </c>
      <c r="D29" s="10">
        <v>118.08579710144927</v>
      </c>
      <c r="E29" s="10">
        <v>99.875217391304361</v>
      </c>
      <c r="F29" s="10">
        <v>98.719420289855051</v>
      </c>
      <c r="G29" s="10">
        <v>86.267101449275344</v>
      </c>
      <c r="H29" s="10">
        <v>87.18695652173912</v>
      </c>
      <c r="I29" s="10">
        <v>82.633913043478259</v>
      </c>
      <c r="J29" s="10">
        <v>95.371594202898564</v>
      </c>
      <c r="K29" s="10">
        <v>103.53391304347825</v>
      </c>
      <c r="L29" s="10">
        <v>91.8436231884058</v>
      </c>
      <c r="M29" s="10">
        <v>83.63666666666667</v>
      </c>
      <c r="N29" s="10">
        <v>80.805362318840594</v>
      </c>
      <c r="O29" s="10">
        <v>78.482608695652175</v>
      </c>
      <c r="P29" s="10">
        <v>66.857681159420295</v>
      </c>
      <c r="Q29" s="10">
        <v>60.814599999999999</v>
      </c>
      <c r="R29" s="10">
        <v>64.755533333333346</v>
      </c>
      <c r="S29" s="10">
        <v>50.899933333333344</v>
      </c>
      <c r="T29" s="10">
        <v>66.973133333333351</v>
      </c>
      <c r="U29" s="10">
        <v>89.020800000000008</v>
      </c>
      <c r="V29" s="10">
        <v>98.243200000000016</v>
      </c>
      <c r="W29" s="10">
        <v>70.265799999999999</v>
      </c>
      <c r="X29" s="10">
        <v>46.351066666666675</v>
      </c>
      <c r="Y29" s="10">
        <v>47.090266666666672</v>
      </c>
      <c r="Z29" s="10">
        <v>54.549733333333336</v>
      </c>
      <c r="AA29" s="10">
        <v>64.265666666666661</v>
      </c>
      <c r="AB29" s="10">
        <v>79.107600000000019</v>
      </c>
      <c r="AC29" s="10">
        <v>83.988666666666674</v>
      </c>
      <c r="AD29" s="10">
        <v>88.762666666666675</v>
      </c>
      <c r="AE29" s="10">
        <v>91.980533333333341</v>
      </c>
      <c r="AF29" s="10">
        <v>109.40233333333333</v>
      </c>
      <c r="AG29" s="10">
        <v>102.04333333333332</v>
      </c>
      <c r="AH29" s="37">
        <f>AG29/$AG$47</f>
        <v>2.7177286810856284E-3</v>
      </c>
      <c r="AI29" s="37">
        <f t="shared" si="21"/>
        <v>5.5507606336508572E-2</v>
      </c>
      <c r="AJ29" s="29"/>
      <c r="AK29" s="39">
        <f t="shared" si="22"/>
        <v>-6.7265475751583689E-2</v>
      </c>
      <c r="AL29" s="40">
        <f t="shared" si="23"/>
        <v>-7.3590000000000089</v>
      </c>
    </row>
    <row r="30" spans="1:44" outlineLevel="1" x14ac:dyDescent="0.25">
      <c r="A30" s="9" t="s">
        <v>34</v>
      </c>
      <c r="B30" s="10">
        <v>660.29504306688011</v>
      </c>
      <c r="C30" s="10">
        <v>685.69100626175987</v>
      </c>
      <c r="D30" s="10">
        <v>695.21449245984002</v>
      </c>
      <c r="E30" s="10">
        <v>698.38898785920003</v>
      </c>
      <c r="F30" s="10">
        <v>793.62384984000016</v>
      </c>
      <c r="G30" s="10">
        <v>911.08017961631992</v>
      </c>
      <c r="H30" s="10">
        <v>733.30843725215993</v>
      </c>
      <c r="I30" s="10">
        <v>758.70440044704003</v>
      </c>
      <c r="J30" s="10">
        <v>752.35540964831989</v>
      </c>
      <c r="K30" s="10">
        <v>793.62384984000016</v>
      </c>
      <c r="L30" s="10">
        <v>822.19430843424004</v>
      </c>
      <c r="M30" s="10">
        <v>831.71779463231996</v>
      </c>
      <c r="N30" s="10">
        <v>834.89229003167998</v>
      </c>
      <c r="O30" s="10">
        <v>838.06678543103988</v>
      </c>
      <c r="P30" s="10">
        <v>803.14733603807997</v>
      </c>
      <c r="Q30" s="10">
        <v>861.83792983058561</v>
      </c>
      <c r="R30" s="10">
        <v>826.20029863733714</v>
      </c>
      <c r="S30" s="10">
        <v>784.47000256854335</v>
      </c>
      <c r="T30" s="10">
        <v>848.79127313502704</v>
      </c>
      <c r="U30" s="10">
        <v>719.95377346400699</v>
      </c>
      <c r="V30" s="10">
        <v>680.96838458640741</v>
      </c>
      <c r="W30" s="10">
        <v>652.43870612419562</v>
      </c>
      <c r="X30" s="10">
        <v>621.70192293919752</v>
      </c>
      <c r="Y30" s="10">
        <v>539.13240815756023</v>
      </c>
      <c r="Z30" s="10">
        <v>483.07046092071607</v>
      </c>
      <c r="AA30" s="10">
        <v>465.37682572852486</v>
      </c>
      <c r="AB30" s="10">
        <v>488.65913257879959</v>
      </c>
      <c r="AC30" s="10">
        <v>506.40799239032447</v>
      </c>
      <c r="AD30" s="10">
        <v>538.49032848605759</v>
      </c>
      <c r="AE30" s="10">
        <v>562.48401789370996</v>
      </c>
      <c r="AF30" s="10">
        <v>563.38375355976848</v>
      </c>
      <c r="AG30" s="10">
        <v>560.3606258972485</v>
      </c>
      <c r="AH30" s="37">
        <f>AG30/$AG$47</f>
        <v>1.4924131689988369E-2</v>
      </c>
      <c r="AI30" s="37">
        <f t="shared" si="21"/>
        <v>-0.15134812568857864</v>
      </c>
      <c r="AJ30" s="29"/>
      <c r="AK30" s="39">
        <f t="shared" si="22"/>
        <v>-5.3660185325157123E-3</v>
      </c>
      <c r="AL30" s="40">
        <f t="shared" si="23"/>
        <v>-3.0231276625199826</v>
      </c>
    </row>
    <row r="31" spans="1:44" outlineLevel="1" x14ac:dyDescent="0.25">
      <c r="A31" s="9" t="s">
        <v>35</v>
      </c>
      <c r="B31" s="10">
        <v>86.931928148513919</v>
      </c>
      <c r="C31" s="10">
        <v>93.943180652750939</v>
      </c>
      <c r="D31" s="10">
        <v>100.0505772795599</v>
      </c>
      <c r="E31" s="10">
        <v>111.97015138753022</v>
      </c>
      <c r="F31" s="10">
        <v>116.69446653746948</v>
      </c>
      <c r="G31" s="10">
        <v>156.90412299425418</v>
      </c>
      <c r="H31" s="10">
        <v>133.88592664908711</v>
      </c>
      <c r="I31" s="10">
        <v>118.04721728019732</v>
      </c>
      <c r="J31" s="10">
        <v>130.45734046168897</v>
      </c>
      <c r="K31" s="10">
        <v>115.10837134674341</v>
      </c>
      <c r="L31" s="10">
        <v>112.06195240953299</v>
      </c>
      <c r="M31" s="10">
        <v>113.96914897237438</v>
      </c>
      <c r="N31" s="10">
        <v>97.84613952212807</v>
      </c>
      <c r="O31" s="10">
        <v>140.72487222218066</v>
      </c>
      <c r="P31" s="10">
        <v>160.02121758274026</v>
      </c>
      <c r="Q31" s="10">
        <v>143.4354269332602</v>
      </c>
      <c r="R31" s="10">
        <v>128.12320893058111</v>
      </c>
      <c r="S31" s="10">
        <v>119.48380403162501</v>
      </c>
      <c r="T31" s="10">
        <v>102.57296665839588</v>
      </c>
      <c r="U31" s="10">
        <v>95.909560319546543</v>
      </c>
      <c r="V31" s="10">
        <v>75.387353561349926</v>
      </c>
      <c r="W31" s="10">
        <v>62.443859091492577</v>
      </c>
      <c r="X31" s="10">
        <v>69.12613271382773</v>
      </c>
      <c r="Y31" s="10">
        <v>76.918590352134473</v>
      </c>
      <c r="Z31" s="10">
        <v>73.288183725555328</v>
      </c>
      <c r="AA31" s="10">
        <v>64.433316604274694</v>
      </c>
      <c r="AB31" s="10">
        <v>59.166159484320268</v>
      </c>
      <c r="AC31" s="10">
        <v>70.062029974720275</v>
      </c>
      <c r="AD31" s="10">
        <v>83.627777846767401</v>
      </c>
      <c r="AE31" s="10">
        <v>72.205376425207419</v>
      </c>
      <c r="AF31" s="10">
        <v>58.856915766656442</v>
      </c>
      <c r="AG31" s="10">
        <v>58.401806367052515</v>
      </c>
      <c r="AH31" s="37">
        <f>AG31/$AG$47</f>
        <v>1.5554202220391458E-3</v>
      </c>
      <c r="AI31" s="37">
        <f t="shared" si="21"/>
        <v>-0.3281892210272932</v>
      </c>
      <c r="AJ31" s="29"/>
      <c r="AK31" s="39">
        <f t="shared" si="22"/>
        <v>-7.7324710898588256E-3</v>
      </c>
      <c r="AL31" s="40">
        <f t="shared" si="23"/>
        <v>-0.45510939960392705</v>
      </c>
    </row>
    <row r="32" spans="1:44" x14ac:dyDescent="0.25">
      <c r="A32" s="11" t="s">
        <v>36</v>
      </c>
      <c r="B32" s="8">
        <f t="shared" ref="B32:AA32" si="24">SUM(B33:B36)</f>
        <v>95.586393100615695</v>
      </c>
      <c r="C32" s="8">
        <f t="shared" si="24"/>
        <v>95.701568661959485</v>
      </c>
      <c r="D32" s="8">
        <f t="shared" si="24"/>
        <v>96.409777034925</v>
      </c>
      <c r="E32" s="8">
        <f t="shared" si="24"/>
        <v>97.146005771354794</v>
      </c>
      <c r="F32" s="8">
        <f t="shared" si="24"/>
        <v>97.743558859034948</v>
      </c>
      <c r="G32" s="8">
        <f t="shared" si="24"/>
        <v>98.1600335732833</v>
      </c>
      <c r="H32" s="8">
        <f t="shared" si="24"/>
        <v>98.185391741055099</v>
      </c>
      <c r="I32" s="8">
        <f t="shared" si="24"/>
        <v>82.529457412034816</v>
      </c>
      <c r="J32" s="8">
        <f t="shared" si="24"/>
        <v>64.743899658318327</v>
      </c>
      <c r="K32" s="8">
        <f t="shared" si="24"/>
        <v>71.990219596908574</v>
      </c>
      <c r="L32" s="8">
        <f t="shared" si="24"/>
        <v>76.747551833598067</v>
      </c>
      <c r="M32" s="8">
        <f t="shared" si="24"/>
        <v>85.297958777457879</v>
      </c>
      <c r="N32" s="8">
        <f t="shared" si="24"/>
        <v>108.25982963815787</v>
      </c>
      <c r="O32" s="8">
        <f t="shared" si="24"/>
        <v>153.17601138730458</v>
      </c>
      <c r="P32" s="8">
        <f t="shared" si="24"/>
        <v>143.63979548265843</v>
      </c>
      <c r="Q32" s="8">
        <f t="shared" si="24"/>
        <v>128.49588098665768</v>
      </c>
      <c r="R32" s="8">
        <f t="shared" si="24"/>
        <v>126.03620618235634</v>
      </c>
      <c r="S32" s="8">
        <f t="shared" si="24"/>
        <v>83.070144766725235</v>
      </c>
      <c r="T32" s="8">
        <f t="shared" si="24"/>
        <v>68.010329379495545</v>
      </c>
      <c r="U32" s="8">
        <f t="shared" si="24"/>
        <v>69.481061204742431</v>
      </c>
      <c r="V32" s="8">
        <f t="shared" si="24"/>
        <v>61.015934692261041</v>
      </c>
      <c r="W32" s="8">
        <f t="shared" si="24"/>
        <v>43.824279636887987</v>
      </c>
      <c r="X32" s="8">
        <f t="shared" si="24"/>
        <v>47.595212196436158</v>
      </c>
      <c r="Y32" s="8">
        <f t="shared" si="24"/>
        <v>44.555258364823317</v>
      </c>
      <c r="Z32" s="8">
        <f t="shared" si="24"/>
        <v>41.12491951987716</v>
      </c>
      <c r="AA32" s="8">
        <f t="shared" si="24"/>
        <v>41.849098806649948</v>
      </c>
      <c r="AB32" s="8">
        <f>SUM(AB33:AB36)</f>
        <v>24.650008230852372</v>
      </c>
      <c r="AC32" s="8">
        <f>SUM(AC33:AC36)</f>
        <v>27.037659067065395</v>
      </c>
      <c r="AD32" s="8">
        <f t="shared" ref="AD32:AG32" si="25">SUM(AD33:AD36)</f>
        <v>23.49070589395857</v>
      </c>
      <c r="AE32" s="8">
        <f t="shared" si="25"/>
        <v>31.974186260019533</v>
      </c>
      <c r="AF32" s="8">
        <f t="shared" si="25"/>
        <v>30.755385589257823</v>
      </c>
      <c r="AG32" s="8">
        <f t="shared" si="25"/>
        <v>34.255455445564074</v>
      </c>
      <c r="AH32" s="32">
        <f>AG32/$AG$47</f>
        <v>9.1232842662980138E-4</v>
      </c>
      <c r="AI32" s="32">
        <f>(AG32-B32)/B32</f>
        <v>-0.64162832873601305</v>
      </c>
      <c r="AJ32" s="29"/>
      <c r="AK32" s="33">
        <f>(AG32-AF32)/AF32</f>
        <v>0.11380347829320493</v>
      </c>
      <c r="AL32" s="34">
        <f>AG32-AF32</f>
        <v>3.5000698563062507</v>
      </c>
    </row>
    <row r="33" spans="1:38" outlineLevel="1" x14ac:dyDescent="0.25">
      <c r="A33" s="9" t="s">
        <v>37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37"/>
      <c r="AI33" s="37"/>
      <c r="AJ33" s="29"/>
      <c r="AK33" s="39"/>
      <c r="AL33" s="40"/>
    </row>
    <row r="34" spans="1:38" outlineLevel="1" x14ac:dyDescent="0.25">
      <c r="A34" s="9" t="s">
        <v>38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37"/>
      <c r="AI34" s="37"/>
      <c r="AJ34" s="29"/>
      <c r="AK34" s="39"/>
      <c r="AL34" s="40"/>
    </row>
    <row r="35" spans="1:38" outlineLevel="1" x14ac:dyDescent="0.25">
      <c r="A35" s="9" t="s">
        <v>39</v>
      </c>
      <c r="B35" s="10">
        <v>95.586393100615695</v>
      </c>
      <c r="C35" s="10">
        <v>95.701568661959485</v>
      </c>
      <c r="D35" s="10">
        <v>96.409777034925</v>
      </c>
      <c r="E35" s="10">
        <v>97.146005771354794</v>
      </c>
      <c r="F35" s="10">
        <v>97.743558859034948</v>
      </c>
      <c r="G35" s="10">
        <v>98.1600335732833</v>
      </c>
      <c r="H35" s="10">
        <v>98.185391741055099</v>
      </c>
      <c r="I35" s="10">
        <v>82.529457412034816</v>
      </c>
      <c r="J35" s="10">
        <v>64.743899658318327</v>
      </c>
      <c r="K35" s="10">
        <v>71.990219596908574</v>
      </c>
      <c r="L35" s="10">
        <v>76.747551833598067</v>
      </c>
      <c r="M35" s="10">
        <v>85.297958777457879</v>
      </c>
      <c r="N35" s="10">
        <v>108.25982963815787</v>
      </c>
      <c r="O35" s="10">
        <v>153.17601138730458</v>
      </c>
      <c r="P35" s="10">
        <v>143.63979548265843</v>
      </c>
      <c r="Q35" s="10">
        <v>128.49588098665768</v>
      </c>
      <c r="R35" s="10">
        <v>126.03620618235634</v>
      </c>
      <c r="S35" s="10">
        <v>83.070144766725235</v>
      </c>
      <c r="T35" s="10">
        <v>68.010329379495545</v>
      </c>
      <c r="U35" s="10">
        <v>69.481061204742431</v>
      </c>
      <c r="V35" s="10">
        <v>61.015934692261041</v>
      </c>
      <c r="W35" s="10">
        <v>43.824279636887987</v>
      </c>
      <c r="X35" s="10">
        <v>47.595212196436158</v>
      </c>
      <c r="Y35" s="10">
        <v>44.555258364823317</v>
      </c>
      <c r="Z35" s="10">
        <v>41.12491951987716</v>
      </c>
      <c r="AA35" s="10">
        <v>41.849098806649948</v>
      </c>
      <c r="AB35" s="10">
        <v>24.650008230852372</v>
      </c>
      <c r="AC35" s="10">
        <v>27.037659067065395</v>
      </c>
      <c r="AD35" s="10">
        <v>23.49070589395857</v>
      </c>
      <c r="AE35" s="10">
        <v>31.974186260019533</v>
      </c>
      <c r="AF35" s="10">
        <v>30.755385589257823</v>
      </c>
      <c r="AG35" s="10">
        <v>34.255455445564074</v>
      </c>
      <c r="AH35" s="37">
        <f>AG35/$AG$47</f>
        <v>9.1232842662980138E-4</v>
      </c>
      <c r="AI35" s="37">
        <f t="shared" ref="AI35:AI44" si="26">(AG35-B35)/B35</f>
        <v>-0.64162832873601305</v>
      </c>
      <c r="AJ35" s="29"/>
      <c r="AK35" s="39">
        <f t="shared" ref="AK35" si="27">(AG35-AF35)/AF35</f>
        <v>0.11380347829320493</v>
      </c>
      <c r="AL35" s="40">
        <f t="shared" ref="AL35" si="28">AG35-AF35</f>
        <v>3.5000698563062507</v>
      </c>
    </row>
    <row r="36" spans="1:38" outlineLevel="1" x14ac:dyDescent="0.25">
      <c r="A36" s="9" t="s">
        <v>40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37"/>
      <c r="AI36" s="37"/>
      <c r="AJ36" s="29"/>
      <c r="AK36" s="39"/>
      <c r="AL36" s="40"/>
    </row>
    <row r="37" spans="1:38" x14ac:dyDescent="0.25">
      <c r="A37" s="11" t="s">
        <v>41</v>
      </c>
      <c r="B37" s="8">
        <f>SUM(B38:B45)</f>
        <v>5311.1646408589631</v>
      </c>
      <c r="C37" s="8">
        <f t="shared" ref="C37:AG37" si="29">SUM(C38:C45)</f>
        <v>5124.8455212633835</v>
      </c>
      <c r="D37" s="8">
        <f t="shared" si="29"/>
        <v>4942.8651645030541</v>
      </c>
      <c r="E37" s="8">
        <f t="shared" si="29"/>
        <v>4962.5908302902735</v>
      </c>
      <c r="F37" s="8">
        <f t="shared" si="29"/>
        <v>5044.3654243387564</v>
      </c>
      <c r="G37" s="8">
        <f t="shared" si="29"/>
        <v>5957.6302071291648</v>
      </c>
      <c r="H37" s="8">
        <f t="shared" si="29"/>
        <v>5572.9251781257171</v>
      </c>
      <c r="I37" s="8">
        <f t="shared" si="29"/>
        <v>5111.4076242136734</v>
      </c>
      <c r="J37" s="8">
        <f t="shared" si="29"/>
        <v>4954.6292406149732</v>
      </c>
      <c r="K37" s="8">
        <f t="shared" si="29"/>
        <v>5075.5839791682292</v>
      </c>
      <c r="L37" s="8">
        <f t="shared" si="29"/>
        <v>6584.4737327816129</v>
      </c>
      <c r="M37" s="8">
        <f t="shared" si="29"/>
        <v>7375.5409893451133</v>
      </c>
      <c r="N37" s="8">
        <f t="shared" si="29"/>
        <v>7561.5295476905376</v>
      </c>
      <c r="O37" s="8">
        <f t="shared" si="29"/>
        <v>7762.0780821389772</v>
      </c>
      <c r="P37" s="8">
        <f t="shared" si="29"/>
        <v>6381.9814157026613</v>
      </c>
      <c r="Q37" s="8">
        <f t="shared" si="29"/>
        <v>6824.9196948811941</v>
      </c>
      <c r="R37" s="8">
        <f t="shared" si="29"/>
        <v>6763.5877598389279</v>
      </c>
      <c r="S37" s="8">
        <f t="shared" si="29"/>
        <v>5727.8496960213779</v>
      </c>
      <c r="T37" s="8">
        <f t="shared" si="29"/>
        <v>5278.8434710485817</v>
      </c>
      <c r="U37" s="8">
        <f t="shared" si="29"/>
        <v>4692.1579957003069</v>
      </c>
      <c r="V37" s="8">
        <f t="shared" si="29"/>
        <v>5730.4383122457693</v>
      </c>
      <c r="W37" s="8">
        <f t="shared" si="29"/>
        <v>5112.8897650263916</v>
      </c>
      <c r="X37" s="8">
        <f t="shared" si="29"/>
        <v>4563.1349533343482</v>
      </c>
      <c r="Y37" s="8">
        <f t="shared" si="29"/>
        <v>5241.2841461007474</v>
      </c>
      <c r="Z37" s="8">
        <f t="shared" si="29"/>
        <v>4753.722407128952</v>
      </c>
      <c r="AA37" s="8">
        <f t="shared" si="29"/>
        <v>5257.9909825015984</v>
      </c>
      <c r="AB37" s="8">
        <f t="shared" si="29"/>
        <v>4076.2047199974304</v>
      </c>
      <c r="AC37" s="8">
        <f t="shared" si="29"/>
        <v>6137.4604679519289</v>
      </c>
      <c r="AD37" s="8">
        <f t="shared" si="29"/>
        <v>5224.7701317276833</v>
      </c>
      <c r="AE37" s="8">
        <f t="shared" si="29"/>
        <v>5638.885232106466</v>
      </c>
      <c r="AF37" s="8">
        <f t="shared" si="29"/>
        <v>6006.1094523000138</v>
      </c>
      <c r="AG37" s="8">
        <f t="shared" si="29"/>
        <v>6278.9833643097109</v>
      </c>
      <c r="AH37" s="32">
        <f>AG37/$AG$47</f>
        <v>0.16722869216258485</v>
      </c>
      <c r="AI37" s="32">
        <f>(AG37-B37)/B37</f>
        <v>0.18222344606026458</v>
      </c>
      <c r="AJ37" s="13"/>
      <c r="AK37" s="33">
        <f>(AG37-AF37)/AF37</f>
        <v>4.5432723825104646E-2</v>
      </c>
      <c r="AL37" s="34">
        <f t="shared" ref="AL37:AL43" si="30">AG37-AF37</f>
        <v>272.87391200969705</v>
      </c>
    </row>
    <row r="38" spans="1:38" outlineLevel="1" x14ac:dyDescent="0.25">
      <c r="A38" s="9" t="s">
        <v>42</v>
      </c>
      <c r="B38" s="10">
        <v>-2924.8810289049679</v>
      </c>
      <c r="C38" s="10">
        <v>-3028.5937809333291</v>
      </c>
      <c r="D38" s="10">
        <v>-2444.2364247261057</v>
      </c>
      <c r="E38" s="10">
        <v>-2529.5129366785886</v>
      </c>
      <c r="F38" s="10">
        <v>-2136.5414047222171</v>
      </c>
      <c r="G38" s="10">
        <v>-1797.4934134612363</v>
      </c>
      <c r="H38" s="10">
        <v>-1618.0480340332526</v>
      </c>
      <c r="I38" s="10">
        <v>-2293.9750015257127</v>
      </c>
      <c r="J38" s="10">
        <v>-1879.1859757757979</v>
      </c>
      <c r="K38" s="10">
        <v>-1738.0040762926726</v>
      </c>
      <c r="L38" s="10">
        <v>-688.87628795222076</v>
      </c>
      <c r="M38" s="10">
        <v>-1041.0283639191778</v>
      </c>
      <c r="N38" s="10">
        <v>-955.37466634132045</v>
      </c>
      <c r="O38" s="10">
        <v>-1061.347572210623</v>
      </c>
      <c r="P38" s="10">
        <v>-1749.9196164805285</v>
      </c>
      <c r="Q38" s="10">
        <v>-1515.8010808544213</v>
      </c>
      <c r="R38" s="10">
        <v>-2303.9356935657888</v>
      </c>
      <c r="S38" s="10">
        <v>-2279.0796920115527</v>
      </c>
      <c r="T38" s="10">
        <v>-3229.1404390355929</v>
      </c>
      <c r="U38" s="10">
        <v>-3339.3250329555894</v>
      </c>
      <c r="V38" s="10">
        <v>-3118.9781663295084</v>
      </c>
      <c r="W38" s="10">
        <v>-3305.198753007191</v>
      </c>
      <c r="X38" s="10">
        <v>-3804.7499218447188</v>
      </c>
      <c r="Y38" s="10">
        <v>-4061.3547473047988</v>
      </c>
      <c r="Z38" s="10">
        <v>-3753.6193988243394</v>
      </c>
      <c r="AA38" s="10">
        <v>-4383.710782919864</v>
      </c>
      <c r="AB38" s="10">
        <v>-4450.7263418614011</v>
      </c>
      <c r="AC38" s="10">
        <v>-2907.0489643413225</v>
      </c>
      <c r="AD38" s="10">
        <v>-2776.7038100257705</v>
      </c>
      <c r="AE38" s="10">
        <v>-2313.5355795744895</v>
      </c>
      <c r="AF38" s="10">
        <v>-2040.8954996485804</v>
      </c>
      <c r="AG38" s="10">
        <v>-1176.5649125396469</v>
      </c>
      <c r="AH38" s="37">
        <f>AG38/$AG$48</f>
        <v>-2.6846112081434673E-2</v>
      </c>
      <c r="AI38" s="37">
        <f t="shared" si="26"/>
        <v>-0.59773922395054291</v>
      </c>
      <c r="AJ38" s="14"/>
      <c r="AK38" s="39">
        <f t="shared" ref="AK38:AK42" si="31">(AG38-AF38)/AF38</f>
        <v>-0.42350555785818611</v>
      </c>
      <c r="AL38" s="40">
        <f t="shared" si="30"/>
        <v>864.33058710893351</v>
      </c>
    </row>
    <row r="39" spans="1:38" outlineLevel="1" x14ac:dyDescent="0.25">
      <c r="A39" s="9" t="s">
        <v>43</v>
      </c>
      <c r="B39" s="10">
        <v>-135.36965441115311</v>
      </c>
      <c r="C39" s="10">
        <v>-142.96900692449427</v>
      </c>
      <c r="D39" s="10">
        <v>-133.81086916250359</v>
      </c>
      <c r="E39" s="10">
        <v>-135.49336409931396</v>
      </c>
      <c r="F39" s="10">
        <v>-130.50918311388574</v>
      </c>
      <c r="G39" s="10">
        <v>-134.33782917141917</v>
      </c>
      <c r="H39" s="10">
        <v>-138.54627405060239</v>
      </c>
      <c r="I39" s="10">
        <v>-132.08602859280001</v>
      </c>
      <c r="J39" s="10">
        <v>-135.25362391348989</v>
      </c>
      <c r="K39" s="10">
        <v>-126.48505389309695</v>
      </c>
      <c r="L39" s="10">
        <v>-95.895522431691077</v>
      </c>
      <c r="M39" s="10">
        <v>-66.449220217526616</v>
      </c>
      <c r="N39" s="10">
        <v>140.12615189797654</v>
      </c>
      <c r="O39" s="10">
        <v>93.898735019138286</v>
      </c>
      <c r="P39" s="10">
        <v>70.620517694917396</v>
      </c>
      <c r="Q39" s="10">
        <v>-44.755211053803727</v>
      </c>
      <c r="R39" s="10">
        <v>-141.02509155025828</v>
      </c>
      <c r="S39" s="10">
        <v>-99.688233040902858</v>
      </c>
      <c r="T39" s="10">
        <v>102.51232515883467</v>
      </c>
      <c r="U39" s="10">
        <v>-133.51077881791105</v>
      </c>
      <c r="V39" s="10">
        <v>-349.61016339080106</v>
      </c>
      <c r="W39" s="10">
        <v>-243.96789624741493</v>
      </c>
      <c r="X39" s="10">
        <v>-57.66846405928419</v>
      </c>
      <c r="Y39" s="10">
        <v>-90.086314262093865</v>
      </c>
      <c r="Z39" s="10">
        <v>-198.06229921621437</v>
      </c>
      <c r="AA39" s="10">
        <v>-252.01063538554334</v>
      </c>
      <c r="AB39" s="10">
        <v>-260.13617294715505</v>
      </c>
      <c r="AC39" s="10">
        <v>-261.73344270410917</v>
      </c>
      <c r="AD39" s="10">
        <v>-362.77637208512556</v>
      </c>
      <c r="AE39" s="10">
        <v>-340.30482830343993</v>
      </c>
      <c r="AF39" s="10">
        <v>-312.09344590993197</v>
      </c>
      <c r="AG39" s="10">
        <v>-270.37431802471446</v>
      </c>
      <c r="AH39" s="37">
        <f t="shared" ref="AH39:AH44" si="32">AG39/$AG$48</f>
        <v>-6.1692297367301925E-3</v>
      </c>
      <c r="AI39" s="37">
        <f>(AG39-B39)/B39</f>
        <v>0.99730374728974935</v>
      </c>
      <c r="AJ39" s="14"/>
      <c r="AK39" s="39">
        <f t="shared" si="31"/>
        <v>-0.13367511696242854</v>
      </c>
      <c r="AL39" s="40">
        <f t="shared" si="30"/>
        <v>41.719127885217517</v>
      </c>
    </row>
    <row r="40" spans="1:38" outlineLevel="1" x14ac:dyDescent="0.25">
      <c r="A40" s="9" t="s">
        <v>44</v>
      </c>
      <c r="B40" s="10">
        <v>6967.948550304839</v>
      </c>
      <c r="C40" s="10">
        <v>7051.4271294320579</v>
      </c>
      <c r="D40" s="10">
        <v>6510.3723895470685</v>
      </c>
      <c r="E40" s="10">
        <v>6125.3283449086384</v>
      </c>
      <c r="F40" s="10">
        <v>6004.2115844940436</v>
      </c>
      <c r="G40" s="10">
        <v>6208.3816432435024</v>
      </c>
      <c r="H40" s="10">
        <v>5866.8041212512635</v>
      </c>
      <c r="I40" s="10">
        <v>6266.9313179751352</v>
      </c>
      <c r="J40" s="10">
        <v>6000.2988028847903</v>
      </c>
      <c r="K40" s="10">
        <v>5960.3566117545388</v>
      </c>
      <c r="L40" s="10">
        <v>6604.6522958465257</v>
      </c>
      <c r="M40" s="10">
        <v>6438.2440633596025</v>
      </c>
      <c r="N40" s="10">
        <v>6832.8621121677606</v>
      </c>
      <c r="O40" s="10">
        <v>6517.8611031518021</v>
      </c>
      <c r="P40" s="10">
        <v>6215.8736487616525</v>
      </c>
      <c r="Q40" s="10">
        <v>6495.0671256701962</v>
      </c>
      <c r="R40" s="10">
        <v>6356.8499806069694</v>
      </c>
      <c r="S40" s="10">
        <v>6356.776059009112</v>
      </c>
      <c r="T40" s="10">
        <v>6605.2338202208866</v>
      </c>
      <c r="U40" s="10">
        <v>6769.6722869403575</v>
      </c>
      <c r="V40" s="10">
        <v>6553.462582673792</v>
      </c>
      <c r="W40" s="10">
        <v>6586.953301880565</v>
      </c>
      <c r="X40" s="10">
        <v>6726.8385292115709</v>
      </c>
      <c r="Y40" s="10">
        <v>7085.4492963493049</v>
      </c>
      <c r="Z40" s="10">
        <v>6558.1564415782996</v>
      </c>
      <c r="AA40" s="10">
        <v>6588.0696629327067</v>
      </c>
      <c r="AB40" s="10">
        <v>6627.6803548652397</v>
      </c>
      <c r="AC40" s="10">
        <v>6601.3695967599433</v>
      </c>
      <c r="AD40" s="10">
        <v>6694.6000620806753</v>
      </c>
      <c r="AE40" s="10">
        <v>6696.9265245152737</v>
      </c>
      <c r="AF40" s="10">
        <v>6444.0923433726757</v>
      </c>
      <c r="AG40" s="10">
        <v>6740.892450453216</v>
      </c>
      <c r="AH40" s="37">
        <f t="shared" si="32"/>
        <v>0.15380940934499082</v>
      </c>
      <c r="AI40" s="37">
        <f>(AG40-B40)/B40</f>
        <v>-3.2585788803175017E-2</v>
      </c>
      <c r="AJ40" s="14"/>
      <c r="AK40" s="39">
        <f t="shared" si="31"/>
        <v>4.6057705455723283E-2</v>
      </c>
      <c r="AL40" s="40">
        <f t="shared" si="30"/>
        <v>296.80010708054033</v>
      </c>
    </row>
    <row r="41" spans="1:38" outlineLevel="1" x14ac:dyDescent="0.25">
      <c r="A41" s="9" t="s">
        <v>45</v>
      </c>
      <c r="B41" s="10">
        <v>1735.2388880648011</v>
      </c>
      <c r="C41" s="10">
        <v>1583.3305552106112</v>
      </c>
      <c r="D41" s="10">
        <v>1486.675453940037</v>
      </c>
      <c r="E41" s="10">
        <v>2016.4628690630029</v>
      </c>
      <c r="F41" s="10">
        <v>1848.691270969249</v>
      </c>
      <c r="G41" s="10">
        <v>2230.9238287944245</v>
      </c>
      <c r="H41" s="10">
        <v>2102.9729048450436</v>
      </c>
      <c r="I41" s="10">
        <v>1900.9640394791695</v>
      </c>
      <c r="J41" s="10">
        <v>1693.3430904305619</v>
      </c>
      <c r="K41" s="10">
        <v>1672.9405554738107</v>
      </c>
      <c r="L41" s="10">
        <v>1652.6814757432128</v>
      </c>
      <c r="M41" s="10">
        <v>2868.3556628578071</v>
      </c>
      <c r="N41" s="10">
        <v>2217.5333526790496</v>
      </c>
      <c r="O41" s="10">
        <v>3059.8652099314518</v>
      </c>
      <c r="P41" s="10">
        <v>2578.0511394159685</v>
      </c>
      <c r="Q41" s="10">
        <v>2642.4601840970286</v>
      </c>
      <c r="R41" s="10">
        <v>2250.4731812167415</v>
      </c>
      <c r="S41" s="10">
        <v>2391.0550667154289</v>
      </c>
      <c r="T41" s="10">
        <v>2022.7736164912719</v>
      </c>
      <c r="U41" s="10">
        <v>1859.4009164329659</v>
      </c>
      <c r="V41" s="10">
        <v>3207.7225737101853</v>
      </c>
      <c r="W41" s="10">
        <v>2733.7701620122289</v>
      </c>
      <c r="X41" s="10">
        <v>2082.5857589904995</v>
      </c>
      <c r="Y41" s="10">
        <v>2874.9492212183463</v>
      </c>
      <c r="Z41" s="10">
        <v>2824.2517287687824</v>
      </c>
      <c r="AA41" s="10">
        <v>3936.2193885890429</v>
      </c>
      <c r="AB41" s="10">
        <v>2860.6217519800002</v>
      </c>
      <c r="AC41" s="10">
        <v>3444.3035957545953</v>
      </c>
      <c r="AD41" s="10">
        <v>2375.0323956028592</v>
      </c>
      <c r="AE41" s="10">
        <v>2311.1664534659517</v>
      </c>
      <c r="AF41" s="10">
        <v>2531.142587731922</v>
      </c>
      <c r="AG41" s="10">
        <v>1799.7610396594</v>
      </c>
      <c r="AH41" s="37">
        <f t="shared" si="32"/>
        <v>4.1065806123865276E-2</v>
      </c>
      <c r="AI41" s="37">
        <f t="shared" si="26"/>
        <v>3.7183440296543975E-2</v>
      </c>
      <c r="AJ41" s="14"/>
      <c r="AK41" s="39">
        <f t="shared" si="31"/>
        <v>-0.28895312007210555</v>
      </c>
      <c r="AL41" s="40">
        <f t="shared" si="30"/>
        <v>-731.38154807252204</v>
      </c>
    </row>
    <row r="42" spans="1:38" outlineLevel="1" x14ac:dyDescent="0.25">
      <c r="A42" s="9" t="s">
        <v>46</v>
      </c>
      <c r="B42" s="10">
        <v>80.456230689129725</v>
      </c>
      <c r="C42" s="10">
        <v>70.460096028889197</v>
      </c>
      <c r="D42" s="10">
        <v>83.615213121575451</v>
      </c>
      <c r="E42" s="10">
        <v>71.367641980219148</v>
      </c>
      <c r="F42" s="10">
        <v>103.4260082619185</v>
      </c>
      <c r="G42" s="10">
        <v>109.1114552148351</v>
      </c>
      <c r="H42" s="10">
        <v>124.57845947087363</v>
      </c>
      <c r="I42" s="10">
        <v>138.29067623549085</v>
      </c>
      <c r="J42" s="10">
        <v>153.23570634651784</v>
      </c>
      <c r="K42" s="10">
        <v>168.17608148325735</v>
      </c>
      <c r="L42" s="10">
        <v>194.13048282060572</v>
      </c>
      <c r="M42" s="10">
        <v>247.80008355850396</v>
      </c>
      <c r="N42" s="10">
        <v>234.56349158116566</v>
      </c>
      <c r="O42" s="10">
        <v>287.78115854130311</v>
      </c>
      <c r="P42" s="10">
        <v>311.23593660474648</v>
      </c>
      <c r="Q42" s="10">
        <v>330.43854531629086</v>
      </c>
      <c r="R42" s="10">
        <v>418.63319779792891</v>
      </c>
      <c r="S42" s="10">
        <v>541.40764334929327</v>
      </c>
      <c r="T42" s="10">
        <v>439.83122199095578</v>
      </c>
      <c r="U42" s="10">
        <v>227.13841876715054</v>
      </c>
      <c r="V42" s="10">
        <v>239.30817358210069</v>
      </c>
      <c r="W42" s="10">
        <v>65.798511721536315</v>
      </c>
      <c r="X42" s="10">
        <v>267.4734857029469</v>
      </c>
      <c r="Y42" s="10">
        <v>77.419998099988163</v>
      </c>
      <c r="Z42" s="10">
        <v>68.938116155757527</v>
      </c>
      <c r="AA42" s="10">
        <v>81.184150618590536</v>
      </c>
      <c r="AB42" s="10">
        <v>85.774549294079463</v>
      </c>
      <c r="AC42" s="10">
        <v>112.9777238161552</v>
      </c>
      <c r="AD42" s="10">
        <v>104.11451748837808</v>
      </c>
      <c r="AE42" s="10">
        <v>135.06688205884794</v>
      </c>
      <c r="AF42" s="10">
        <v>177.64802880960613</v>
      </c>
      <c r="AG42" s="10">
        <v>133.36507009479033</v>
      </c>
      <c r="AH42" s="37">
        <f t="shared" si="32"/>
        <v>3.0430395988818725E-3</v>
      </c>
      <c r="AI42" s="37">
        <f t="shared" si="26"/>
        <v>0.65761021803385333</v>
      </c>
      <c r="AJ42" s="14"/>
      <c r="AK42" s="39">
        <f t="shared" si="31"/>
        <v>-0.2492735720826712</v>
      </c>
      <c r="AL42" s="40">
        <f t="shared" si="30"/>
        <v>-44.282958714815805</v>
      </c>
    </row>
    <row r="43" spans="1:38" outlineLevel="1" x14ac:dyDescent="0.25">
      <c r="A43" s="9" t="s">
        <v>47</v>
      </c>
      <c r="B43" s="10">
        <v>0.81165511631523002</v>
      </c>
      <c r="C43" s="10">
        <v>0.82052844964855998</v>
      </c>
      <c r="D43" s="10">
        <v>0.82940178298190004</v>
      </c>
      <c r="E43" s="10">
        <v>0.83827511631523</v>
      </c>
      <c r="F43" s="10">
        <v>0.84714844964855995</v>
      </c>
      <c r="G43" s="10">
        <v>20.744522509058349</v>
      </c>
      <c r="H43" s="10">
        <v>24.884000642391719</v>
      </c>
      <c r="I43" s="10">
        <v>25.152620642391721</v>
      </c>
      <c r="J43" s="10">
        <v>25.421240642391719</v>
      </c>
      <c r="K43" s="10">
        <v>25.689860642391722</v>
      </c>
      <c r="L43" s="10">
        <v>41.031288755179759</v>
      </c>
      <c r="M43" s="10">
        <v>44.578763705904379</v>
      </c>
      <c r="N43" s="10">
        <v>45.229105705904381</v>
      </c>
      <c r="O43" s="10">
        <v>45.879447705904383</v>
      </c>
      <c r="P43" s="10">
        <v>46.529789705904378</v>
      </c>
      <c r="Q43" s="10">
        <v>47.180131705904351</v>
      </c>
      <c r="R43" s="10">
        <v>1456.5121853333346</v>
      </c>
      <c r="S43" s="10">
        <v>15.65885200000001</v>
      </c>
      <c r="T43" s="10">
        <v>25.7929262222248</v>
      </c>
      <c r="U43" s="10">
        <v>17.272185333333351</v>
      </c>
      <c r="V43" s="10">
        <v>17.26331200000002</v>
      </c>
      <c r="W43" s="10">
        <v>17.25443866666668</v>
      </c>
      <c r="X43" s="10">
        <v>17.245565333333349</v>
      </c>
      <c r="Y43" s="10">
        <v>17.236692000000019</v>
      </c>
      <c r="Z43" s="10">
        <v>17.227818666666678</v>
      </c>
      <c r="AA43" s="10">
        <v>16.95919866666668</v>
      </c>
      <c r="AB43" s="10">
        <v>16.690578666666681</v>
      </c>
      <c r="AC43" s="10">
        <v>16.421958666666679</v>
      </c>
      <c r="AD43" s="10">
        <v>16.153338666666681</v>
      </c>
      <c r="AE43" s="10">
        <v>15.885779944322071</v>
      </c>
      <c r="AF43" s="10">
        <v>15.23543794432207</v>
      </c>
      <c r="AG43" s="10">
        <v>14.58403466666668</v>
      </c>
      <c r="AH43" s="37">
        <f t="shared" si="32"/>
        <v>3.3276925487752822E-4</v>
      </c>
      <c r="AI43" s="37">
        <f t="shared" si="26"/>
        <v>16.968265552092625</v>
      </c>
      <c r="AJ43" s="14"/>
      <c r="AK43" s="39">
        <f>(AG43-AF43)/AF43</f>
        <v>-4.2755796061520815E-2</v>
      </c>
      <c r="AL43" s="40">
        <f t="shared" si="30"/>
        <v>-0.65140327765539041</v>
      </c>
    </row>
    <row r="44" spans="1:38" outlineLevel="1" x14ac:dyDescent="0.25">
      <c r="A44" s="9" t="s">
        <v>48</v>
      </c>
      <c r="B44" s="10">
        <v>-413.04</v>
      </c>
      <c r="C44" s="10">
        <v>-409.63</v>
      </c>
      <c r="D44" s="10">
        <v>-560.58000000000004</v>
      </c>
      <c r="E44" s="10">
        <v>-586.4</v>
      </c>
      <c r="F44" s="10">
        <v>-645.76</v>
      </c>
      <c r="G44" s="10">
        <v>-679.7</v>
      </c>
      <c r="H44" s="10">
        <v>-789.72</v>
      </c>
      <c r="I44" s="10">
        <v>-793.87</v>
      </c>
      <c r="J44" s="10">
        <v>-903.23</v>
      </c>
      <c r="K44" s="10">
        <v>-887.09</v>
      </c>
      <c r="L44" s="10">
        <v>-1123.25</v>
      </c>
      <c r="M44" s="10">
        <v>-1115.96</v>
      </c>
      <c r="N44" s="10">
        <v>-953.41</v>
      </c>
      <c r="O44" s="10">
        <v>-1181.8599999999999</v>
      </c>
      <c r="P44" s="10">
        <v>-1090.4100000000001</v>
      </c>
      <c r="Q44" s="10">
        <v>-1129.67</v>
      </c>
      <c r="R44" s="10">
        <v>-1273.92</v>
      </c>
      <c r="S44" s="10">
        <v>-1198.28</v>
      </c>
      <c r="T44" s="10">
        <v>-688.16</v>
      </c>
      <c r="U44" s="10">
        <v>-708.49</v>
      </c>
      <c r="V44" s="10">
        <v>-818.73</v>
      </c>
      <c r="W44" s="10">
        <v>-741.72</v>
      </c>
      <c r="X44" s="10">
        <v>-668.59</v>
      </c>
      <c r="Y44" s="10">
        <v>-662.33</v>
      </c>
      <c r="Z44" s="10">
        <v>-763.17</v>
      </c>
      <c r="AA44" s="10">
        <v>-728.72</v>
      </c>
      <c r="AB44" s="10">
        <v>-803.7</v>
      </c>
      <c r="AC44" s="10">
        <v>-868.83</v>
      </c>
      <c r="AD44" s="10">
        <v>-825.65</v>
      </c>
      <c r="AE44" s="10">
        <v>-866.32</v>
      </c>
      <c r="AF44" s="10">
        <v>-809.02</v>
      </c>
      <c r="AG44" s="10">
        <v>-962.68</v>
      </c>
      <c r="AH44" s="37">
        <f t="shared" si="32"/>
        <v>-2.1965821777542301E-2</v>
      </c>
      <c r="AI44" s="37">
        <f t="shared" si="26"/>
        <v>1.3307185744722057</v>
      </c>
      <c r="AJ44" s="14"/>
      <c r="AK44" s="39">
        <f>(AG44-AF44)/AF44</f>
        <v>0.18993349978986918</v>
      </c>
      <c r="AL44" s="40">
        <f>AG44-AF44</f>
        <v>-153.65999999999997</v>
      </c>
    </row>
    <row r="45" spans="1:38" outlineLevel="1" x14ac:dyDescent="0.25">
      <c r="A45" s="9" t="s">
        <v>49</v>
      </c>
      <c r="B45" s="10" t="s">
        <v>23</v>
      </c>
      <c r="C45" s="10" t="s">
        <v>23</v>
      </c>
      <c r="D45" s="10" t="s">
        <v>23</v>
      </c>
      <c r="E45" s="10" t="s">
        <v>23</v>
      </c>
      <c r="F45" s="10" t="s">
        <v>23</v>
      </c>
      <c r="G45" s="10" t="s">
        <v>23</v>
      </c>
      <c r="H45" s="10" t="s">
        <v>23</v>
      </c>
      <c r="I45" s="10" t="s">
        <v>23</v>
      </c>
      <c r="J45" s="10" t="s">
        <v>23</v>
      </c>
      <c r="K45" s="10" t="s">
        <v>23</v>
      </c>
      <c r="L45" s="10" t="s">
        <v>23</v>
      </c>
      <c r="M45" s="10" t="s">
        <v>23</v>
      </c>
      <c r="N45" s="10" t="s">
        <v>23</v>
      </c>
      <c r="O45" s="10" t="s">
        <v>23</v>
      </c>
      <c r="P45" s="10" t="s">
        <v>23</v>
      </c>
      <c r="Q45" s="10" t="s">
        <v>23</v>
      </c>
      <c r="R45" s="10" t="s">
        <v>23</v>
      </c>
      <c r="S45" s="10" t="s">
        <v>23</v>
      </c>
      <c r="T45" s="10" t="s">
        <v>23</v>
      </c>
      <c r="U45" s="10" t="s">
        <v>23</v>
      </c>
      <c r="V45" s="10" t="s">
        <v>23</v>
      </c>
      <c r="W45" s="10" t="s">
        <v>23</v>
      </c>
      <c r="X45" s="10" t="s">
        <v>23</v>
      </c>
      <c r="Y45" s="10" t="s">
        <v>23</v>
      </c>
      <c r="Z45" s="10" t="s">
        <v>23</v>
      </c>
      <c r="AA45" s="10" t="s">
        <v>23</v>
      </c>
      <c r="AB45" s="10" t="s">
        <v>23</v>
      </c>
      <c r="AC45" s="10" t="s">
        <v>23</v>
      </c>
      <c r="AD45" s="10" t="s">
        <v>23</v>
      </c>
      <c r="AE45" s="10" t="s">
        <v>23</v>
      </c>
      <c r="AF45" s="10" t="s">
        <v>23</v>
      </c>
      <c r="AG45" s="10" t="s">
        <v>23</v>
      </c>
      <c r="AH45" s="9"/>
      <c r="AI45" s="9"/>
      <c r="AJ45" s="14"/>
      <c r="AK45" s="39"/>
      <c r="AL45" s="40"/>
    </row>
    <row r="46" spans="1:38" x14ac:dyDescent="0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50"/>
      <c r="U46" s="15"/>
      <c r="V46" s="15"/>
      <c r="W46" s="15"/>
      <c r="X46" s="15"/>
      <c r="Y46" s="15"/>
      <c r="Z46" s="50"/>
      <c r="AA46" s="50"/>
      <c r="AB46" s="50"/>
      <c r="AC46" s="50"/>
      <c r="AD46" s="50"/>
      <c r="AE46" s="50"/>
      <c r="AF46" s="55"/>
      <c r="AG46" s="55"/>
      <c r="AH46" s="56"/>
      <c r="AI46" s="29"/>
      <c r="AJ46" s="29"/>
      <c r="AK46" s="38"/>
      <c r="AL46" s="41"/>
    </row>
    <row r="47" spans="1:38" x14ac:dyDescent="0.25">
      <c r="A47" s="16" t="s">
        <v>50</v>
      </c>
      <c r="B47" s="17">
        <f t="shared" ref="B47:AA47" si="33">SUM(B2,B7,B8,B9,B10,B11,B17,B23,B24,B32)</f>
        <v>32944.420216477178</v>
      </c>
      <c r="C47" s="17">
        <f t="shared" si="33"/>
        <v>33674.307400130027</v>
      </c>
      <c r="D47" s="17">
        <f t="shared" si="33"/>
        <v>33495.315136672682</v>
      </c>
      <c r="E47" s="17">
        <f t="shared" si="33"/>
        <v>33716.364497589391</v>
      </c>
      <c r="F47" s="17">
        <f t="shared" si="33"/>
        <v>34838.446735631114</v>
      </c>
      <c r="G47" s="17">
        <f t="shared" si="33"/>
        <v>35852.98671095186</v>
      </c>
      <c r="H47" s="17">
        <f t="shared" si="33"/>
        <v>37469.270154016333</v>
      </c>
      <c r="I47" s="17">
        <f t="shared" si="33"/>
        <v>38804.985267028045</v>
      </c>
      <c r="J47" s="17">
        <f t="shared" si="33"/>
        <v>40708.97144999903</v>
      </c>
      <c r="K47" s="17">
        <f t="shared" si="33"/>
        <v>42440.182850045407</v>
      </c>
      <c r="L47" s="17">
        <f t="shared" si="33"/>
        <v>45249.110219087364</v>
      </c>
      <c r="M47" s="17">
        <f t="shared" si="33"/>
        <v>47607.619851099393</v>
      </c>
      <c r="N47" s="17">
        <f t="shared" si="33"/>
        <v>46081.585965861486</v>
      </c>
      <c r="O47" s="17">
        <f t="shared" si="33"/>
        <v>45684.108656030789</v>
      </c>
      <c r="P47" s="17">
        <f t="shared" si="33"/>
        <v>46166.784567918221</v>
      </c>
      <c r="Q47" s="17">
        <f t="shared" si="33"/>
        <v>48156.20162163199</v>
      </c>
      <c r="R47" s="17">
        <f t="shared" si="33"/>
        <v>47604.446139754822</v>
      </c>
      <c r="S47" s="17">
        <f t="shared" si="33"/>
        <v>47664.088140776701</v>
      </c>
      <c r="T47" s="17">
        <f t="shared" si="33"/>
        <v>47362.826031244738</v>
      </c>
      <c r="U47" s="17">
        <f t="shared" si="33"/>
        <v>42179.093449722866</v>
      </c>
      <c r="V47" s="17">
        <f t="shared" si="33"/>
        <v>41793.224295523803</v>
      </c>
      <c r="W47" s="17">
        <f t="shared" si="33"/>
        <v>38056.36695057054</v>
      </c>
      <c r="X47" s="17">
        <f t="shared" si="33"/>
        <v>38227.201394276592</v>
      </c>
      <c r="Y47" s="17">
        <f t="shared" si="33"/>
        <v>37281.867645100727</v>
      </c>
      <c r="Z47" s="17">
        <f t="shared" si="33"/>
        <v>36853.21131359406</v>
      </c>
      <c r="AA47" s="17">
        <f t="shared" si="33"/>
        <v>38718.546365825488</v>
      </c>
      <c r="AB47" s="17">
        <f>SUM(AB2,AB7,AB8,AB9,AB10,AB11,AB17,AB23,AB24,AB32)</f>
        <v>40369.677454059332</v>
      </c>
      <c r="AC47" s="17">
        <f>SUM(AC2,AC7,AC8,AC9,AC10,AC11,AC17,AC23,AC24,AC32)</f>
        <v>39078.276554118995</v>
      </c>
      <c r="AD47" s="17">
        <f t="shared" ref="AD47:AE47" si="34">SUM(AD2,AD7,AD8,AD9,AD10,AD11,AD17,AD23,AD24,AD32)</f>
        <v>39012.557556333944</v>
      </c>
      <c r="AE47" s="17">
        <f t="shared" si="34"/>
        <v>37325.752057404017</v>
      </c>
      <c r="AF47" s="17">
        <f>SUM(AF2,AF7,AF8,AF9,AF10,AF11,AF17,AF23,AF24,AF32)</f>
        <v>35123.775141518359</v>
      </c>
      <c r="AG47" s="17">
        <f t="shared" ref="AG47" si="35">SUM(AG2,AG7,AG8,AG9,AG10,AG11,AG17,AG23,AG24,AG32)</f>
        <v>37547.284997033232</v>
      </c>
      <c r="AH47" s="32">
        <f>AF47/$AF$47</f>
        <v>1</v>
      </c>
      <c r="AI47" s="32">
        <f>(AF47-B47)/B47</f>
        <v>6.6152474704993455E-2</v>
      </c>
      <c r="AJ47" s="29"/>
      <c r="AK47" s="33">
        <f>(AG47-AF47)/AF47</f>
        <v>6.8999127962476384E-2</v>
      </c>
      <c r="AL47" s="34">
        <f>AG47-AF47</f>
        <v>2423.5098555148725</v>
      </c>
    </row>
    <row r="48" spans="1:38" ht="13.5" customHeight="1" x14ac:dyDescent="0.25">
      <c r="A48" s="16" t="s">
        <v>51</v>
      </c>
      <c r="B48" s="17">
        <f>SUM(B2,B7,B8,B9,B10,B11,B17,B23,B24,B32,B37)</f>
        <v>38255.584857336144</v>
      </c>
      <c r="C48" s="17">
        <f t="shared" ref="C48:AE48" si="36">SUM(C2,C7,C8,C9,C10,C11,C17,C23,C24,C32,C37)</f>
        <v>38799.152921393412</v>
      </c>
      <c r="D48" s="17">
        <f t="shared" si="36"/>
        <v>38438.180301175737</v>
      </c>
      <c r="E48" s="17">
        <f t="shared" si="36"/>
        <v>38678.955327879667</v>
      </c>
      <c r="F48" s="17">
        <f t="shared" si="36"/>
        <v>39882.812159969872</v>
      </c>
      <c r="G48" s="17">
        <f t="shared" si="36"/>
        <v>41810.616918081025</v>
      </c>
      <c r="H48" s="17">
        <f t="shared" si="36"/>
        <v>43042.195332142051</v>
      </c>
      <c r="I48" s="17">
        <f t="shared" si="36"/>
        <v>43916.392891241718</v>
      </c>
      <c r="J48" s="17">
        <f t="shared" si="36"/>
        <v>45663.600690614003</v>
      </c>
      <c r="K48" s="17">
        <f t="shared" si="36"/>
        <v>47515.766829213637</v>
      </c>
      <c r="L48" s="17">
        <f t="shared" si="36"/>
        <v>51833.583951868975</v>
      </c>
      <c r="M48" s="17">
        <f t="shared" si="36"/>
        <v>54983.160840444507</v>
      </c>
      <c r="N48" s="17">
        <f t="shared" si="36"/>
        <v>53643.115513552024</v>
      </c>
      <c r="O48" s="17">
        <f t="shared" si="36"/>
        <v>53446.186738169767</v>
      </c>
      <c r="P48" s="17">
        <f t="shared" si="36"/>
        <v>52548.765983620884</v>
      </c>
      <c r="Q48" s="17">
        <f t="shared" si="36"/>
        <v>54981.121316513185</v>
      </c>
      <c r="R48" s="17">
        <f t="shared" si="36"/>
        <v>54368.033899593749</v>
      </c>
      <c r="S48" s="17">
        <f t="shared" si="36"/>
        <v>53391.937836798083</v>
      </c>
      <c r="T48" s="17">
        <f t="shared" si="36"/>
        <v>52641.66950229332</v>
      </c>
      <c r="U48" s="17">
        <f t="shared" si="36"/>
        <v>46871.251445423171</v>
      </c>
      <c r="V48" s="17">
        <f t="shared" si="36"/>
        <v>47523.662607769569</v>
      </c>
      <c r="W48" s="17">
        <f t="shared" si="36"/>
        <v>43169.25671559693</v>
      </c>
      <c r="X48" s="17">
        <f t="shared" si="36"/>
        <v>42790.336347610937</v>
      </c>
      <c r="Y48" s="17">
        <f t="shared" si="36"/>
        <v>42523.151791201475</v>
      </c>
      <c r="Z48" s="17">
        <f t="shared" si="36"/>
        <v>41606.933720723013</v>
      </c>
      <c r="AA48" s="17">
        <f t="shared" si="36"/>
        <v>43976.537348327089</v>
      </c>
      <c r="AB48" s="17">
        <f t="shared" si="36"/>
        <v>44445.882174056766</v>
      </c>
      <c r="AC48" s="17">
        <f t="shared" si="36"/>
        <v>45215.737022070927</v>
      </c>
      <c r="AD48" s="17">
        <f t="shared" si="36"/>
        <v>44237.327688061625</v>
      </c>
      <c r="AE48" s="17">
        <f t="shared" si="36"/>
        <v>42964.637289510487</v>
      </c>
      <c r="AF48" s="17">
        <f>SUM(AF2,AF7,AF8,AF9,AF10,AF11,AF17,AF23,AF24,AF32,AF37)</f>
        <v>41129.884593818373</v>
      </c>
      <c r="AG48" s="17">
        <f>SUM(AG2,AG7,AG8,AG9,AG10,AG11,AG17,AG23,AG24,AG32,AG37)</f>
        <v>43826.26836134294</v>
      </c>
      <c r="AH48" s="32">
        <f>AF48/$AF$48</f>
        <v>1</v>
      </c>
      <c r="AI48" s="32">
        <f>(AF48-B48)/B48</f>
        <v>7.5134120866303652E-2</v>
      </c>
      <c r="AJ48" s="29"/>
      <c r="AK48" s="33">
        <f>(AG48-AF48)/AF48</f>
        <v>6.5557776156022096E-2</v>
      </c>
      <c r="AL48" s="34">
        <f>AG48-AF48</f>
        <v>2696.3837675245668</v>
      </c>
    </row>
    <row r="49" spans="2:38" x14ac:dyDescent="0.2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I49" s="29"/>
      <c r="AJ49" s="29"/>
      <c r="AK49" s="29"/>
      <c r="AL49" s="53"/>
    </row>
    <row r="50" spans="2:38" x14ac:dyDescent="0.25"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I50" s="20"/>
    </row>
    <row r="51" spans="2:38" x14ac:dyDescent="0.25">
      <c r="T51" s="50"/>
      <c r="Z51" s="50"/>
      <c r="AA51" s="46"/>
      <c r="AB51" s="46"/>
      <c r="AC51" s="46"/>
      <c r="AD51" s="46"/>
      <c r="AE51" s="46"/>
      <c r="AF51" s="46"/>
      <c r="AG51" s="46"/>
    </row>
    <row r="52" spans="2:38" x14ac:dyDescent="0.2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</row>
    <row r="54" spans="2:38" x14ac:dyDescent="0.25">
      <c r="Z54" s="22"/>
      <c r="AA54" s="22"/>
      <c r="AB54" s="22"/>
      <c r="AC54" s="22"/>
      <c r="AD54" s="22"/>
      <c r="AE54" s="22"/>
      <c r="AF54" s="22"/>
      <c r="AG54" s="22"/>
    </row>
    <row r="55" spans="2:38" x14ac:dyDescent="0.25">
      <c r="Z55" s="22"/>
      <c r="AA55" s="22"/>
      <c r="AB55" s="22"/>
      <c r="AC55" s="22"/>
      <c r="AD55" s="22"/>
      <c r="AE55" s="22"/>
      <c r="AF55" s="22"/>
      <c r="AG55" s="22"/>
      <c r="AH55" s="57"/>
      <c r="AJ55" s="57"/>
    </row>
    <row r="56" spans="2:38" x14ac:dyDescent="0.25">
      <c r="Z56" s="22"/>
      <c r="AA56" s="22"/>
      <c r="AB56" s="22"/>
      <c r="AC56" s="22"/>
      <c r="AD56" s="22"/>
      <c r="AE56" s="22"/>
      <c r="AF56" s="22"/>
      <c r="AG56" s="22"/>
      <c r="AH56" s="57"/>
    </row>
    <row r="57" spans="2:38" x14ac:dyDescent="0.25">
      <c r="Z57" s="22"/>
      <c r="AA57" s="22"/>
      <c r="AB57" s="22"/>
      <c r="AC57" s="22"/>
      <c r="AD57" s="22"/>
      <c r="AE57" s="22"/>
      <c r="AF57" s="22"/>
      <c r="AG57" s="22"/>
      <c r="AH57" s="57"/>
      <c r="AL57" s="12"/>
    </row>
    <row r="58" spans="2:38" x14ac:dyDescent="0.25">
      <c r="Z58" s="22"/>
      <c r="AA58" s="22"/>
      <c r="AB58" s="22"/>
      <c r="AC58" s="22"/>
      <c r="AD58" s="22"/>
      <c r="AE58" s="22"/>
      <c r="AF58" s="22"/>
      <c r="AG58" s="22"/>
      <c r="AH58" s="57"/>
      <c r="AL58" s="12"/>
    </row>
    <row r="59" spans="2:38" x14ac:dyDescent="0.25">
      <c r="Z59" s="22"/>
      <c r="AA59" s="22"/>
      <c r="AB59" s="22"/>
      <c r="AC59" s="22"/>
      <c r="AD59" s="22"/>
      <c r="AE59" s="22"/>
      <c r="AF59" s="22"/>
      <c r="AG59" s="22"/>
      <c r="AH59" s="57"/>
      <c r="AL59" s="12"/>
    </row>
    <row r="60" spans="2:38" x14ac:dyDescent="0.25">
      <c r="Z60" s="22"/>
      <c r="AA60" s="22"/>
      <c r="AB60" s="22"/>
      <c r="AC60" s="22"/>
      <c r="AD60" s="22"/>
      <c r="AE60" s="22"/>
      <c r="AF60" s="22"/>
      <c r="AG60" s="22"/>
      <c r="AH60" s="57"/>
      <c r="AL60" s="12"/>
    </row>
    <row r="61" spans="2:38" x14ac:dyDescent="0.25">
      <c r="Z61" s="22"/>
      <c r="AA61" s="22"/>
      <c r="AB61" s="22"/>
      <c r="AC61" s="22"/>
      <c r="AD61" s="22"/>
      <c r="AE61" s="22"/>
      <c r="AF61" s="22"/>
      <c r="AG61" s="22"/>
      <c r="AH61" s="57"/>
      <c r="AL61" s="12"/>
    </row>
    <row r="62" spans="2:38" x14ac:dyDescent="0.25">
      <c r="Z62" s="22"/>
      <c r="AA62" s="22"/>
      <c r="AB62" s="22"/>
      <c r="AC62" s="22"/>
      <c r="AD62" s="22"/>
      <c r="AE62" s="22"/>
      <c r="AF62" s="22"/>
      <c r="AG62" s="22"/>
      <c r="AH62" s="57"/>
      <c r="AL62" s="12"/>
    </row>
    <row r="63" spans="2:38" x14ac:dyDescent="0.25">
      <c r="Z63" s="22"/>
      <c r="AA63" s="22"/>
      <c r="AB63" s="22"/>
      <c r="AC63" s="22"/>
      <c r="AD63" s="22"/>
      <c r="AE63" s="22"/>
      <c r="AF63" s="22"/>
      <c r="AG63" s="22"/>
      <c r="AH63" s="57"/>
      <c r="AK63" s="22"/>
      <c r="AL63" s="12"/>
    </row>
    <row r="64" spans="2:38" x14ac:dyDescent="0.25">
      <c r="Z64" s="22"/>
      <c r="AA64" s="22"/>
      <c r="AB64" s="22"/>
      <c r="AC64" s="22"/>
      <c r="AD64" s="22"/>
      <c r="AE64" s="22"/>
      <c r="AF64" s="22"/>
      <c r="AG64" s="22"/>
      <c r="AH64" s="57"/>
      <c r="AL64" s="12"/>
    </row>
    <row r="65" spans="26:38" x14ac:dyDescent="0.25">
      <c r="Z65" s="22"/>
      <c r="AA65" s="22"/>
      <c r="AB65" s="22"/>
      <c r="AC65" s="22"/>
      <c r="AD65" s="22"/>
      <c r="AE65" s="22"/>
      <c r="AF65" s="22"/>
      <c r="AG65" s="22"/>
      <c r="AH65" s="57"/>
      <c r="AI65" s="57"/>
      <c r="AL65" s="12"/>
    </row>
    <row r="66" spans="26:38" x14ac:dyDescent="0.25">
      <c r="Z66" s="22"/>
      <c r="AA66" s="22"/>
      <c r="AB66" s="22"/>
      <c r="AC66" s="22"/>
      <c r="AD66" s="22"/>
      <c r="AE66" s="22"/>
      <c r="AF66" s="22"/>
      <c r="AG66" s="22"/>
      <c r="AL66" s="12"/>
    </row>
    <row r="67" spans="26:38" x14ac:dyDescent="0.25">
      <c r="AA67" s="12"/>
      <c r="AB67" s="12"/>
      <c r="AC67" s="12"/>
      <c r="AD67" s="12"/>
      <c r="AE67" s="12"/>
      <c r="AF67" s="12"/>
      <c r="AG67" s="12"/>
      <c r="AL67" s="12"/>
    </row>
    <row r="68" spans="26:38" x14ac:dyDescent="0.25">
      <c r="AL68" s="12"/>
    </row>
    <row r="69" spans="26:38" x14ac:dyDescent="0.25">
      <c r="AL69" s="1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7A0FA-14AA-4458-BAB4-1ECB9448B714}">
  <sheetPr>
    <tabColor rgb="FFFF0000"/>
    <outlinePr summaryBelow="0"/>
  </sheetPr>
  <dimension ref="A1:AR64"/>
  <sheetViews>
    <sheetView zoomScale="75" zoomScaleNormal="75" workbookViewId="0">
      <pane ySplit="1" topLeftCell="A2" activePane="bottomLeft" state="frozen"/>
      <selection activeCell="AK28" sqref="AK28"/>
      <selection pane="bottomLeft" activeCell="D39" sqref="D39"/>
    </sheetView>
  </sheetViews>
  <sheetFormatPr defaultColWidth="9.28515625" defaultRowHeight="15" outlineLevelRow="1" x14ac:dyDescent="0.25"/>
  <cols>
    <col min="1" max="1" width="41" style="6" customWidth="1"/>
    <col min="2" max="2" width="9.7109375" style="6" bestFit="1" customWidth="1"/>
    <col min="3" max="27" width="9.7109375" style="6" customWidth="1"/>
    <col min="28" max="29" width="9.7109375" style="6" bestFit="1" customWidth="1"/>
    <col min="30" max="32" width="9.7109375" style="6" customWidth="1"/>
    <col min="33" max="33" width="9.85546875" style="6" bestFit="1" customWidth="1"/>
    <col min="34" max="34" width="11.28515625" style="6" bestFit="1" customWidth="1"/>
    <col min="35" max="35" width="13" style="6" customWidth="1"/>
    <col min="36" max="36" width="9.7109375" style="6" customWidth="1"/>
    <col min="37" max="37" width="10.28515625" style="6" bestFit="1" customWidth="1"/>
    <col min="38" max="38" width="13.7109375" style="6" bestFit="1" customWidth="1"/>
    <col min="39" max="39" width="13.5703125" style="6" customWidth="1"/>
    <col min="40" max="16384" width="9.28515625" style="6"/>
  </cols>
  <sheetData>
    <row r="1" spans="1:38" ht="30" x14ac:dyDescent="0.25">
      <c r="A1" s="1" t="s">
        <v>56</v>
      </c>
      <c r="B1" s="2">
        <v>1990</v>
      </c>
      <c r="C1" s="2">
        <v>1991</v>
      </c>
      <c r="D1" s="2">
        <v>1992</v>
      </c>
      <c r="E1" s="2">
        <v>1993</v>
      </c>
      <c r="F1" s="2">
        <v>1994</v>
      </c>
      <c r="G1" s="2">
        <v>1995</v>
      </c>
      <c r="H1" s="2">
        <v>1996</v>
      </c>
      <c r="I1" s="2">
        <v>1997</v>
      </c>
      <c r="J1" s="2">
        <v>1998</v>
      </c>
      <c r="K1" s="2">
        <v>1999</v>
      </c>
      <c r="L1" s="2">
        <v>2000</v>
      </c>
      <c r="M1" s="2">
        <v>2001</v>
      </c>
      <c r="N1" s="2">
        <v>2002</v>
      </c>
      <c r="O1" s="2">
        <v>2003</v>
      </c>
      <c r="P1" s="2">
        <v>2004</v>
      </c>
      <c r="Q1" s="2">
        <v>2005</v>
      </c>
      <c r="R1" s="2">
        <v>2006</v>
      </c>
      <c r="S1" s="2">
        <v>2007</v>
      </c>
      <c r="T1" s="2">
        <v>2008</v>
      </c>
      <c r="U1" s="2">
        <v>2009</v>
      </c>
      <c r="V1" s="2">
        <v>2010</v>
      </c>
      <c r="W1" s="2">
        <v>2011</v>
      </c>
      <c r="X1" s="2">
        <v>2012</v>
      </c>
      <c r="Y1" s="2">
        <v>2013</v>
      </c>
      <c r="Z1" s="2">
        <v>2014</v>
      </c>
      <c r="AA1" s="2">
        <v>2015</v>
      </c>
      <c r="AB1" s="2">
        <v>2016</v>
      </c>
      <c r="AC1" s="2">
        <v>2017</v>
      </c>
      <c r="AD1" s="2">
        <v>2018</v>
      </c>
      <c r="AE1" s="2">
        <v>2019</v>
      </c>
      <c r="AF1" s="2">
        <v>2020</v>
      </c>
      <c r="AG1" s="2">
        <v>2021</v>
      </c>
      <c r="AH1" s="1" t="s">
        <v>0</v>
      </c>
      <c r="AI1" s="3" t="s">
        <v>2</v>
      </c>
      <c r="AJ1" s="4"/>
      <c r="AK1" s="3" t="s">
        <v>3</v>
      </c>
      <c r="AL1" s="5" t="s">
        <v>52</v>
      </c>
    </row>
    <row r="2" spans="1:38" x14ac:dyDescent="0.25">
      <c r="A2" s="7" t="s">
        <v>5</v>
      </c>
      <c r="B2" s="8">
        <f t="shared" ref="B2:AA2" si="0">SUM(B3:B6)</f>
        <v>125.95361973620008</v>
      </c>
      <c r="C2" s="8">
        <f t="shared" si="0"/>
        <v>115.45432047493077</v>
      </c>
      <c r="D2" s="8">
        <f t="shared" si="0"/>
        <v>110.21806304134131</v>
      </c>
      <c r="E2" s="8">
        <f t="shared" si="0"/>
        <v>115.09404735045308</v>
      </c>
      <c r="F2" s="8">
        <f t="shared" si="0"/>
        <v>113.68457173649607</v>
      </c>
      <c r="G2" s="8">
        <f t="shared" si="0"/>
        <v>114.75248086154393</v>
      </c>
      <c r="H2" s="8">
        <f t="shared" si="0"/>
        <v>116.33888966688707</v>
      </c>
      <c r="I2" s="8">
        <f t="shared" si="0"/>
        <v>114.29426914034686</v>
      </c>
      <c r="J2" s="8">
        <f t="shared" si="0"/>
        <v>99.226400055988265</v>
      </c>
      <c r="K2" s="8">
        <f t="shared" si="0"/>
        <v>101.23982333277881</v>
      </c>
      <c r="L2" s="8">
        <f t="shared" si="0"/>
        <v>105.36349601159587</v>
      </c>
      <c r="M2" s="8">
        <f t="shared" si="0"/>
        <v>120.84317638267069</v>
      </c>
      <c r="N2" s="8">
        <f t="shared" si="0"/>
        <v>95.149022904008419</v>
      </c>
      <c r="O2" s="8">
        <f t="shared" si="0"/>
        <v>842.0158582544459</v>
      </c>
      <c r="P2" s="8">
        <f t="shared" si="0"/>
        <v>102.53105768594786</v>
      </c>
      <c r="Q2" s="8">
        <f t="shared" si="0"/>
        <v>92.805516028201083</v>
      </c>
      <c r="R2" s="8">
        <f t="shared" si="0"/>
        <v>105.50403590756918</v>
      </c>
      <c r="S2" s="8">
        <f t="shared" si="0"/>
        <v>115.29698947417209</v>
      </c>
      <c r="T2" s="8">
        <f t="shared" si="0"/>
        <v>107.39014170462939</v>
      </c>
      <c r="U2" s="8">
        <f t="shared" si="0"/>
        <v>101.79176232727393</v>
      </c>
      <c r="V2" s="8">
        <f t="shared" si="0"/>
        <v>105.10248982598318</v>
      </c>
      <c r="W2" s="8">
        <f t="shared" si="0"/>
        <v>95.632082467757456</v>
      </c>
      <c r="X2" s="8">
        <f t="shared" si="0"/>
        <v>95.17006515532016</v>
      </c>
      <c r="Y2" s="8">
        <f t="shared" si="0"/>
        <v>92.744123586869151</v>
      </c>
      <c r="Z2" s="8">
        <f t="shared" si="0"/>
        <v>105.80334262188114</v>
      </c>
      <c r="AA2" s="8">
        <f t="shared" si="0"/>
        <v>106.24846603675408</v>
      </c>
      <c r="AB2" s="8">
        <f>SUM(AB3:AB6)</f>
        <v>107.41074692886926</v>
      </c>
      <c r="AC2" s="8">
        <f>SUM(AC3:AC6)</f>
        <v>111.17642224767465</v>
      </c>
      <c r="AD2" s="8">
        <f t="shared" ref="AD2:AG2" si="1">SUM(AD3:AD6)</f>
        <v>118.99454748686605</v>
      </c>
      <c r="AE2" s="8">
        <f t="shared" si="1"/>
        <v>113.45399653688048</v>
      </c>
      <c r="AF2" s="8">
        <f t="shared" si="1"/>
        <v>114.06006698472464</v>
      </c>
      <c r="AG2" s="8">
        <f t="shared" si="1"/>
        <v>112.85709249950744</v>
      </c>
      <c r="AH2" s="32">
        <f t="shared" ref="AH2:AH16" si="2">AG2/$AG$47</f>
        <v>6.3942781443256094E-3</v>
      </c>
      <c r="AI2" s="32">
        <f>(AG2-B2)/B2</f>
        <v>-0.10397896673491623</v>
      </c>
      <c r="AJ2" s="29"/>
      <c r="AK2" s="33">
        <f>(AG2-AF2)/AF2</f>
        <v>-1.0546850593891937E-2</v>
      </c>
      <c r="AL2" s="34">
        <f>AG2-AF2</f>
        <v>-1.2029744852171973</v>
      </c>
    </row>
    <row r="3" spans="1:38" outlineLevel="1" x14ac:dyDescent="0.25">
      <c r="A3" s="9" t="s">
        <v>6</v>
      </c>
      <c r="B3" s="10">
        <v>7.2597156311857169</v>
      </c>
      <c r="C3" s="10">
        <v>7.2657337613778452</v>
      </c>
      <c r="D3" s="10">
        <v>7.3495394340298557</v>
      </c>
      <c r="E3" s="10">
        <v>8.0008593270056156</v>
      </c>
      <c r="F3" s="10">
        <v>8.0736077007219933</v>
      </c>
      <c r="G3" s="10">
        <v>8.6252733575252059</v>
      </c>
      <c r="H3" s="10">
        <v>9.8586341898308643</v>
      </c>
      <c r="I3" s="10">
        <v>10.231663993645814</v>
      </c>
      <c r="J3" s="10">
        <v>10.124230730009636</v>
      </c>
      <c r="K3" s="10">
        <v>10.977262553722809</v>
      </c>
      <c r="L3" s="10">
        <v>12.018775787093226</v>
      </c>
      <c r="M3" s="10">
        <v>12.580629783736816</v>
      </c>
      <c r="N3" s="10">
        <v>11.877204767800828</v>
      </c>
      <c r="O3" s="10">
        <v>11.12781605228299</v>
      </c>
      <c r="P3" s="10">
        <v>9.82684139084032</v>
      </c>
      <c r="Q3" s="10">
        <v>9.9756613081348089</v>
      </c>
      <c r="R3" s="10">
        <v>9.4540302485424395</v>
      </c>
      <c r="S3" s="10">
        <v>9.7557379777736557</v>
      </c>
      <c r="T3" s="10">
        <v>7.800403359552881</v>
      </c>
      <c r="U3" s="10">
        <v>7.5776226573585737</v>
      </c>
      <c r="V3" s="10">
        <v>7.5185274581424757</v>
      </c>
      <c r="W3" s="10">
        <v>6.3232059881238367</v>
      </c>
      <c r="X3" s="10">
        <v>7.5596780021670646</v>
      </c>
      <c r="Y3" s="10">
        <v>7.2513171472122302</v>
      </c>
      <c r="Z3" s="10">
        <v>7.4330416437918814</v>
      </c>
      <c r="AA3" s="10">
        <v>7.2071343995120909</v>
      </c>
      <c r="AB3" s="10">
        <v>8.183233656715629</v>
      </c>
      <c r="AC3" s="10">
        <v>10.003519189022597</v>
      </c>
      <c r="AD3" s="10">
        <v>12.346267548046441</v>
      </c>
      <c r="AE3" s="10">
        <v>11.915990373614415</v>
      </c>
      <c r="AF3" s="10">
        <v>11.818067724935105</v>
      </c>
      <c r="AG3" s="10">
        <v>11.455358348949733</v>
      </c>
      <c r="AH3" s="37">
        <f t="shared" si="2"/>
        <v>6.4903982464750156E-4</v>
      </c>
      <c r="AI3" s="37">
        <f>(AG3-B3)/B3</f>
        <v>0.57793485735731898</v>
      </c>
      <c r="AJ3" s="38"/>
      <c r="AK3" s="39">
        <f>(AG3-AF3)/AF3</f>
        <v>-3.069108964573675E-2</v>
      </c>
      <c r="AL3" s="40">
        <f>AG3-AF3</f>
        <v>-0.36270937598537145</v>
      </c>
    </row>
    <row r="4" spans="1:38" outlineLevel="1" x14ac:dyDescent="0.25">
      <c r="A4" s="9" t="s">
        <v>7</v>
      </c>
      <c r="B4" s="10">
        <v>0.11503643306399999</v>
      </c>
      <c r="C4" s="10">
        <v>0.12194165531520001</v>
      </c>
      <c r="D4" s="10">
        <v>0.1062636133104</v>
      </c>
      <c r="E4" s="10">
        <v>0.10892931537600001</v>
      </c>
      <c r="F4" s="10">
        <v>0.113887575144</v>
      </c>
      <c r="G4" s="10">
        <v>0.11520794113920001</v>
      </c>
      <c r="H4" s="10">
        <v>0.11817445641120002</v>
      </c>
      <c r="I4" s="10">
        <v>0.14308990224480003</v>
      </c>
      <c r="J4" s="10">
        <v>0.1549482261264</v>
      </c>
      <c r="K4" s="10">
        <v>0.14555654709119997</v>
      </c>
      <c r="L4" s="10">
        <v>0.1917547031232</v>
      </c>
      <c r="M4" s="10">
        <v>0.21651845281920004</v>
      </c>
      <c r="N4" s="10">
        <v>0.2218223078064</v>
      </c>
      <c r="O4" s="10">
        <v>0.21093101749440002</v>
      </c>
      <c r="P4" s="10">
        <v>0.21424570705439999</v>
      </c>
      <c r="Q4" s="10">
        <v>0.26227500014567912</v>
      </c>
      <c r="R4" s="10">
        <v>0.24872261580567187</v>
      </c>
      <c r="S4" s="10">
        <v>0.24188109852871123</v>
      </c>
      <c r="T4" s="10">
        <v>0.2405529621760589</v>
      </c>
      <c r="U4" s="10">
        <v>0.20041675041264775</v>
      </c>
      <c r="V4" s="10">
        <v>0.16547631796107662</v>
      </c>
      <c r="W4" s="10">
        <v>0.16035476775184287</v>
      </c>
      <c r="X4" s="10">
        <v>0.17727780970330853</v>
      </c>
      <c r="Y4" s="10">
        <v>0.1543994003165039</v>
      </c>
      <c r="Z4" s="10">
        <v>0.14657845712820017</v>
      </c>
      <c r="AA4" s="10">
        <v>0.17907846901840485</v>
      </c>
      <c r="AB4" s="10">
        <v>0.16254169662039886</v>
      </c>
      <c r="AC4" s="10">
        <v>0.16569204256001505</v>
      </c>
      <c r="AD4" s="10">
        <v>0.17002022806889877</v>
      </c>
      <c r="AE4" s="10">
        <v>0.15067273220008034</v>
      </c>
      <c r="AF4" s="10">
        <v>0.17293688987828709</v>
      </c>
      <c r="AG4" s="10">
        <v>0.15718678155071406</v>
      </c>
      <c r="AH4" s="37">
        <f t="shared" si="2"/>
        <v>8.905917914295031E-6</v>
      </c>
      <c r="AI4" s="37">
        <f t="shared" ref="AI4:AI6" si="3">(AG4-B4)/B4</f>
        <v>0.36640868778731961</v>
      </c>
      <c r="AJ4" s="46"/>
      <c r="AK4" s="39">
        <f t="shared" ref="AK4:AK6" si="4">(AG4-AF4)/AF4</f>
        <v>-9.107431236133573E-2</v>
      </c>
      <c r="AL4" s="40">
        <f t="shared" ref="AL4:AL11" si="5">AG4-AF4</f>
        <v>-1.5750108327573037E-2</v>
      </c>
    </row>
    <row r="5" spans="1:38" outlineLevel="1" x14ac:dyDescent="0.25">
      <c r="A5" s="9" t="s">
        <v>8</v>
      </c>
      <c r="B5" s="10">
        <v>4.5354097152000006E-2</v>
      </c>
      <c r="C5" s="10">
        <v>3.6196058304000002E-2</v>
      </c>
      <c r="D5" s="10">
        <v>3.1398990336E-2</v>
      </c>
      <c r="E5" s="10">
        <v>3.1398990336E-2</v>
      </c>
      <c r="F5" s="10">
        <v>3.6196058304000002E-2</v>
      </c>
      <c r="G5" s="10">
        <v>3.2707281599999999E-2</v>
      </c>
      <c r="H5" s="10">
        <v>3.2707281599999999E-2</v>
      </c>
      <c r="I5" s="10">
        <v>2.3113145664000002E-2</v>
      </c>
      <c r="J5" s="10">
        <v>3.9248737920000006E-2</v>
      </c>
      <c r="K5" s="10">
        <v>3.7940446656E-2</v>
      </c>
      <c r="L5" s="10">
        <v>4.186532044800001E-2</v>
      </c>
      <c r="M5" s="10">
        <v>5.5820427264000008E-2</v>
      </c>
      <c r="N5" s="10">
        <v>7.0647728255999992E-2</v>
      </c>
      <c r="O5" s="10">
        <v>7.9805767103999989E-2</v>
      </c>
      <c r="P5" s="10">
        <v>7.3625900210045336E-2</v>
      </c>
      <c r="Q5" s="10">
        <v>8.60338556146613E-2</v>
      </c>
      <c r="R5" s="10">
        <v>8.8359883976092651E-2</v>
      </c>
      <c r="S5" s="10">
        <v>8.4435146083108453E-2</v>
      </c>
      <c r="T5" s="10">
        <v>9.3227185101699042E-2</v>
      </c>
      <c r="U5" s="10">
        <v>9.6881011125690489E-2</v>
      </c>
      <c r="V5" s="10">
        <v>0.10103666751520439</v>
      </c>
      <c r="W5" s="10">
        <v>6.8005732542723352E-2</v>
      </c>
      <c r="X5" s="10">
        <v>7.2179283452838805E-2</v>
      </c>
      <c r="Y5" s="10">
        <v>8.0325453332496632E-2</v>
      </c>
      <c r="Z5" s="10">
        <v>6.8036863411938223E-2</v>
      </c>
      <c r="AA5" s="10">
        <v>5.8028314685922837E-2</v>
      </c>
      <c r="AB5" s="10">
        <v>6.3511035722045014E-2</v>
      </c>
      <c r="AC5" s="10">
        <v>6.5033435291406483E-2</v>
      </c>
      <c r="AD5" s="10">
        <v>5.9627097047327174E-2</v>
      </c>
      <c r="AE5" s="10">
        <v>5.392346563847765E-2</v>
      </c>
      <c r="AF5" s="10">
        <v>4.5675117988777637E-2</v>
      </c>
      <c r="AG5" s="10">
        <v>3.9994112966902098E-2</v>
      </c>
      <c r="AH5" s="37">
        <f t="shared" si="2"/>
        <v>2.2659938935345838E-6</v>
      </c>
      <c r="AI5" s="37">
        <f t="shared" si="3"/>
        <v>-0.11818081544285675</v>
      </c>
      <c r="AJ5" s="46"/>
      <c r="AK5" s="39">
        <f t="shared" si="4"/>
        <v>-0.12437855164974856</v>
      </c>
      <c r="AL5" s="40">
        <f t="shared" si="5"/>
        <v>-5.681005021875539E-3</v>
      </c>
    </row>
    <row r="6" spans="1:38" outlineLevel="1" x14ac:dyDescent="0.25">
      <c r="A6" s="9" t="s">
        <v>9</v>
      </c>
      <c r="B6" s="10">
        <v>118.53351357479836</v>
      </c>
      <c r="C6" s="10">
        <v>108.03044899993372</v>
      </c>
      <c r="D6" s="10">
        <v>102.73086100366505</v>
      </c>
      <c r="E6" s="10">
        <v>106.95285971773546</v>
      </c>
      <c r="F6" s="10">
        <v>105.46088040232607</v>
      </c>
      <c r="G6" s="10">
        <v>105.97929228127953</v>
      </c>
      <c r="H6" s="10">
        <v>106.32937373904501</v>
      </c>
      <c r="I6" s="10">
        <v>103.89640209879224</v>
      </c>
      <c r="J6" s="10">
        <v>88.907972361932224</v>
      </c>
      <c r="K6" s="10">
        <v>90.079063785308804</v>
      </c>
      <c r="L6" s="10">
        <v>93.111100200931446</v>
      </c>
      <c r="M6" s="10">
        <v>107.99020771885067</v>
      </c>
      <c r="N6" s="10">
        <v>82.979348100145188</v>
      </c>
      <c r="O6" s="10">
        <v>830.59730541756448</v>
      </c>
      <c r="P6" s="10">
        <v>92.416344687843093</v>
      </c>
      <c r="Q6" s="10">
        <v>82.481545864305929</v>
      </c>
      <c r="R6" s="10">
        <v>95.712923159244966</v>
      </c>
      <c r="S6" s="10">
        <v>105.21493525178661</v>
      </c>
      <c r="T6" s="10">
        <v>99.255958197798748</v>
      </c>
      <c r="U6" s="10">
        <v>93.916841908377023</v>
      </c>
      <c r="V6" s="10">
        <v>97.31744938236443</v>
      </c>
      <c r="W6" s="10">
        <v>89.080515979339054</v>
      </c>
      <c r="X6" s="10">
        <v>87.360930059996946</v>
      </c>
      <c r="Y6" s="10">
        <v>85.258081586007918</v>
      </c>
      <c r="Z6" s="10">
        <v>98.155685657549128</v>
      </c>
      <c r="AA6" s="10">
        <v>98.804224853537661</v>
      </c>
      <c r="AB6" s="10">
        <v>99.001460539811191</v>
      </c>
      <c r="AC6" s="10">
        <v>100.94217758080063</v>
      </c>
      <c r="AD6" s="10">
        <v>106.41863261370339</v>
      </c>
      <c r="AE6" s="10">
        <v>101.33340996542751</v>
      </c>
      <c r="AF6" s="10">
        <v>102.02338725192247</v>
      </c>
      <c r="AG6" s="10">
        <v>101.2045532560401</v>
      </c>
      <c r="AH6" s="37">
        <f t="shared" si="2"/>
        <v>5.7340664078702787E-3</v>
      </c>
      <c r="AI6" s="37">
        <f t="shared" si="3"/>
        <v>-0.14619460603285961</v>
      </c>
      <c r="AJ6" s="29"/>
      <c r="AK6" s="39">
        <f t="shared" si="4"/>
        <v>-8.0259440304648599E-3</v>
      </c>
      <c r="AL6" s="40">
        <f t="shared" si="5"/>
        <v>-0.81883399588237182</v>
      </c>
    </row>
    <row r="7" spans="1:38" x14ac:dyDescent="0.25">
      <c r="A7" s="11" t="s">
        <v>10</v>
      </c>
      <c r="B7" s="8">
        <v>495.66229932893646</v>
      </c>
      <c r="C7" s="8">
        <v>484.33550613312656</v>
      </c>
      <c r="D7" s="8">
        <v>411.57539483077676</v>
      </c>
      <c r="E7" s="8">
        <v>400.71391167305404</v>
      </c>
      <c r="F7" s="8">
        <v>353.49684237902176</v>
      </c>
      <c r="G7" s="8">
        <v>319.48579113460175</v>
      </c>
      <c r="H7" s="8">
        <v>319.70196448517493</v>
      </c>
      <c r="I7" s="8">
        <v>280.48676605997173</v>
      </c>
      <c r="J7" s="8">
        <v>297.54045778580462</v>
      </c>
      <c r="K7" s="8">
        <v>227.98063085893878</v>
      </c>
      <c r="L7" s="8">
        <v>227.52018430841429</v>
      </c>
      <c r="M7" s="8">
        <v>217.1276106463873</v>
      </c>
      <c r="N7" s="8">
        <v>214.2122324285711</v>
      </c>
      <c r="O7" s="8">
        <v>203.36950718306139</v>
      </c>
      <c r="P7" s="8">
        <v>199.90703214488667</v>
      </c>
      <c r="Q7" s="8">
        <v>209.1937550034668</v>
      </c>
      <c r="R7" s="8">
        <v>203.39903702055403</v>
      </c>
      <c r="S7" s="8">
        <v>197.43866621783761</v>
      </c>
      <c r="T7" s="8">
        <v>209.44611791890625</v>
      </c>
      <c r="U7" s="8">
        <v>220.7360351480925</v>
      </c>
      <c r="V7" s="8">
        <v>210.22118380143496</v>
      </c>
      <c r="W7" s="8">
        <v>188.21622303979336</v>
      </c>
      <c r="X7" s="8">
        <v>187.80864428761049</v>
      </c>
      <c r="Y7" s="8">
        <v>197.55181769835087</v>
      </c>
      <c r="Z7" s="8">
        <v>177.20689996244542</v>
      </c>
      <c r="AA7" s="8">
        <v>185.36980215604575</v>
      </c>
      <c r="AB7" s="8">
        <v>188.81845894701473</v>
      </c>
      <c r="AC7" s="8">
        <v>161.89952664346387</v>
      </c>
      <c r="AD7" s="8">
        <v>174.02381109003829</v>
      </c>
      <c r="AE7" s="8">
        <v>157.11188701863108</v>
      </c>
      <c r="AF7" s="8">
        <v>164.53134840694418</v>
      </c>
      <c r="AG7" s="8">
        <v>156.8210547678643</v>
      </c>
      <c r="AH7" s="32">
        <f t="shared" si="2"/>
        <v>8.8851964981874806E-3</v>
      </c>
      <c r="AI7" s="32">
        <f>(AG7-B7)/B7</f>
        <v>-0.68361310718975388</v>
      </c>
      <c r="AJ7" s="29"/>
      <c r="AK7" s="33">
        <f>(AG7-AF7)/AF7</f>
        <v>-4.6862155532875094E-2</v>
      </c>
      <c r="AL7" s="34">
        <f t="shared" si="5"/>
        <v>-7.7102936390798789</v>
      </c>
    </row>
    <row r="8" spans="1:38" x14ac:dyDescent="0.25">
      <c r="A8" s="11" t="s">
        <v>11</v>
      </c>
      <c r="B8" s="8">
        <v>7.5860424420705046</v>
      </c>
      <c r="C8" s="8">
        <v>7.6380510438911227</v>
      </c>
      <c r="D8" s="8">
        <v>6.4014740981178466</v>
      </c>
      <c r="E8" s="8">
        <v>6.7544190537522706</v>
      </c>
      <c r="F8" s="8">
        <v>6.5241243073363764</v>
      </c>
      <c r="G8" s="8">
        <v>6.6727850253167631</v>
      </c>
      <c r="H8" s="8">
        <v>7.2084399846683684</v>
      </c>
      <c r="I8" s="8">
        <v>7.292609772630164</v>
      </c>
      <c r="J8" s="8">
        <v>7.8195146930109036</v>
      </c>
      <c r="K8" s="8">
        <v>7.869150521337831</v>
      </c>
      <c r="L8" s="8">
        <v>9.203945261235674</v>
      </c>
      <c r="M8" s="8">
        <v>9.6884076896368398</v>
      </c>
      <c r="N8" s="8">
        <v>9.3075021086783476</v>
      </c>
      <c r="O8" s="8">
        <v>9.6415881481241996</v>
      </c>
      <c r="P8" s="8">
        <v>10.547533501626148</v>
      </c>
      <c r="Q8" s="8">
        <v>12.103901592751313</v>
      </c>
      <c r="R8" s="8">
        <v>11.535876680917973</v>
      </c>
      <c r="S8" s="8">
        <v>11.171635939789693</v>
      </c>
      <c r="T8" s="8">
        <v>10.336363418662685</v>
      </c>
      <c r="U8" s="8">
        <v>8.7549424404900869</v>
      </c>
      <c r="V8" s="8">
        <v>9.2361473885131176</v>
      </c>
      <c r="W8" s="8">
        <v>8.0505369796717954</v>
      </c>
      <c r="X8" s="8">
        <v>7.4259756566495234</v>
      </c>
      <c r="Y8" s="8">
        <v>7.591183777295428</v>
      </c>
      <c r="Z8" s="8">
        <v>8.865368252998973</v>
      </c>
      <c r="AA8" s="8">
        <v>8.8710207575761348</v>
      </c>
      <c r="AB8" s="8">
        <v>8.5789399979477245</v>
      </c>
      <c r="AC8" s="8">
        <v>9.1835481370957037</v>
      </c>
      <c r="AD8" s="8">
        <v>9.5208403199911462</v>
      </c>
      <c r="AE8" s="8">
        <v>8.9223939704117683</v>
      </c>
      <c r="AF8" s="8">
        <v>8.569083828023274</v>
      </c>
      <c r="AG8" s="8">
        <v>9.0330568165383038</v>
      </c>
      <c r="AH8" s="32">
        <f t="shared" si="2"/>
        <v>5.1179661374578143E-4</v>
      </c>
      <c r="AI8" s="32">
        <f t="shared" ref="AI8:AI11" si="6">(AG8-B8)/B8</f>
        <v>0.19074693893656319</v>
      </c>
      <c r="AJ8" s="29"/>
      <c r="AK8" s="33">
        <f t="shared" ref="AK8:AK11" si="7">(AG8-AF8)/AF8</f>
        <v>5.4144993540349073E-2</v>
      </c>
      <c r="AL8" s="34">
        <f t="shared" si="5"/>
        <v>0.46397298851502988</v>
      </c>
    </row>
    <row r="9" spans="1:38" x14ac:dyDescent="0.25">
      <c r="A9" s="11" t="s">
        <v>12</v>
      </c>
      <c r="B9" s="8">
        <v>3.689839842000993</v>
      </c>
      <c r="C9" s="8">
        <v>3.7277741689500181</v>
      </c>
      <c r="D9" s="8">
        <v>3.6737567027511671</v>
      </c>
      <c r="E9" s="8">
        <v>3.5829538020602811</v>
      </c>
      <c r="F9" s="8">
        <v>3.8985914286435288</v>
      </c>
      <c r="G9" s="8">
        <v>3.8042225400037109</v>
      </c>
      <c r="H9" s="8">
        <v>3.3694972656048123</v>
      </c>
      <c r="I9" s="8">
        <v>3.3678126880864028</v>
      </c>
      <c r="J9" s="8">
        <v>3.2596460426533982</v>
      </c>
      <c r="K9" s="8">
        <v>3.3392745727605799</v>
      </c>
      <c r="L9" s="8">
        <v>3.3389501654139493</v>
      </c>
      <c r="M9" s="8">
        <v>3.2465879102458981</v>
      </c>
      <c r="N9" s="8">
        <v>3.1012097474651217</v>
      </c>
      <c r="O9" s="8">
        <v>3.3171725346918257</v>
      </c>
      <c r="P9" s="8">
        <v>3.1330629013849478</v>
      </c>
      <c r="Q9" s="8">
        <v>3.2450442182334553</v>
      </c>
      <c r="R9" s="8">
        <v>3.5424705923612807</v>
      </c>
      <c r="S9" s="8">
        <v>5.0004410485291348</v>
      </c>
      <c r="T9" s="8">
        <v>6.9884156028066959</v>
      </c>
      <c r="U9" s="8">
        <v>5.4267590700000659</v>
      </c>
      <c r="V9" s="8">
        <v>5.3223307438806655</v>
      </c>
      <c r="W9" s="8">
        <v>5.7702353813530891</v>
      </c>
      <c r="X9" s="8">
        <v>6.3439510535482668</v>
      </c>
      <c r="Y9" s="8">
        <v>7.1756581176257441</v>
      </c>
      <c r="Z9" s="8">
        <v>7.5706541573749755</v>
      </c>
      <c r="AA9" s="8">
        <v>5.3889745823705812</v>
      </c>
      <c r="AB9" s="8">
        <v>4.6185106723412037</v>
      </c>
      <c r="AC9" s="8">
        <v>3.975548271230922</v>
      </c>
      <c r="AD9" s="8">
        <v>3.7147228777547161</v>
      </c>
      <c r="AE9" s="8">
        <v>3.3920047490274254</v>
      </c>
      <c r="AF9" s="8">
        <v>3.5683723762692958</v>
      </c>
      <c r="AG9" s="8">
        <v>3.6584913082503028</v>
      </c>
      <c r="AH9" s="32">
        <f t="shared" si="2"/>
        <v>2.0728348121897802E-4</v>
      </c>
      <c r="AI9" s="32">
        <f t="shared" si="6"/>
        <v>-8.4959063517754188E-3</v>
      </c>
      <c r="AJ9" s="46"/>
      <c r="AK9" s="33">
        <f>(AG9-AF9)/AF9</f>
        <v>2.5254912458218714E-2</v>
      </c>
      <c r="AL9" s="34">
        <f t="shared" si="5"/>
        <v>9.0118931981006956E-2</v>
      </c>
    </row>
    <row r="10" spans="1:38" x14ac:dyDescent="0.25">
      <c r="A10" s="11" t="s">
        <v>13</v>
      </c>
      <c r="B10" s="8">
        <v>3.9112065914305889</v>
      </c>
      <c r="C10" s="8">
        <v>3.7982469993479713</v>
      </c>
      <c r="D10" s="8">
        <v>3.4874443541393552</v>
      </c>
      <c r="E10" s="8">
        <v>3.3472789034692445</v>
      </c>
      <c r="F10" s="8">
        <v>3.370013719987599</v>
      </c>
      <c r="G10" s="8">
        <v>3.1334314226864173</v>
      </c>
      <c r="H10" s="8">
        <v>2.9088747986676622</v>
      </c>
      <c r="I10" s="8">
        <v>2.7393965411057604</v>
      </c>
      <c r="J10" s="8">
        <v>2.5317375516320371</v>
      </c>
      <c r="K10" s="8">
        <v>2.6115969230253548</v>
      </c>
      <c r="L10" s="8">
        <v>2.6984075139297414</v>
      </c>
      <c r="M10" s="8">
        <v>2.6068897212999143</v>
      </c>
      <c r="N10" s="8">
        <v>2.4551124085227678</v>
      </c>
      <c r="O10" s="8">
        <v>2.3499015659503808</v>
      </c>
      <c r="P10" s="8">
        <v>2.1905950230509141</v>
      </c>
      <c r="Q10" s="8">
        <v>2.1993365465840218</v>
      </c>
      <c r="R10" s="8">
        <v>2.113214728022931</v>
      </c>
      <c r="S10" s="8">
        <v>1.993380536902613</v>
      </c>
      <c r="T10" s="8">
        <v>2.0301448787628975</v>
      </c>
      <c r="U10" s="8">
        <v>3.6964167577354998</v>
      </c>
      <c r="V10" s="8">
        <v>3.1660585389334841</v>
      </c>
      <c r="W10" s="8">
        <v>3.7545671116936186</v>
      </c>
      <c r="X10" s="8">
        <v>4.4227889253035455</v>
      </c>
      <c r="Y10" s="8">
        <v>6.1156453507305262</v>
      </c>
      <c r="Z10" s="8">
        <v>6.3362547881617379</v>
      </c>
      <c r="AA10" s="8">
        <v>4.95911491961518</v>
      </c>
      <c r="AB10" s="8">
        <v>8.4430337579998227</v>
      </c>
      <c r="AC10" s="8">
        <v>7.624639499829736</v>
      </c>
      <c r="AD10" s="8">
        <v>7.1273087868334208</v>
      </c>
      <c r="AE10" s="8">
        <v>5.9084397212373858</v>
      </c>
      <c r="AF10" s="8">
        <v>6.4800374370175575</v>
      </c>
      <c r="AG10" s="8">
        <v>7.2506858400980505</v>
      </c>
      <c r="AH10" s="32">
        <f t="shared" si="2"/>
        <v>4.108107073457743E-4</v>
      </c>
      <c r="AI10" s="32">
        <f t="shared" si="6"/>
        <v>0.85382328204913138</v>
      </c>
      <c r="AJ10" s="29"/>
      <c r="AK10" s="33">
        <f t="shared" si="7"/>
        <v>0.11892653562124859</v>
      </c>
      <c r="AL10" s="34">
        <f t="shared" si="5"/>
        <v>0.77064840308049298</v>
      </c>
    </row>
    <row r="11" spans="1:38" x14ac:dyDescent="0.25">
      <c r="A11" s="11" t="s">
        <v>14</v>
      </c>
      <c r="B11" s="8">
        <f t="shared" ref="B11" si="8">SUM(B12:B16)</f>
        <v>54.385864705525329</v>
      </c>
      <c r="C11" s="8">
        <f t="shared" ref="C11:AG11" si="9">SUM(C12:C16)</f>
        <v>55.901581123325286</v>
      </c>
      <c r="D11" s="8">
        <f t="shared" si="9"/>
        <v>57.24602946129577</v>
      </c>
      <c r="E11" s="8">
        <f t="shared" si="9"/>
        <v>54.047472056495181</v>
      </c>
      <c r="F11" s="8">
        <f t="shared" si="9"/>
        <v>52.690268157805079</v>
      </c>
      <c r="G11" s="8">
        <f t="shared" si="9"/>
        <v>52.15671450496955</v>
      </c>
      <c r="H11" s="8">
        <f t="shared" si="9"/>
        <v>52.125555478782523</v>
      </c>
      <c r="I11" s="8">
        <f t="shared" si="9"/>
        <v>49.165593487051794</v>
      </c>
      <c r="J11" s="8">
        <f t="shared" si="9"/>
        <v>51.212824369261995</v>
      </c>
      <c r="K11" s="8">
        <f t="shared" si="9"/>
        <v>50.304383926015866</v>
      </c>
      <c r="L11" s="8">
        <f t="shared" si="9"/>
        <v>47.164356950954826</v>
      </c>
      <c r="M11" s="8">
        <f t="shared" si="9"/>
        <v>46.096084871477728</v>
      </c>
      <c r="N11" s="8">
        <f t="shared" si="9"/>
        <v>42.676217036034856</v>
      </c>
      <c r="O11" s="8">
        <f t="shared" si="9"/>
        <v>40.333354299569308</v>
      </c>
      <c r="P11" s="8">
        <f t="shared" si="9"/>
        <v>39.748341750472314</v>
      </c>
      <c r="Q11" s="8">
        <f t="shared" si="9"/>
        <v>39.643093604283756</v>
      </c>
      <c r="R11" s="8">
        <f t="shared" si="9"/>
        <v>37.54579272338237</v>
      </c>
      <c r="S11" s="8">
        <f t="shared" si="9"/>
        <v>35.449891190551178</v>
      </c>
      <c r="T11" s="8">
        <f t="shared" si="9"/>
        <v>31.955213704565384</v>
      </c>
      <c r="U11" s="8">
        <f t="shared" si="9"/>
        <v>27.631593852474431</v>
      </c>
      <c r="V11" s="8">
        <f t="shared" si="9"/>
        <v>23.993409460807687</v>
      </c>
      <c r="W11" s="8">
        <f t="shared" si="9"/>
        <v>21.807892505383787</v>
      </c>
      <c r="X11" s="8">
        <f t="shared" si="9"/>
        <v>19.399639970038816</v>
      </c>
      <c r="Y11" s="8">
        <f t="shared" si="9"/>
        <v>18.280417498702363</v>
      </c>
      <c r="Z11" s="8">
        <f t="shared" si="9"/>
        <v>17.262725310783356</v>
      </c>
      <c r="AA11" s="8">
        <f t="shared" si="9"/>
        <v>16.008277741194458</v>
      </c>
      <c r="AB11" s="8">
        <f t="shared" si="9"/>
        <v>14.624588409726451</v>
      </c>
      <c r="AC11" s="8">
        <f t="shared" si="9"/>
        <v>12.504318238500021</v>
      </c>
      <c r="AD11" s="8">
        <f t="shared" si="9"/>
        <v>11.191677615270414</v>
      </c>
      <c r="AE11" s="8">
        <f t="shared" si="9"/>
        <v>10.325200096833711</v>
      </c>
      <c r="AF11" s="8">
        <f t="shared" si="9"/>
        <v>7.8847372363175392</v>
      </c>
      <c r="AG11" s="8">
        <f t="shared" si="9"/>
        <v>8.1559314709712343</v>
      </c>
      <c r="AH11" s="32">
        <f t="shared" si="2"/>
        <v>4.6210028272415746E-4</v>
      </c>
      <c r="AI11" s="32">
        <f t="shared" si="6"/>
        <v>-0.85003582244886822</v>
      </c>
      <c r="AJ11" s="29"/>
      <c r="AK11" s="33">
        <f t="shared" si="7"/>
        <v>3.439483479608671E-2</v>
      </c>
      <c r="AL11" s="34">
        <f t="shared" si="5"/>
        <v>0.27119423465369508</v>
      </c>
    </row>
    <row r="12" spans="1:38" outlineLevel="1" x14ac:dyDescent="0.25">
      <c r="A12" s="9" t="s">
        <v>15</v>
      </c>
      <c r="B12" s="10">
        <v>3.5013627977110919E-2</v>
      </c>
      <c r="C12" s="10">
        <v>3.1754317864245318E-2</v>
      </c>
      <c r="D12" s="10">
        <v>3.1477390810221641E-2</v>
      </c>
      <c r="E12" s="10">
        <v>2.7073401669846543E-2</v>
      </c>
      <c r="F12" s="10">
        <v>2.8135116543269389E-2</v>
      </c>
      <c r="G12" s="10">
        <v>3.3084495179188121E-2</v>
      </c>
      <c r="H12" s="10">
        <v>3.5398509434898251E-2</v>
      </c>
      <c r="I12" s="10">
        <v>3.7191076931976624E-2</v>
      </c>
      <c r="J12" s="10">
        <v>4.1108870306551561E-2</v>
      </c>
      <c r="K12" s="10">
        <v>4.6561943545338609E-2</v>
      </c>
      <c r="L12" s="10">
        <v>5.0381752636023722E-2</v>
      </c>
      <c r="M12" s="10">
        <v>5.0057391134493326E-2</v>
      </c>
      <c r="N12" s="10">
        <v>4.9607975094225501E-2</v>
      </c>
      <c r="O12" s="10">
        <v>5.1491711457548869E-2</v>
      </c>
      <c r="P12" s="10">
        <v>4.903230471138266E-2</v>
      </c>
      <c r="Q12" s="10">
        <v>5.5965750524316613E-2</v>
      </c>
      <c r="R12" s="10">
        <v>6.7615261206055891E-2</v>
      </c>
      <c r="S12" s="10">
        <v>6.3361255078760295E-2</v>
      </c>
      <c r="T12" s="10">
        <v>5.8285812970859059E-2</v>
      </c>
      <c r="U12" s="10">
        <v>4.7628004777055366E-2</v>
      </c>
      <c r="V12" s="10">
        <v>3.5869907653618638E-2</v>
      </c>
      <c r="W12" s="10">
        <v>1.7069656011540726E-2</v>
      </c>
      <c r="X12" s="10">
        <v>1.0029187902411441E-2</v>
      </c>
      <c r="Y12" s="10">
        <v>9.6645132331798361E-3</v>
      </c>
      <c r="Z12" s="10">
        <v>9.1971161588364804E-3</v>
      </c>
      <c r="AA12" s="10">
        <v>9.6786998842906414E-3</v>
      </c>
      <c r="AB12" s="10">
        <v>1.0442419901956563E-2</v>
      </c>
      <c r="AC12" s="10">
        <v>1.0426702386607247E-2</v>
      </c>
      <c r="AD12" s="10">
        <v>1.0730013181203344E-2</v>
      </c>
      <c r="AE12" s="10">
        <v>1.1620442941866756E-2</v>
      </c>
      <c r="AF12" s="10">
        <v>9.0375806399330509E-3</v>
      </c>
      <c r="AG12" s="10">
        <v>1.2954724280085783E-2</v>
      </c>
      <c r="AH12" s="37">
        <f t="shared" si="2"/>
        <v>7.3399117853650512E-7</v>
      </c>
      <c r="AI12" s="37">
        <f>(AG12-B12)/B12</f>
        <v>-0.63000908421844959</v>
      </c>
      <c r="AJ12" s="29"/>
      <c r="AK12" s="39">
        <f>(AG12-AF12)/AF12</f>
        <v>0.43342834727743579</v>
      </c>
      <c r="AL12" s="40">
        <f>AG12-AF12</f>
        <v>3.9171436401527326E-3</v>
      </c>
    </row>
    <row r="13" spans="1:38" outlineLevel="1" x14ac:dyDescent="0.25">
      <c r="A13" s="9" t="s">
        <v>16</v>
      </c>
      <c r="B13" s="10">
        <v>53.881370152815997</v>
      </c>
      <c r="C13" s="10">
        <v>55.414040148598346</v>
      </c>
      <c r="D13" s="10">
        <v>56.755234212165263</v>
      </c>
      <c r="E13" s="10">
        <v>53.554489670078134</v>
      </c>
      <c r="F13" s="10">
        <v>52.179311692503262</v>
      </c>
      <c r="G13" s="10">
        <v>51.646290473624084</v>
      </c>
      <c r="H13" s="10">
        <v>51.544307512062367</v>
      </c>
      <c r="I13" s="10">
        <v>48.596959900175833</v>
      </c>
      <c r="J13" s="10">
        <v>50.627027179013545</v>
      </c>
      <c r="K13" s="10">
        <v>49.674089212945063</v>
      </c>
      <c r="L13" s="10">
        <v>46.491833348133511</v>
      </c>
      <c r="M13" s="10">
        <v>45.382904625169523</v>
      </c>
      <c r="N13" s="10">
        <v>41.964217793184979</v>
      </c>
      <c r="O13" s="10">
        <v>39.564903886777174</v>
      </c>
      <c r="P13" s="10">
        <v>38.827428814495541</v>
      </c>
      <c r="Q13" s="10">
        <v>38.76470702904988</v>
      </c>
      <c r="R13" s="10">
        <v>36.548105214456321</v>
      </c>
      <c r="S13" s="10">
        <v>34.590920901487408</v>
      </c>
      <c r="T13" s="10">
        <v>31.062612425469077</v>
      </c>
      <c r="U13" s="10">
        <v>26.788530837560042</v>
      </c>
      <c r="V13" s="10">
        <v>23.155699968251792</v>
      </c>
      <c r="W13" s="10">
        <v>21.061933393328207</v>
      </c>
      <c r="X13" s="10">
        <v>18.648465410593044</v>
      </c>
      <c r="Y13" s="10">
        <v>17.536778396998443</v>
      </c>
      <c r="Z13" s="10">
        <v>16.415842638045007</v>
      </c>
      <c r="AA13" s="10">
        <v>15.170213974036171</v>
      </c>
      <c r="AB13" s="10">
        <v>13.663793367272083</v>
      </c>
      <c r="AC13" s="10">
        <v>11.624405697912986</v>
      </c>
      <c r="AD13" s="10">
        <v>10.237032850218466</v>
      </c>
      <c r="AE13" s="10">
        <v>9.3155867175447096</v>
      </c>
      <c r="AF13" s="10">
        <v>6.7509182308499049</v>
      </c>
      <c r="AG13" s="10">
        <v>6.9108042770765223</v>
      </c>
      <c r="AH13" s="37">
        <f t="shared" si="2"/>
        <v>3.9155363451185148E-4</v>
      </c>
      <c r="AI13" s="37">
        <f t="shared" ref="AI13:AI16" si="10">(AG13-B13)/B13</f>
        <v>-0.87174037598753706</v>
      </c>
      <c r="AJ13" s="29"/>
      <c r="AK13" s="39">
        <f t="shared" ref="AK13:AK24" si="11">(AG13-AF13)/AF13</f>
        <v>2.3683599883639619E-2</v>
      </c>
      <c r="AL13" s="40">
        <f t="shared" ref="AL13:AL16" si="12">AG13-AF13</f>
        <v>0.1598860462266174</v>
      </c>
    </row>
    <row r="14" spans="1:38" outlineLevel="1" x14ac:dyDescent="0.25">
      <c r="A14" s="9" t="s">
        <v>17</v>
      </c>
      <c r="B14" s="10">
        <v>0.21114367344000001</v>
      </c>
      <c r="C14" s="10">
        <v>0.20506234644000002</v>
      </c>
      <c r="D14" s="10">
        <v>0.18389932848000004</v>
      </c>
      <c r="E14" s="10">
        <v>0.20190005640000003</v>
      </c>
      <c r="F14" s="10">
        <v>0.19022390856000002</v>
      </c>
      <c r="G14" s="10">
        <v>0.17660173607999999</v>
      </c>
      <c r="H14" s="10">
        <v>0.20579210568</v>
      </c>
      <c r="I14" s="10">
        <v>0.19849451328000003</v>
      </c>
      <c r="J14" s="10">
        <v>0.20433258720000003</v>
      </c>
      <c r="K14" s="10">
        <v>0.19654848864000002</v>
      </c>
      <c r="L14" s="10">
        <v>0.19523492200800005</v>
      </c>
      <c r="M14" s="10">
        <v>0.21308969808000003</v>
      </c>
      <c r="N14" s="10">
        <v>0.18633185928000001</v>
      </c>
      <c r="O14" s="10">
        <v>0.20579210568</v>
      </c>
      <c r="P14" s="10">
        <v>0.21698174736000006</v>
      </c>
      <c r="Q14" s="10">
        <v>0.19371835635898482</v>
      </c>
      <c r="R14" s="10">
        <v>0.19371835635898482</v>
      </c>
      <c r="S14" s="10">
        <v>0.20949682292308147</v>
      </c>
      <c r="T14" s="10">
        <v>0.22202335008284557</v>
      </c>
      <c r="U14" s="10">
        <v>0.19481925990694607</v>
      </c>
      <c r="V14" s="10">
        <v>0.19333059181520224</v>
      </c>
      <c r="W14" s="10">
        <v>0.19542399522915496</v>
      </c>
      <c r="X14" s="10">
        <v>0.18712198958016418</v>
      </c>
      <c r="Y14" s="10">
        <v>0.1863482858894801</v>
      </c>
      <c r="Z14" s="10">
        <v>0.17094915812027006</v>
      </c>
      <c r="AA14" s="10">
        <v>0.17421956306791161</v>
      </c>
      <c r="AB14" s="10">
        <v>0.17743256524996673</v>
      </c>
      <c r="AC14" s="10">
        <v>0.18316176027575243</v>
      </c>
      <c r="AD14" s="10">
        <v>0.18508261744132581</v>
      </c>
      <c r="AE14" s="10">
        <v>0.19367872625433827</v>
      </c>
      <c r="AF14" s="10">
        <v>0.15430579328967203</v>
      </c>
      <c r="AG14" s="10">
        <v>0.16687628854388833</v>
      </c>
      <c r="AH14" s="37">
        <f t="shared" si="2"/>
        <v>9.4549078042836898E-6</v>
      </c>
      <c r="AI14" s="37">
        <f t="shared" si="10"/>
        <v>-0.20965527488888266</v>
      </c>
      <c r="AJ14" s="29"/>
      <c r="AK14" s="39">
        <f t="shared" si="11"/>
        <v>8.1464830232382907E-2</v>
      </c>
      <c r="AL14" s="40">
        <f t="shared" si="12"/>
        <v>1.2570495254216302E-2</v>
      </c>
    </row>
    <row r="15" spans="1:38" outlineLevel="1" x14ac:dyDescent="0.25">
      <c r="A15" s="9" t="s">
        <v>18</v>
      </c>
      <c r="B15" s="10">
        <v>0.22106324096640001</v>
      </c>
      <c r="C15" s="10">
        <v>0.21298102549920001</v>
      </c>
      <c r="D15" s="10">
        <v>0.23763387523679999</v>
      </c>
      <c r="E15" s="10">
        <v>0.23763387523679999</v>
      </c>
      <c r="F15" s="10">
        <v>0.26996273710559998</v>
      </c>
      <c r="G15" s="10">
        <v>0.23722767190079999</v>
      </c>
      <c r="H15" s="10">
        <v>0.27158755044960003</v>
      </c>
      <c r="I15" s="10">
        <v>0.27966976591680004</v>
      </c>
      <c r="J15" s="10">
        <v>0.30513502232640005</v>
      </c>
      <c r="K15" s="10">
        <v>0.33868249420320001</v>
      </c>
      <c r="L15" s="10">
        <v>0.39657135443346442</v>
      </c>
      <c r="M15" s="10">
        <v>0.39788470639332896</v>
      </c>
      <c r="N15" s="10">
        <v>0.42344470475479351</v>
      </c>
      <c r="O15" s="10">
        <v>0.45708691858345796</v>
      </c>
      <c r="P15" s="10">
        <v>0.5956683237564947</v>
      </c>
      <c r="Q15" s="10">
        <v>0.55353151318665939</v>
      </c>
      <c r="R15" s="10">
        <v>0.66186981102956433</v>
      </c>
      <c r="S15" s="10">
        <v>0.52268235710257205</v>
      </c>
      <c r="T15" s="10">
        <v>0.54175086790965166</v>
      </c>
      <c r="U15" s="10">
        <v>0.52795575440973042</v>
      </c>
      <c r="V15" s="10">
        <v>0.52953406123784363</v>
      </c>
      <c r="W15" s="10">
        <v>0.45970684184045141</v>
      </c>
      <c r="X15" s="10">
        <v>0.48581834639105737</v>
      </c>
      <c r="Y15" s="10">
        <v>0.47520260340643389</v>
      </c>
      <c r="Z15" s="10">
        <v>0.5948784358116489</v>
      </c>
      <c r="AA15" s="10">
        <v>0.58673424707931132</v>
      </c>
      <c r="AB15" s="10">
        <v>0.70507902857586824</v>
      </c>
      <c r="AC15" s="10">
        <v>0.62258359080101755</v>
      </c>
      <c r="AD15" s="10">
        <v>0.68860676251063224</v>
      </c>
      <c r="AE15" s="10">
        <v>0.733395094269359</v>
      </c>
      <c r="AF15" s="10">
        <v>0.89689221451907786</v>
      </c>
      <c r="AG15" s="10">
        <v>0.98981665006226804</v>
      </c>
      <c r="AH15" s="37">
        <f t="shared" si="2"/>
        <v>5.6081215918355983E-5</v>
      </c>
      <c r="AI15" s="37">
        <f t="shared" si="10"/>
        <v>3.4775270901448194</v>
      </c>
      <c r="AJ15" s="29"/>
      <c r="AK15" s="39">
        <f t="shared" si="11"/>
        <v>0.10360713811415695</v>
      </c>
      <c r="AL15" s="40">
        <f t="shared" si="12"/>
        <v>9.2924435543190187E-2</v>
      </c>
    </row>
    <row r="16" spans="1:38" outlineLevel="1" x14ac:dyDescent="0.25">
      <c r="A16" s="9" t="s">
        <v>19</v>
      </c>
      <c r="B16" s="10">
        <v>3.7274010325823614E-2</v>
      </c>
      <c r="C16" s="10">
        <v>3.7743284923490251E-2</v>
      </c>
      <c r="D16" s="10">
        <v>3.7784654603475014E-2</v>
      </c>
      <c r="E16" s="10">
        <v>2.6375053110402634E-2</v>
      </c>
      <c r="F16" s="10">
        <v>2.2634703092944238E-2</v>
      </c>
      <c r="G16" s="10">
        <v>6.3510128185477244E-2</v>
      </c>
      <c r="H16" s="10">
        <v>6.8469801155655277E-2</v>
      </c>
      <c r="I16" s="10">
        <v>5.327823074718073E-2</v>
      </c>
      <c r="J16" s="10">
        <v>3.5220710415498527E-2</v>
      </c>
      <c r="K16" s="10">
        <v>4.8501786682264472E-2</v>
      </c>
      <c r="L16" s="10">
        <v>3.0335573743834016E-2</v>
      </c>
      <c r="M16" s="10">
        <v>5.2148450700387365E-2</v>
      </c>
      <c r="N16" s="10">
        <v>5.2614703720855791E-2</v>
      </c>
      <c r="O16" s="10">
        <v>5.4079677071129297E-2</v>
      </c>
      <c r="P16" s="10">
        <v>5.9230560148898749E-2</v>
      </c>
      <c r="Q16" s="10">
        <v>7.5170955163909065E-2</v>
      </c>
      <c r="R16" s="10">
        <v>7.4484080331447697E-2</v>
      </c>
      <c r="S16" s="10">
        <v>6.3429853959353535E-2</v>
      </c>
      <c r="T16" s="10">
        <v>7.0541248132950679E-2</v>
      </c>
      <c r="U16" s="10">
        <v>7.265999582065584E-2</v>
      </c>
      <c r="V16" s="10">
        <v>7.8974931849231031E-2</v>
      </c>
      <c r="W16" s="10">
        <v>7.3758618974435503E-2</v>
      </c>
      <c r="X16" s="10">
        <v>6.8205035572141817E-2</v>
      </c>
      <c r="Y16" s="10">
        <v>7.2423699174827952E-2</v>
      </c>
      <c r="Z16" s="10">
        <v>7.1857962647594392E-2</v>
      </c>
      <c r="AA16" s="10">
        <v>6.7431257126772434E-2</v>
      </c>
      <c r="AB16" s="10">
        <v>6.784102872657706E-2</v>
      </c>
      <c r="AC16" s="10">
        <v>6.3740487123659789E-2</v>
      </c>
      <c r="AD16" s="10">
        <v>7.022537191878879E-2</v>
      </c>
      <c r="AE16" s="10">
        <v>7.0919115823437726E-2</v>
      </c>
      <c r="AF16" s="10">
        <v>7.3583417018952005E-2</v>
      </c>
      <c r="AG16" s="10">
        <v>7.5479531008470158E-2</v>
      </c>
      <c r="AH16" s="37">
        <f t="shared" si="2"/>
        <v>4.2765333111298636E-6</v>
      </c>
      <c r="AI16" s="37">
        <f t="shared" si="10"/>
        <v>1.0249908810101276</v>
      </c>
      <c r="AJ16" s="29"/>
      <c r="AK16" s="39">
        <f t="shared" si="11"/>
        <v>2.5768224232231473E-2</v>
      </c>
      <c r="AL16" s="40">
        <f t="shared" si="12"/>
        <v>1.8961139895181528E-3</v>
      </c>
    </row>
    <row r="17" spans="1:44" x14ac:dyDescent="0.25">
      <c r="A17" s="11" t="s">
        <v>20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32"/>
      <c r="AI17" s="32"/>
      <c r="AJ17" s="29"/>
      <c r="AK17" s="33"/>
      <c r="AL17" s="34"/>
    </row>
    <row r="18" spans="1:44" outlineLevel="1" x14ac:dyDescent="0.25">
      <c r="A18" s="9" t="s">
        <v>21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37"/>
      <c r="AI18" s="37"/>
      <c r="AJ18" s="29"/>
      <c r="AK18" s="39"/>
      <c r="AL18" s="40"/>
    </row>
    <row r="19" spans="1:44" outlineLevel="1" x14ac:dyDescent="0.25">
      <c r="A19" s="9" t="s">
        <v>22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37"/>
      <c r="AI19" s="37"/>
      <c r="AJ19" s="29"/>
      <c r="AK19" s="39"/>
      <c r="AL19" s="40"/>
    </row>
    <row r="20" spans="1:44" outlineLevel="1" x14ac:dyDescent="0.25">
      <c r="A20" s="9" t="s">
        <v>24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37"/>
      <c r="AI20" s="37"/>
      <c r="AJ20" s="29"/>
      <c r="AK20" s="39"/>
      <c r="AL20" s="40"/>
    </row>
    <row r="21" spans="1:44" outlineLevel="1" x14ac:dyDescent="0.25">
      <c r="A21" s="9" t="s">
        <v>25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37"/>
      <c r="AI21" s="37"/>
      <c r="AJ21" s="29"/>
      <c r="AK21" s="39"/>
      <c r="AL21" s="40"/>
    </row>
    <row r="22" spans="1:44" outlineLevel="1" x14ac:dyDescent="0.25">
      <c r="A22" s="9" t="s">
        <v>26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37"/>
      <c r="AI22" s="37"/>
      <c r="AJ22" s="29"/>
      <c r="AK22" s="39"/>
      <c r="AL22" s="40"/>
    </row>
    <row r="23" spans="1:44" x14ac:dyDescent="0.25">
      <c r="A23" s="11" t="s">
        <v>27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32"/>
      <c r="AI23" s="32"/>
      <c r="AJ23" s="29"/>
      <c r="AK23" s="33"/>
      <c r="AL23" s="34"/>
      <c r="AR23" s="46"/>
    </row>
    <row r="24" spans="1:44" x14ac:dyDescent="0.25">
      <c r="A24" s="11" t="s">
        <v>28</v>
      </c>
      <c r="B24" s="8">
        <f t="shared" ref="B24:AA24" si="13">SUM(B25:B31)</f>
        <v>13900.996674573184</v>
      </c>
      <c r="C24" s="8">
        <f t="shared" si="13"/>
        <v>14206.675259234573</v>
      </c>
      <c r="D24" s="8">
        <f t="shared" si="13"/>
        <v>14477.819502462569</v>
      </c>
      <c r="E24" s="8">
        <f t="shared" si="13"/>
        <v>14612.601113230425</v>
      </c>
      <c r="F24" s="8">
        <f t="shared" si="13"/>
        <v>14625.905100619986</v>
      </c>
      <c r="G24" s="8">
        <f t="shared" si="13"/>
        <v>14745.18292757549</v>
      </c>
      <c r="H24" s="8">
        <f t="shared" si="13"/>
        <v>15236.693612546767</v>
      </c>
      <c r="I24" s="8">
        <f t="shared" si="13"/>
        <v>15659.514242219087</v>
      </c>
      <c r="J24" s="8">
        <f t="shared" si="13"/>
        <v>15983.851460215237</v>
      </c>
      <c r="K24" s="8">
        <f t="shared" si="13"/>
        <v>15594.515089491135</v>
      </c>
      <c r="L24" s="8">
        <f t="shared" si="13"/>
        <v>14998.101999638871</v>
      </c>
      <c r="M24" s="8">
        <f t="shared" si="13"/>
        <v>15007.54676793762</v>
      </c>
      <c r="N24" s="8">
        <f t="shared" si="13"/>
        <v>14917.716653794376</v>
      </c>
      <c r="O24" s="8">
        <f t="shared" si="13"/>
        <v>14927.853096509669</v>
      </c>
      <c r="P24" s="8">
        <f t="shared" si="13"/>
        <v>14843.596780825183</v>
      </c>
      <c r="Q24" s="8">
        <f t="shared" si="13"/>
        <v>14756.240896484087</v>
      </c>
      <c r="R24" s="8">
        <f t="shared" si="13"/>
        <v>14835.686501437047</v>
      </c>
      <c r="S24" s="8">
        <f t="shared" si="13"/>
        <v>14339.11793139054</v>
      </c>
      <c r="T24" s="8">
        <f t="shared" si="13"/>
        <v>14315.990844081793</v>
      </c>
      <c r="U24" s="8">
        <f t="shared" si="13"/>
        <v>14078.533217208702</v>
      </c>
      <c r="V24" s="8">
        <f t="shared" si="13"/>
        <v>13777.27409899624</v>
      </c>
      <c r="W24" s="8">
        <f t="shared" si="13"/>
        <v>13651.646917707023</v>
      </c>
      <c r="X24" s="8">
        <f t="shared" si="13"/>
        <v>14484.746365339208</v>
      </c>
      <c r="Y24" s="8">
        <f t="shared" si="13"/>
        <v>14613.597794835094</v>
      </c>
      <c r="Z24" s="8">
        <f t="shared" si="13"/>
        <v>14507.821470011741</v>
      </c>
      <c r="AA24" s="8">
        <f t="shared" si="13"/>
        <v>15006.906791590538</v>
      </c>
      <c r="AB24" s="8">
        <f>SUM(AB25:AB31)</f>
        <v>15430.852381587829</v>
      </c>
      <c r="AC24" s="8">
        <f>SUM(AC25:AC31)</f>
        <v>15978.857926579589</v>
      </c>
      <c r="AD24" s="8">
        <f t="shared" ref="AD24:AG24" si="14">SUM(AD25:AD31)</f>
        <v>16355.701333807323</v>
      </c>
      <c r="AE24" s="8">
        <f t="shared" si="14"/>
        <v>15911.161172427945</v>
      </c>
      <c r="AF24" s="8">
        <f t="shared" si="14"/>
        <v>16150.915619208459</v>
      </c>
      <c r="AG24" s="8">
        <f t="shared" si="14"/>
        <v>16555.181185135112</v>
      </c>
      <c r="AH24" s="32">
        <f>AG24/$AG$47</f>
        <v>0.93798653574140234</v>
      </c>
      <c r="AI24" s="32">
        <f>(AG24-B24)/B24</f>
        <v>0.19093483529974464</v>
      </c>
      <c r="AJ24" s="29"/>
      <c r="AK24" s="33">
        <f t="shared" si="11"/>
        <v>2.5030504490151352E-2</v>
      </c>
      <c r="AL24" s="34">
        <f>AG24-AF24</f>
        <v>404.26556592665293</v>
      </c>
      <c r="AO24" s="12"/>
      <c r="AP24" s="12"/>
      <c r="AQ24" s="12"/>
    </row>
    <row r="25" spans="1:44" outlineLevel="1" x14ac:dyDescent="0.25">
      <c r="A25" s="9" t="s">
        <v>29</v>
      </c>
      <c r="B25" s="10">
        <v>12319.457162398623</v>
      </c>
      <c r="C25" s="10">
        <v>12587.72780020627</v>
      </c>
      <c r="D25" s="10">
        <v>12826.140744442173</v>
      </c>
      <c r="E25" s="10">
        <v>12938.27005559021</v>
      </c>
      <c r="F25" s="10">
        <v>12947.475164480196</v>
      </c>
      <c r="G25" s="10">
        <v>13054.974356410317</v>
      </c>
      <c r="H25" s="10">
        <v>13468.483014981482</v>
      </c>
      <c r="I25" s="10">
        <v>13835.611429721994</v>
      </c>
      <c r="J25" s="10">
        <v>14121.781884069009</v>
      </c>
      <c r="K25" s="10">
        <v>13784.660846664912</v>
      </c>
      <c r="L25" s="10">
        <v>13250.696369519237</v>
      </c>
      <c r="M25" s="10">
        <v>13230.732050699185</v>
      </c>
      <c r="N25" s="10">
        <v>13134.149705126138</v>
      </c>
      <c r="O25" s="10">
        <v>13157.872854705593</v>
      </c>
      <c r="P25" s="10">
        <v>13095.633201732915</v>
      </c>
      <c r="Q25" s="10">
        <v>12973.598239146184</v>
      </c>
      <c r="R25" s="10">
        <v>13038.761222371635</v>
      </c>
      <c r="S25" s="10">
        <v>12599.515361467966</v>
      </c>
      <c r="T25" s="10">
        <v>12569.701288903105</v>
      </c>
      <c r="U25" s="10">
        <v>12343.312207311854</v>
      </c>
      <c r="V25" s="10">
        <v>12059.137939307993</v>
      </c>
      <c r="W25" s="10">
        <v>11930.245555866559</v>
      </c>
      <c r="X25" s="10">
        <v>12643.336553039157</v>
      </c>
      <c r="Y25" s="10">
        <v>12761.50552854612</v>
      </c>
      <c r="Z25" s="10">
        <v>12676.21202126565</v>
      </c>
      <c r="AA25" s="10">
        <v>13102.576134714931</v>
      </c>
      <c r="AB25" s="10">
        <v>13467.688295348591</v>
      </c>
      <c r="AC25" s="10">
        <v>13950.384317326287</v>
      </c>
      <c r="AD25" s="10">
        <v>14278.018983839072</v>
      </c>
      <c r="AE25" s="10">
        <v>13887.053482763142</v>
      </c>
      <c r="AF25" s="10">
        <v>14104.912653507488</v>
      </c>
      <c r="AG25" s="10">
        <v>14488.252548949278</v>
      </c>
      <c r="AH25" s="37">
        <f t="shared" ref="AH25:AH26" si="15">AG25/$AG$47</f>
        <v>0.8208781085125022</v>
      </c>
      <c r="AI25" s="37">
        <f t="shared" ref="AI25:AI26" si="16">(AG25-B25)/B25</f>
        <v>0.17604634343550787</v>
      </c>
      <c r="AJ25" s="29"/>
      <c r="AK25" s="39">
        <f>(AG25-AF25)/AF25</f>
        <v>2.7177757484833781E-2</v>
      </c>
      <c r="AL25" s="40">
        <f t="shared" ref="AL25:AL31" si="17">AG25-AF25</f>
        <v>383.33989544178985</v>
      </c>
    </row>
    <row r="26" spans="1:44" outlineLevel="1" x14ac:dyDescent="0.25">
      <c r="A26" s="9" t="s">
        <v>30</v>
      </c>
      <c r="B26" s="10">
        <v>1580.1127649067998</v>
      </c>
      <c r="C26" s="10">
        <v>1617.4560296010427</v>
      </c>
      <c r="D26" s="10">
        <v>1650.1537723374872</v>
      </c>
      <c r="E26" s="10">
        <v>1672.7684578901162</v>
      </c>
      <c r="F26" s="10">
        <v>1676.6824495715334</v>
      </c>
      <c r="G26" s="10">
        <v>1688.1411193463387</v>
      </c>
      <c r="H26" s="10">
        <v>1766.5262363888301</v>
      </c>
      <c r="I26" s="10">
        <v>1822.2148686499156</v>
      </c>
      <c r="J26" s="10">
        <v>1860.3599319587579</v>
      </c>
      <c r="K26" s="10">
        <v>1808.110997385626</v>
      </c>
      <c r="L26" s="10">
        <v>1745.6188543476762</v>
      </c>
      <c r="M26" s="10">
        <v>1775.005616305134</v>
      </c>
      <c r="N26" s="10">
        <v>1781.7952179293741</v>
      </c>
      <c r="O26" s="10">
        <v>1768.0881139818659</v>
      </c>
      <c r="P26" s="10">
        <v>1746.0830138472727</v>
      </c>
      <c r="Q26" s="10">
        <v>1780.7002860361849</v>
      </c>
      <c r="R26" s="10">
        <v>1795.0883106541728</v>
      </c>
      <c r="S26" s="10">
        <v>1737.8641816752233</v>
      </c>
      <c r="T26" s="10">
        <v>1744.4800456499374</v>
      </c>
      <c r="U26" s="10">
        <v>1733.6623503455723</v>
      </c>
      <c r="V26" s="10">
        <v>1716.70288943277</v>
      </c>
      <c r="W26" s="10">
        <v>1720.0543042682959</v>
      </c>
      <c r="X26" s="10">
        <v>1840.1004812911144</v>
      </c>
      <c r="Y26" s="10">
        <v>1850.9114447557877</v>
      </c>
      <c r="Z26" s="10">
        <v>1830.5397357076317</v>
      </c>
      <c r="AA26" s="10">
        <v>1903.3166242752025</v>
      </c>
      <c r="AB26" s="10">
        <v>1962.1220262793993</v>
      </c>
      <c r="AC26" s="10">
        <v>2027.3703114428502</v>
      </c>
      <c r="AD26" s="10">
        <v>2076.4847498016929</v>
      </c>
      <c r="AE26" s="10">
        <v>2022.8972342095274</v>
      </c>
      <c r="AF26" s="10">
        <v>2044.8265758846378</v>
      </c>
      <c r="AG26" s="10">
        <v>2065.7589313314056</v>
      </c>
      <c r="AH26" s="37">
        <f t="shared" si="15"/>
        <v>0.11704215387362991</v>
      </c>
      <c r="AI26" s="37">
        <f t="shared" si="16"/>
        <v>0.30734905584618244</v>
      </c>
      <c r="AJ26" s="29"/>
      <c r="AK26" s="39">
        <f t="shared" ref="AK26:AK31" si="18">(AG26-AF26)/AF26</f>
        <v>1.0236738750185702E-2</v>
      </c>
      <c r="AL26" s="40">
        <f t="shared" si="17"/>
        <v>20.932355446767815</v>
      </c>
    </row>
    <row r="27" spans="1:44" outlineLevel="1" x14ac:dyDescent="0.25">
      <c r="A27" s="9" t="s">
        <v>31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37"/>
      <c r="AI27" s="37"/>
      <c r="AJ27" s="29"/>
      <c r="AK27" s="39"/>
      <c r="AL27" s="40"/>
    </row>
    <row r="28" spans="1:44" outlineLevel="1" x14ac:dyDescent="0.25">
      <c r="A28" s="9" t="s">
        <v>32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37"/>
      <c r="AI28" s="37"/>
      <c r="AJ28" s="29"/>
      <c r="AK28" s="39"/>
      <c r="AL28" s="40"/>
    </row>
    <row r="29" spans="1:44" outlineLevel="1" x14ac:dyDescent="0.25">
      <c r="A29" s="9" t="s">
        <v>33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37"/>
      <c r="AI29" s="37"/>
      <c r="AJ29" s="29"/>
      <c r="AK29" s="39"/>
      <c r="AL29" s="40"/>
    </row>
    <row r="30" spans="1:44" outlineLevel="1" x14ac:dyDescent="0.25">
      <c r="A30" s="9" t="s">
        <v>34</v>
      </c>
      <c r="B30" s="10">
        <v>1.1942962729850881</v>
      </c>
      <c r="C30" s="10">
        <v>1.2402307450229759</v>
      </c>
      <c r="D30" s="10">
        <v>1.2574561720371842</v>
      </c>
      <c r="E30" s="10">
        <v>1.26319798104192</v>
      </c>
      <c r="F30" s="10">
        <v>1.4354522511840004</v>
      </c>
      <c r="G30" s="10">
        <v>1.6478991843592323</v>
      </c>
      <c r="H30" s="10">
        <v>1.3263578800940161</v>
      </c>
      <c r="I30" s="10">
        <v>1.3722923521319041</v>
      </c>
      <c r="J30" s="10">
        <v>1.3608087341224322</v>
      </c>
      <c r="K30" s="10">
        <v>1.4354522511840004</v>
      </c>
      <c r="L30" s="10">
        <v>1.4871285322266246</v>
      </c>
      <c r="M30" s="10">
        <v>1.5043539592408317</v>
      </c>
      <c r="N30" s="10">
        <v>1.5100957682455682</v>
      </c>
      <c r="O30" s="10">
        <v>1.5158375772503041</v>
      </c>
      <c r="P30" s="10">
        <v>1.4526776781982078</v>
      </c>
      <c r="Q30" s="10">
        <v>1.5588331887713374</v>
      </c>
      <c r="R30" s="10">
        <v>1.4943742918600025</v>
      </c>
      <c r="S30" s="10">
        <v>1.4188954016444404</v>
      </c>
      <c r="T30" s="10">
        <v>1.535235293209303</v>
      </c>
      <c r="U30" s="10">
        <v>1.3022028824810103</v>
      </c>
      <c r="V30" s="10">
        <v>1.2316887916571064</v>
      </c>
      <c r="W30" s="10">
        <v>1.1800862709133131</v>
      </c>
      <c r="X30" s="10">
        <v>1.1244916909042133</v>
      </c>
      <c r="Y30" s="10">
        <v>0.97514562992536613</v>
      </c>
      <c r="Z30" s="10">
        <v>0.87374463450025286</v>
      </c>
      <c r="AA30" s="10">
        <v>0.84174160375290374</v>
      </c>
      <c r="AB30" s="10">
        <v>0.88385303952656535</v>
      </c>
      <c r="AC30" s="10">
        <v>0.91595595676820241</v>
      </c>
      <c r="AD30" s="10">
        <v>0.97398428036400442</v>
      </c>
      <c r="AE30" s="10">
        <v>1.0173824159938345</v>
      </c>
      <c r="AF30" s="10">
        <v>1.0190097960021025</v>
      </c>
      <c r="AG30" s="10">
        <v>1.0135417705519403</v>
      </c>
      <c r="AH30" s="37">
        <f>AG30/$AG$47</f>
        <v>5.7425438209208151E-5</v>
      </c>
      <c r="AI30" s="37">
        <f t="shared" ref="AI30:AI31" si="19">(AG30-B30)/B30</f>
        <v>-0.15134812568857839</v>
      </c>
      <c r="AJ30" s="29"/>
      <c r="AK30" s="39">
        <f t="shared" si="18"/>
        <v>-5.3660185325156056E-3</v>
      </c>
      <c r="AL30" s="40">
        <f t="shared" si="17"/>
        <v>-5.4680254501622283E-3</v>
      </c>
    </row>
    <row r="31" spans="1:44" outlineLevel="1" x14ac:dyDescent="0.25">
      <c r="A31" s="9" t="s">
        <v>35</v>
      </c>
      <c r="B31" s="10">
        <v>0.23245099477638104</v>
      </c>
      <c r="C31" s="10">
        <v>0.25119868223655095</v>
      </c>
      <c r="D31" s="10">
        <v>0.26752951087031024</v>
      </c>
      <c r="E31" s="10">
        <v>0.29940176905806171</v>
      </c>
      <c r="F31" s="10">
        <v>0.31203431707154183</v>
      </c>
      <c r="G31" s="10">
        <v>0.41955263447303986</v>
      </c>
      <c r="H31" s="10">
        <v>0.3580032963604512</v>
      </c>
      <c r="I31" s="10">
        <v>0.31565149504663947</v>
      </c>
      <c r="J31" s="10">
        <v>0.34883545334912736</v>
      </c>
      <c r="K31" s="10">
        <v>0.30779318941284733</v>
      </c>
      <c r="L31" s="10">
        <v>0.29964723973081125</v>
      </c>
      <c r="M31" s="10">
        <v>0.30474697405982781</v>
      </c>
      <c r="N31" s="10">
        <v>0.26163497061851432</v>
      </c>
      <c r="O31" s="10">
        <v>0.37629024495971908</v>
      </c>
      <c r="P31" s="10">
        <v>0.427887566796959</v>
      </c>
      <c r="Q31" s="10">
        <v>0.38353811294568896</v>
      </c>
      <c r="R31" s="10">
        <v>0.34259411937781581</v>
      </c>
      <c r="S31" s="10">
        <v>0.31949284570530023</v>
      </c>
      <c r="T31" s="10">
        <v>0.27427423553950336</v>
      </c>
      <c r="U31" s="10">
        <v>0.25645666879442186</v>
      </c>
      <c r="V31" s="10">
        <v>0.20158146382025358</v>
      </c>
      <c r="W31" s="10">
        <v>0.16697130125419568</v>
      </c>
      <c r="X31" s="10">
        <v>0.18483931803424603</v>
      </c>
      <c r="Y31" s="10">
        <v>0.20567590326082344</v>
      </c>
      <c r="Z31" s="10">
        <v>0.19596840395919296</v>
      </c>
      <c r="AA31" s="10">
        <v>0.17229099664990233</v>
      </c>
      <c r="AB31" s="10">
        <v>0.15820692031277997</v>
      </c>
      <c r="AC31" s="10">
        <v>0.1873418536841088</v>
      </c>
      <c r="AD31" s="10">
        <v>0.22361588619326617</v>
      </c>
      <c r="AE31" s="10">
        <v>0.19307303928159145</v>
      </c>
      <c r="AF31" s="10">
        <v>0.15738002033103224</v>
      </c>
      <c r="AG31" s="10">
        <v>0.15616308387370112</v>
      </c>
      <c r="AH31" s="37">
        <f>AG31/$AG$47</f>
        <v>8.8479170608480113E-6</v>
      </c>
      <c r="AI31" s="37">
        <f t="shared" si="19"/>
        <v>-0.32818922102729331</v>
      </c>
      <c r="AJ31" s="29"/>
      <c r="AK31" s="39">
        <f t="shared" si="18"/>
        <v>-7.7324710898589418E-3</v>
      </c>
      <c r="AL31" s="40">
        <f t="shared" si="17"/>
        <v>-1.2169364573311192E-3</v>
      </c>
    </row>
    <row r="32" spans="1:44" x14ac:dyDescent="0.25">
      <c r="A32" s="11" t="s">
        <v>36</v>
      </c>
      <c r="B32" s="8">
        <f t="shared" ref="B32:AA32" si="20">SUM(B33:B36)</f>
        <v>1545.8533528449464</v>
      </c>
      <c r="C32" s="8">
        <f t="shared" si="20"/>
        <v>1636.4310230730002</v>
      </c>
      <c r="D32" s="8">
        <f t="shared" si="20"/>
        <v>1707.4564657481867</v>
      </c>
      <c r="E32" s="8">
        <f t="shared" si="20"/>
        <v>1762.9557530360016</v>
      </c>
      <c r="F32" s="8">
        <f t="shared" si="20"/>
        <v>1814.1734518897417</v>
      </c>
      <c r="G32" s="8">
        <f t="shared" si="20"/>
        <v>1855.5442917242906</v>
      </c>
      <c r="H32" s="8">
        <f t="shared" si="20"/>
        <v>1719.7749698026582</v>
      </c>
      <c r="I32" s="8">
        <f t="shared" si="20"/>
        <v>1426.8877649365813</v>
      </c>
      <c r="J32" s="8">
        <f t="shared" si="20"/>
        <v>1491.8827066197821</v>
      </c>
      <c r="K32" s="8">
        <f t="shared" si="20"/>
        <v>1486.0762385516082</v>
      </c>
      <c r="L32" s="8">
        <f t="shared" si="20"/>
        <v>1492.2224155978661</v>
      </c>
      <c r="M32" s="8">
        <f t="shared" si="20"/>
        <v>1603.7445766192591</v>
      </c>
      <c r="N32" s="8">
        <f t="shared" si="20"/>
        <v>1692.1246573240251</v>
      </c>
      <c r="O32" s="8">
        <f t="shared" si="20"/>
        <v>1700.3052738968463</v>
      </c>
      <c r="P32" s="8">
        <f t="shared" si="20"/>
        <v>1414.1415897546729</v>
      </c>
      <c r="Q32" s="8">
        <f t="shared" si="20"/>
        <v>1216.0931186203529</v>
      </c>
      <c r="R32" s="8">
        <f t="shared" si="20"/>
        <v>1251.9501560246192</v>
      </c>
      <c r="S32" s="8">
        <f t="shared" si="20"/>
        <v>763.59124516194049</v>
      </c>
      <c r="T32" s="8">
        <f t="shared" si="20"/>
        <v>608.60355344185666</v>
      </c>
      <c r="U32" s="8">
        <f t="shared" si="20"/>
        <v>408.32923304534131</v>
      </c>
      <c r="V32" s="8">
        <f t="shared" si="20"/>
        <v>400.77263100416906</v>
      </c>
      <c r="W32" s="8">
        <f t="shared" si="20"/>
        <v>515.97104988104388</v>
      </c>
      <c r="X32" s="8">
        <f t="shared" si="20"/>
        <v>425.06294209968399</v>
      </c>
      <c r="Y32" s="8">
        <f t="shared" si="20"/>
        <v>602.2615471232391</v>
      </c>
      <c r="Z32" s="8">
        <f t="shared" si="20"/>
        <v>811.89042621604301</v>
      </c>
      <c r="AA32" s="8">
        <f t="shared" si="20"/>
        <v>899.6310710849483</v>
      </c>
      <c r="AB32" s="8">
        <f>SUM(AB33:AB36)</f>
        <v>922.59885329855069</v>
      </c>
      <c r="AC32" s="8">
        <f>SUM(AC33:AC36)</f>
        <v>891.99302487066734</v>
      </c>
      <c r="AD32" s="8">
        <f t="shared" ref="AD32:AG32" si="21">SUM(AD33:AD36)</f>
        <v>862.99145627643406</v>
      </c>
      <c r="AE32" s="8">
        <f t="shared" si="21"/>
        <v>832.78066196316593</v>
      </c>
      <c r="AF32" s="8">
        <f t="shared" si="21"/>
        <v>830.82060284843635</v>
      </c>
      <c r="AG32" s="8">
        <f t="shared" si="21"/>
        <v>796.74274231444622</v>
      </c>
      <c r="AH32" s="32">
        <f>AG32/$AG$47</f>
        <v>4.5141998531049783E-2</v>
      </c>
      <c r="AI32" s="32">
        <f>(AG32-B32)/B32</f>
        <v>-0.48459358007786274</v>
      </c>
      <c r="AJ32" s="29"/>
      <c r="AK32" s="33">
        <f>(AG32-AF32)/AF32</f>
        <v>-4.1017110573757447E-2</v>
      </c>
      <c r="AL32" s="34">
        <f>AG32-AF32</f>
        <v>-34.077860533990133</v>
      </c>
    </row>
    <row r="33" spans="1:38" outlineLevel="1" x14ac:dyDescent="0.25">
      <c r="A33" s="9" t="s">
        <v>37</v>
      </c>
      <c r="B33" s="10">
        <v>1476.2440052032955</v>
      </c>
      <c r="C33" s="10">
        <v>1566.4053883747692</v>
      </c>
      <c r="D33" s="10">
        <v>1636.804891871742</v>
      </c>
      <c r="E33" s="10">
        <v>1691.858702032943</v>
      </c>
      <c r="F33" s="10">
        <v>1742.7939278700369</v>
      </c>
      <c r="G33" s="10">
        <v>1783.8901811031583</v>
      </c>
      <c r="H33" s="10">
        <v>1648.4939639728798</v>
      </c>
      <c r="I33" s="10">
        <v>1358.2515075538263</v>
      </c>
      <c r="J33" s="10">
        <v>1415.0371160350153</v>
      </c>
      <c r="K33" s="10">
        <v>1412.6418846823149</v>
      </c>
      <c r="L33" s="10">
        <v>1420.3433841632723</v>
      </c>
      <c r="M33" s="10">
        <v>1528.2075427926054</v>
      </c>
      <c r="N33" s="10">
        <v>1610.1605965103295</v>
      </c>
      <c r="O33" s="10">
        <v>1631.9913947418349</v>
      </c>
      <c r="P33" s="10">
        <v>1333.7545583090021</v>
      </c>
      <c r="Q33" s="10">
        <v>1127.8383820335271</v>
      </c>
      <c r="R33" s="10">
        <v>1175.2110126969387</v>
      </c>
      <c r="S33" s="10">
        <v>689.91193570459279</v>
      </c>
      <c r="T33" s="10">
        <v>519.50308849338364</v>
      </c>
      <c r="U33" s="10">
        <v>318.98149710157963</v>
      </c>
      <c r="V33" s="10">
        <v>312.08408821280602</v>
      </c>
      <c r="W33" s="10">
        <v>427.3484695940308</v>
      </c>
      <c r="X33" s="10">
        <v>339.12653336994782</v>
      </c>
      <c r="Y33" s="10">
        <v>516.28633635452331</v>
      </c>
      <c r="Z33" s="10">
        <v>725.87319921131211</v>
      </c>
      <c r="AA33" s="10">
        <v>814.15791003128629</v>
      </c>
      <c r="AB33" s="10">
        <v>839.50816237353752</v>
      </c>
      <c r="AC33" s="10">
        <v>804.05386674717329</v>
      </c>
      <c r="AD33" s="10">
        <v>775.83446627642377</v>
      </c>
      <c r="AE33" s="10">
        <v>742.35717646369142</v>
      </c>
      <c r="AF33" s="10">
        <v>738.73563588611705</v>
      </c>
      <c r="AG33" s="10">
        <v>703.19188189697729</v>
      </c>
      <c r="AH33" s="37">
        <f t="shared" ref="AH33:AH36" si="22">AG33/$AG$47</f>
        <v>3.9841576476025743E-2</v>
      </c>
      <c r="AI33" s="37">
        <f t="shared" ref="AI33" si="23">(AG33-B33)/B33</f>
        <v>-0.52366148182925909</v>
      </c>
      <c r="AJ33" s="29"/>
      <c r="AK33" s="39">
        <f>(AG33-AF33)/AF33</f>
        <v>-4.8114308099547476E-2</v>
      </c>
      <c r="AL33" s="40">
        <f t="shared" ref="AL33:AL36" si="24">AG33-AF33</f>
        <v>-35.543753989139759</v>
      </c>
    </row>
    <row r="34" spans="1:38" outlineLevel="1" x14ac:dyDescent="0.25">
      <c r="A34" s="9" t="s">
        <v>38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2.4900959999999999</v>
      </c>
      <c r="N34" s="10">
        <v>3.809456</v>
      </c>
      <c r="O34" s="10">
        <v>5.298496000000001</v>
      </c>
      <c r="P34" s="10">
        <v>22.298192</v>
      </c>
      <c r="Q34" s="10">
        <v>30.391311999999999</v>
      </c>
      <c r="R34" s="10">
        <v>24.359216000000004</v>
      </c>
      <c r="S34" s="10">
        <v>24.078208</v>
      </c>
      <c r="T34" s="10">
        <v>31.763984000000008</v>
      </c>
      <c r="U34" s="10">
        <v>31.332112000000002</v>
      </c>
      <c r="V34" s="10">
        <v>31.929632000000002</v>
      </c>
      <c r="W34" s="10">
        <v>31.837680000000006</v>
      </c>
      <c r="X34" s="10">
        <v>28.954822400000001</v>
      </c>
      <c r="Y34" s="10">
        <v>29.267369599999999</v>
      </c>
      <c r="Z34" s="10">
        <v>27.261673600000002</v>
      </c>
      <c r="AA34" s="10">
        <v>26.894537600000003</v>
      </c>
      <c r="AB34" s="10">
        <v>26.463606400000003</v>
      </c>
      <c r="AC34" s="10">
        <v>30.662008703648002</v>
      </c>
      <c r="AD34" s="10">
        <v>30.254681222505177</v>
      </c>
      <c r="AE34" s="10">
        <v>32.89197525156942</v>
      </c>
      <c r="AF34" s="10">
        <v>32.416733959680002</v>
      </c>
      <c r="AG34" s="10">
        <v>33.263515960352457</v>
      </c>
      <c r="AH34" s="37">
        <f t="shared" si="22"/>
        <v>1.8846504760844879E-3</v>
      </c>
      <c r="AI34" s="37"/>
      <c r="AJ34" s="29"/>
      <c r="AK34" s="39">
        <f t="shared" ref="AK34:AK35" si="25">(AG34-AF34)/AF34</f>
        <v>2.6121755563829605E-2</v>
      </c>
      <c r="AL34" s="40">
        <f t="shared" si="24"/>
        <v>0.84678200067245513</v>
      </c>
    </row>
    <row r="35" spans="1:38" outlineLevel="1" x14ac:dyDescent="0.25">
      <c r="A35" s="9" t="s">
        <v>39</v>
      </c>
      <c r="B35" s="10">
        <v>1.1779349611935386</v>
      </c>
      <c r="C35" s="10">
        <v>1.2057842539705816</v>
      </c>
      <c r="D35" s="10">
        <v>1.2695622463787344</v>
      </c>
      <c r="E35" s="10">
        <v>1.3324574548748893</v>
      </c>
      <c r="F35" s="10">
        <v>1.3846005412257598</v>
      </c>
      <c r="G35" s="10">
        <v>1.4277152328069249</v>
      </c>
      <c r="H35" s="10">
        <v>1.4207752519495596</v>
      </c>
      <c r="I35" s="10">
        <v>1.3347369822182993</v>
      </c>
      <c r="J35" s="10">
        <v>1.2470279094229331</v>
      </c>
      <c r="K35" s="10">
        <v>1.7551463147289148</v>
      </c>
      <c r="L35" s="10">
        <v>1.9370612898135577</v>
      </c>
      <c r="M35" s="10">
        <v>2.4531643983209555</v>
      </c>
      <c r="N35" s="10">
        <v>5.1662822081664492</v>
      </c>
      <c r="O35" s="10">
        <v>6.7155622153360222</v>
      </c>
      <c r="P35" s="10">
        <v>4.0344038128801643</v>
      </c>
      <c r="Q35" s="10">
        <v>2.5988953145014158</v>
      </c>
      <c r="R35" s="10">
        <v>2.6893045184890765</v>
      </c>
      <c r="S35" s="10">
        <v>0.10223215731509611</v>
      </c>
      <c r="T35" s="10">
        <v>0.37857766303444418</v>
      </c>
      <c r="U35" s="10">
        <v>0.3845294244172312</v>
      </c>
      <c r="V35" s="10">
        <v>0.47333342247502797</v>
      </c>
      <c r="W35" s="10">
        <v>0.71233430442835366</v>
      </c>
      <c r="X35" s="10">
        <v>0.24030637516196035</v>
      </c>
      <c r="Y35" s="10">
        <v>0.15701558181070208</v>
      </c>
      <c r="Z35" s="10">
        <v>0.14752146077944381</v>
      </c>
      <c r="AA35" s="10">
        <v>0.15852450002021107</v>
      </c>
      <c r="AB35" s="10">
        <v>0.15024223644577753</v>
      </c>
      <c r="AC35" s="10">
        <v>0.159117169382678</v>
      </c>
      <c r="AD35" s="10">
        <v>0.18693369275639657</v>
      </c>
      <c r="AE35" s="10">
        <v>0.24937412962223801</v>
      </c>
      <c r="AF35" s="10">
        <v>0.14803042929423491</v>
      </c>
      <c r="AG35" s="10">
        <v>0.14544151290295301</v>
      </c>
      <c r="AH35" s="37">
        <f>AG35/$AG$47</f>
        <v>8.2404522979985733E-6</v>
      </c>
      <c r="AI35" s="37">
        <f t="shared" ref="AI35:AI36" si="26">(AG35-B35)/B35</f>
        <v>-0.8765284012322847</v>
      </c>
      <c r="AJ35" s="29"/>
      <c r="AK35" s="39">
        <f t="shared" si="25"/>
        <v>-1.7489082505705592E-2</v>
      </c>
      <c r="AL35" s="40">
        <f t="shared" si="24"/>
        <v>-2.5889163912818924E-3</v>
      </c>
    </row>
    <row r="36" spans="1:38" outlineLevel="1" x14ac:dyDescent="0.25">
      <c r="A36" s="9" t="s">
        <v>40</v>
      </c>
      <c r="B36" s="10">
        <v>68.431412680457285</v>
      </c>
      <c r="C36" s="10">
        <v>68.81985044426041</v>
      </c>
      <c r="D36" s="10">
        <v>69.382011630065975</v>
      </c>
      <c r="E36" s="10">
        <v>69.764593548183669</v>
      </c>
      <c r="F36" s="10">
        <v>69.994923478478995</v>
      </c>
      <c r="G36" s="10">
        <v>70.226395388325329</v>
      </c>
      <c r="H36" s="10">
        <v>69.860230577828744</v>
      </c>
      <c r="I36" s="10">
        <v>67.30152040053656</v>
      </c>
      <c r="J36" s="10">
        <v>75.598562675343885</v>
      </c>
      <c r="K36" s="10">
        <v>71.679207554564357</v>
      </c>
      <c r="L36" s="10">
        <v>69.941970144780214</v>
      </c>
      <c r="M36" s="10">
        <v>70.59377342833281</v>
      </c>
      <c r="N36" s="10">
        <v>72.988322605529277</v>
      </c>
      <c r="O36" s="10">
        <v>56.299820939675442</v>
      </c>
      <c r="P36" s="10">
        <v>54.054435632790678</v>
      </c>
      <c r="Q36" s="10">
        <v>55.264529272324481</v>
      </c>
      <c r="R36" s="10">
        <v>49.690622809191481</v>
      </c>
      <c r="S36" s="10">
        <v>49.498869300032538</v>
      </c>
      <c r="T36" s="10">
        <v>56.957903285438583</v>
      </c>
      <c r="U36" s="10">
        <v>57.631094519344487</v>
      </c>
      <c r="V36" s="10">
        <v>56.285577368887949</v>
      </c>
      <c r="W36" s="10">
        <v>56.072565982584713</v>
      </c>
      <c r="X36" s="10">
        <v>56.74127995457421</v>
      </c>
      <c r="Y36" s="10">
        <v>56.550825586905034</v>
      </c>
      <c r="Z36" s="10">
        <v>58.608031943951488</v>
      </c>
      <c r="AA36" s="10">
        <v>58.420098953641713</v>
      </c>
      <c r="AB36" s="10">
        <v>56.476842288567326</v>
      </c>
      <c r="AC36" s="10">
        <v>57.118032250463457</v>
      </c>
      <c r="AD36" s="10">
        <v>56.715375084748715</v>
      </c>
      <c r="AE36" s="10">
        <v>57.282136118282899</v>
      </c>
      <c r="AF36" s="10">
        <v>59.520202573345109</v>
      </c>
      <c r="AG36" s="10">
        <v>60.141902944213506</v>
      </c>
      <c r="AH36" s="37">
        <f t="shared" si="22"/>
        <v>3.4075311266415519E-3</v>
      </c>
      <c r="AI36" s="37">
        <f t="shared" si="26"/>
        <v>-0.12113603112289842</v>
      </c>
      <c r="AJ36" s="29"/>
      <c r="AK36" s="39">
        <f>(AG36-AF36)/AF36</f>
        <v>1.0445199175898165E-2</v>
      </c>
      <c r="AL36" s="40">
        <f t="shared" si="24"/>
        <v>0.62170037086839613</v>
      </c>
    </row>
    <row r="37" spans="1:38" x14ac:dyDescent="0.25">
      <c r="A37" s="11" t="s">
        <v>41</v>
      </c>
      <c r="B37" s="8">
        <f>SUM(B38:B45)</f>
        <v>506.73335788526754</v>
      </c>
      <c r="C37" s="8">
        <f t="shared" ref="C37:AG37" si="27">SUM(C38:C45)</f>
        <v>479.0928751749658</v>
      </c>
      <c r="D37" s="8">
        <f t="shared" si="27"/>
        <v>446.5945827581823</v>
      </c>
      <c r="E37" s="8">
        <f t="shared" si="27"/>
        <v>517.42372369624889</v>
      </c>
      <c r="F37" s="8">
        <f t="shared" si="27"/>
        <v>493.21635097161311</v>
      </c>
      <c r="G37" s="8">
        <f t="shared" si="27"/>
        <v>507.2825045661254</v>
      </c>
      <c r="H37" s="8">
        <f t="shared" si="27"/>
        <v>550.51211438776897</v>
      </c>
      <c r="I37" s="8">
        <f t="shared" si="27"/>
        <v>463.67939663383913</v>
      </c>
      <c r="J37" s="8">
        <f t="shared" si="27"/>
        <v>440.16993692770086</v>
      </c>
      <c r="K37" s="8">
        <f t="shared" si="27"/>
        <v>417.27073103487749</v>
      </c>
      <c r="L37" s="8">
        <f t="shared" si="27"/>
        <v>492.85680181326984</v>
      </c>
      <c r="M37" s="8">
        <f t="shared" si="27"/>
        <v>729.971676971845</v>
      </c>
      <c r="N37" s="8">
        <f t="shared" si="27"/>
        <v>438.8973511235219</v>
      </c>
      <c r="O37" s="8">
        <f t="shared" si="27"/>
        <v>665.87587326509765</v>
      </c>
      <c r="P37" s="8">
        <f t="shared" si="27"/>
        <v>546.53677931189088</v>
      </c>
      <c r="Q37" s="8">
        <f t="shared" si="27"/>
        <v>543.09804274968906</v>
      </c>
      <c r="R37" s="8">
        <f t="shared" si="27"/>
        <v>520.30315455795403</v>
      </c>
      <c r="S37" s="8">
        <f t="shared" si="27"/>
        <v>499.10302796751159</v>
      </c>
      <c r="T37" s="8">
        <f t="shared" si="27"/>
        <v>474.6560468686742</v>
      </c>
      <c r="U37" s="8">
        <f t="shared" si="27"/>
        <v>483.17662738326942</v>
      </c>
      <c r="V37" s="8">
        <f t="shared" si="27"/>
        <v>845.28231390859401</v>
      </c>
      <c r="W37" s="8">
        <f t="shared" si="27"/>
        <v>632.21800417615952</v>
      </c>
      <c r="X37" s="8">
        <f t="shared" si="27"/>
        <v>503.27802087058581</v>
      </c>
      <c r="Y37" s="8">
        <f t="shared" si="27"/>
        <v>609.71927644277025</v>
      </c>
      <c r="Z37" s="8">
        <f t="shared" si="27"/>
        <v>634.42286611146301</v>
      </c>
      <c r="AA37" s="8">
        <f t="shared" si="27"/>
        <v>573.97506818526608</v>
      </c>
      <c r="AB37" s="8">
        <f t="shared" si="27"/>
        <v>547.36782435636314</v>
      </c>
      <c r="AC37" s="8">
        <f t="shared" si="27"/>
        <v>835.66064221038459</v>
      </c>
      <c r="AD37" s="8">
        <f t="shared" si="27"/>
        <v>620.12898214849702</v>
      </c>
      <c r="AE37" s="8">
        <f t="shared" si="27"/>
        <v>605.36740614176688</v>
      </c>
      <c r="AF37" s="8">
        <f t="shared" si="27"/>
        <v>632.39091719245846</v>
      </c>
      <c r="AG37" s="8">
        <f t="shared" si="27"/>
        <v>626.30155576006655</v>
      </c>
      <c r="AH37" s="32">
        <f>AG37/$AG$47</f>
        <v>3.5485110072024928E-2</v>
      </c>
      <c r="AI37" s="32">
        <f>(AG37-B37)/B37</f>
        <v>0.23595880558127999</v>
      </c>
      <c r="AJ37" s="13"/>
      <c r="AK37" s="33">
        <f>(AG37-AF37)/AF37</f>
        <v>-9.6291095694828067E-3</v>
      </c>
      <c r="AL37" s="34">
        <f>AG37-AF37</f>
        <v>-6.089361432391911</v>
      </c>
    </row>
    <row r="38" spans="1:38" outlineLevel="1" x14ac:dyDescent="0.25">
      <c r="A38" s="9" t="s">
        <v>42</v>
      </c>
      <c r="B38" s="10">
        <v>57.239525456519004</v>
      </c>
      <c r="C38" s="10">
        <v>54.425898336162916</v>
      </c>
      <c r="D38" s="10">
        <v>53.126474502926719</v>
      </c>
      <c r="E38" s="10">
        <v>60.185224762909122</v>
      </c>
      <c r="F38" s="10">
        <v>63.88919689145056</v>
      </c>
      <c r="G38" s="10">
        <v>71.85046705453037</v>
      </c>
      <c r="H38" s="10">
        <v>83.69946378687041</v>
      </c>
      <c r="I38" s="10">
        <v>67.354070025343916</v>
      </c>
      <c r="J38" s="10">
        <v>63.413263741518314</v>
      </c>
      <c r="K38" s="10">
        <v>63.307375344043038</v>
      </c>
      <c r="L38" s="10">
        <v>70.98928895161572</v>
      </c>
      <c r="M38" s="10">
        <v>85.102993011865649</v>
      </c>
      <c r="N38" s="10">
        <v>67.234318962329965</v>
      </c>
      <c r="O38" s="10">
        <v>86.704016736459636</v>
      </c>
      <c r="P38" s="10">
        <v>82.290096287554121</v>
      </c>
      <c r="Q38" s="10">
        <v>71.347826424361202</v>
      </c>
      <c r="R38" s="10">
        <v>79.922935832036359</v>
      </c>
      <c r="S38" s="10">
        <v>83.147756008182881</v>
      </c>
      <c r="T38" s="10">
        <v>80.310625009979276</v>
      </c>
      <c r="U38" s="10">
        <v>72.504032995683801</v>
      </c>
      <c r="V38" s="10">
        <v>107.44810711816272</v>
      </c>
      <c r="W38" s="10">
        <v>109.30289563550643</v>
      </c>
      <c r="X38" s="10">
        <v>71.985841049970958</v>
      </c>
      <c r="Y38" s="10">
        <v>80.903494970132527</v>
      </c>
      <c r="Z38" s="10">
        <v>79.838273040362196</v>
      </c>
      <c r="AA38" s="10">
        <v>76.654931881523524</v>
      </c>
      <c r="AB38" s="10">
        <v>73.391704563846758</v>
      </c>
      <c r="AC38" s="10">
        <v>123.86393635000476</v>
      </c>
      <c r="AD38" s="10">
        <v>86.852863210203438</v>
      </c>
      <c r="AE38" s="10">
        <v>75.896609295905435</v>
      </c>
      <c r="AF38" s="10">
        <v>82.322161773344646</v>
      </c>
      <c r="AG38" s="10">
        <v>77.068523369052883</v>
      </c>
      <c r="AH38" s="37">
        <f>AG38/$AG$48</f>
        <v>4.2169246988303568E-3</v>
      </c>
      <c r="AI38" s="37">
        <f>(AG38-B38)/B38</f>
        <v>0.34642142390919411</v>
      </c>
      <c r="AJ38" s="14"/>
      <c r="AK38" s="39">
        <f>(AG38-AF38)/AF38</f>
        <v>-6.3818032606535069E-2</v>
      </c>
      <c r="AL38" s="40">
        <f>AG38-AF38</f>
        <v>-5.2536384042917632</v>
      </c>
    </row>
    <row r="39" spans="1:38" outlineLevel="1" x14ac:dyDescent="0.25">
      <c r="A39" s="9" t="s">
        <v>43</v>
      </c>
      <c r="B39" s="10">
        <v>5.3338383710359996E-2</v>
      </c>
      <c r="C39" s="10">
        <v>3.4279166909120001E-2</v>
      </c>
      <c r="D39" s="10">
        <v>2.2034648489000001E-2</v>
      </c>
      <c r="E39" s="10">
        <v>4.4425800314000001E-2</v>
      </c>
      <c r="F39" s="10">
        <v>5.100740036056E-2</v>
      </c>
      <c r="G39" s="10">
        <v>6.9655267159240003E-2</v>
      </c>
      <c r="H39" s="10">
        <v>7.7470917214320006E-2</v>
      </c>
      <c r="I39" s="10">
        <v>4.2369050299519997E-2</v>
      </c>
      <c r="J39" s="10">
        <v>2.2350016824799999E-2</v>
      </c>
      <c r="K39" s="10">
        <v>1.8236516795560001E-2</v>
      </c>
      <c r="L39" s="10">
        <v>4.5796966990599999E-2</v>
      </c>
      <c r="M39" s="10">
        <v>0.40279680000000001</v>
      </c>
      <c r="N39" s="10">
        <v>4.04838E-2</v>
      </c>
      <c r="O39" s="10">
        <v>0.20390400000011999</v>
      </c>
      <c r="P39" s="10">
        <v>0.44352000000000003</v>
      </c>
      <c r="Q39" s="10">
        <v>9.3420000000039999E-2</v>
      </c>
      <c r="R39" s="10">
        <v>1.7279999999920002E-2</v>
      </c>
      <c r="S39" s="10" t="s">
        <v>54</v>
      </c>
      <c r="T39" s="10">
        <v>1.6544303999720001E-2</v>
      </c>
      <c r="U39" s="10">
        <v>9.3429503997199993E-3</v>
      </c>
      <c r="V39" s="10">
        <v>1.6124127157600001E-2</v>
      </c>
      <c r="W39" s="10" t="s">
        <v>54</v>
      </c>
      <c r="X39" s="10">
        <v>2.6116363635599999E-3</v>
      </c>
      <c r="Y39" s="10" t="s">
        <v>54</v>
      </c>
      <c r="Z39" s="10" t="s">
        <v>54</v>
      </c>
      <c r="AA39" s="10" t="s">
        <v>54</v>
      </c>
      <c r="AB39" s="10" t="s">
        <v>54</v>
      </c>
      <c r="AC39" s="10" t="s">
        <v>54</v>
      </c>
      <c r="AD39" s="10">
        <v>2.160000000004E-2</v>
      </c>
      <c r="AE39" s="10">
        <v>1.2095999999999999E-2</v>
      </c>
      <c r="AF39" s="10">
        <v>4.3200000001199996E-3</v>
      </c>
      <c r="AG39" s="10">
        <v>1.7279999999920002E-2</v>
      </c>
      <c r="AH39" s="37">
        <f t="shared" ref="AH39:AH41" si="28">AG39/$AG$48</f>
        <v>9.4550220518058853E-7</v>
      </c>
      <c r="AI39" s="37">
        <f>(AG39-B39)/B39</f>
        <v>-0.676030678136884</v>
      </c>
      <c r="AJ39" s="14"/>
      <c r="AK39" s="39">
        <f t="shared" ref="AK39:AK40" si="29">(AG39-AF39)/AF39</f>
        <v>2.9999999998703712</v>
      </c>
      <c r="AL39" s="40">
        <f t="shared" ref="AL39:AL41" si="30">AG39-AF39</f>
        <v>1.2959999999800003E-2</v>
      </c>
    </row>
    <row r="40" spans="1:38" outlineLevel="1" x14ac:dyDescent="0.25">
      <c r="A40" s="9" t="s">
        <v>44</v>
      </c>
      <c r="B40" s="10">
        <v>302.26320095857596</v>
      </c>
      <c r="C40" s="10">
        <v>304.41139619136959</v>
      </c>
      <c r="D40" s="10">
        <v>290.23927351986026</v>
      </c>
      <c r="E40" s="10">
        <v>320.90730436602712</v>
      </c>
      <c r="F40" s="10">
        <v>284.55162601200414</v>
      </c>
      <c r="G40" s="10">
        <v>261.73736864583782</v>
      </c>
      <c r="H40" s="10">
        <v>280.41521677583205</v>
      </c>
      <c r="I40" s="10">
        <v>255.82156402158469</v>
      </c>
      <c r="J40" s="10">
        <v>262.56102147863982</v>
      </c>
      <c r="K40" s="10">
        <v>246.09273922458627</v>
      </c>
      <c r="L40" s="10">
        <v>272.71308015189169</v>
      </c>
      <c r="M40" s="10">
        <v>315.94407742568023</v>
      </c>
      <c r="N40" s="10">
        <v>256.97535934692075</v>
      </c>
      <c r="O40" s="10">
        <v>284.69447153892389</v>
      </c>
      <c r="P40" s="10">
        <v>277.83080688580304</v>
      </c>
      <c r="Q40" s="10">
        <v>274.60808440007099</v>
      </c>
      <c r="R40" s="10">
        <v>269.79812269868921</v>
      </c>
      <c r="S40" s="10">
        <v>271.48595740724613</v>
      </c>
      <c r="T40" s="10">
        <v>264.63411014020988</v>
      </c>
      <c r="U40" s="10">
        <v>267.06770004141583</v>
      </c>
      <c r="V40" s="10">
        <v>346.32829789278253</v>
      </c>
      <c r="W40" s="10">
        <v>282.29948169212889</v>
      </c>
      <c r="X40" s="10">
        <v>271.61636007307817</v>
      </c>
      <c r="Y40" s="10">
        <v>284.22868310168974</v>
      </c>
      <c r="Z40" s="10">
        <v>288.16467293250309</v>
      </c>
      <c r="AA40" s="10">
        <v>273.05136927620435</v>
      </c>
      <c r="AB40" s="10">
        <v>272.78064907219675</v>
      </c>
      <c r="AC40" s="10">
        <v>311.75775808321566</v>
      </c>
      <c r="AD40" s="10">
        <v>287.08816115167104</v>
      </c>
      <c r="AE40" s="10">
        <v>283.18207096803764</v>
      </c>
      <c r="AF40" s="10">
        <v>309.78465421954178</v>
      </c>
      <c r="AG40" s="10">
        <v>277.90420156980213</v>
      </c>
      <c r="AH40" s="37">
        <f t="shared" si="28"/>
        <v>1.5205962697593469E-2</v>
      </c>
      <c r="AI40" s="37">
        <f>(AG40-B40)/B40</f>
        <v>-8.0588703194842917E-2</v>
      </c>
      <c r="AJ40" s="14"/>
      <c r="AK40" s="39">
        <f t="shared" si="29"/>
        <v>-0.10291165884268187</v>
      </c>
      <c r="AL40" s="40">
        <f t="shared" si="30"/>
        <v>-31.880452649739652</v>
      </c>
    </row>
    <row r="41" spans="1:38" outlineLevel="1" x14ac:dyDescent="0.25">
      <c r="A41" s="9" t="s">
        <v>45</v>
      </c>
      <c r="B41" s="10">
        <v>147.17729308646224</v>
      </c>
      <c r="C41" s="10">
        <v>120.22130148052416</v>
      </c>
      <c r="D41" s="10">
        <v>103.20680008690631</v>
      </c>
      <c r="E41" s="10">
        <v>136.28676876699865</v>
      </c>
      <c r="F41" s="10">
        <v>144.72452066779786</v>
      </c>
      <c r="G41" s="10">
        <v>173.62501359859795</v>
      </c>
      <c r="H41" s="10">
        <v>186.31996290785219</v>
      </c>
      <c r="I41" s="10">
        <v>140.46139353661098</v>
      </c>
      <c r="J41" s="10">
        <v>114.17330169071793</v>
      </c>
      <c r="K41" s="10">
        <v>107.8523799494526</v>
      </c>
      <c r="L41" s="10">
        <v>149.10863574277187</v>
      </c>
      <c r="M41" s="10">
        <v>328.52180973429915</v>
      </c>
      <c r="N41" s="10">
        <v>114.64718901427121</v>
      </c>
      <c r="O41" s="10">
        <v>294.27348098971396</v>
      </c>
      <c r="P41" s="10">
        <v>185.97235613853374</v>
      </c>
      <c r="Q41" s="10">
        <v>197.04871192525678</v>
      </c>
      <c r="R41" s="10">
        <v>170.56481602722855</v>
      </c>
      <c r="S41" s="10">
        <v>144.46931455208252</v>
      </c>
      <c r="T41" s="10">
        <v>129.69476741448528</v>
      </c>
      <c r="U41" s="10">
        <v>143.59555139577003</v>
      </c>
      <c r="V41" s="10">
        <v>391.48978477049116</v>
      </c>
      <c r="W41" s="10">
        <v>240.61562684852419</v>
      </c>
      <c r="X41" s="10">
        <v>159.67320811117312</v>
      </c>
      <c r="Y41" s="10">
        <v>244.5870983709479</v>
      </c>
      <c r="Z41" s="10">
        <v>266.41992013859766</v>
      </c>
      <c r="AA41" s="10">
        <v>224.26876702753825</v>
      </c>
      <c r="AB41" s="10">
        <v>201.19547072031961</v>
      </c>
      <c r="AC41" s="10">
        <v>400.03894777716408</v>
      </c>
      <c r="AD41" s="10">
        <v>246.16635778662254</v>
      </c>
      <c r="AE41" s="10">
        <v>246.27662987782372</v>
      </c>
      <c r="AF41" s="10">
        <v>240.27978119957194</v>
      </c>
      <c r="AG41" s="10">
        <v>271.3115508212116</v>
      </c>
      <c r="AH41" s="37">
        <f t="shared" si="28"/>
        <v>1.4845235508889379E-2</v>
      </c>
      <c r="AI41" s="37">
        <f>(AG41-B41)/B41</f>
        <v>0.84343348849216981</v>
      </c>
      <c r="AJ41" s="14"/>
      <c r="AK41" s="39">
        <f>(AG41-AF41)/AF41</f>
        <v>0.12914848459873218</v>
      </c>
      <c r="AL41" s="40">
        <f t="shared" si="30"/>
        <v>31.031769621639654</v>
      </c>
    </row>
    <row r="42" spans="1:38" outlineLevel="1" x14ac:dyDescent="0.25">
      <c r="A42" s="9" t="s">
        <v>46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37"/>
      <c r="AI42" s="37"/>
      <c r="AJ42" s="14"/>
      <c r="AK42" s="39"/>
      <c r="AL42" s="40"/>
    </row>
    <row r="43" spans="1:38" outlineLevel="1" x14ac:dyDescent="0.25">
      <c r="A43" s="9" t="s">
        <v>47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37"/>
      <c r="AI43" s="37"/>
      <c r="AJ43" s="14"/>
      <c r="AK43" s="39"/>
      <c r="AL43" s="40"/>
    </row>
    <row r="44" spans="1:38" outlineLevel="1" x14ac:dyDescent="0.25">
      <c r="A44" s="9" t="s">
        <v>48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37"/>
      <c r="AI44" s="37"/>
      <c r="AJ44" s="14"/>
      <c r="AK44" s="39"/>
      <c r="AL44" s="40"/>
    </row>
    <row r="45" spans="1:38" outlineLevel="1" x14ac:dyDescent="0.25">
      <c r="A45" s="9" t="s">
        <v>49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9"/>
      <c r="AI45" s="9"/>
      <c r="AJ45" s="14"/>
      <c r="AK45" s="39"/>
      <c r="AL45" s="40"/>
    </row>
    <row r="46" spans="1:38" x14ac:dyDescent="0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50"/>
      <c r="U46" s="15"/>
      <c r="V46" s="15"/>
      <c r="W46" s="15"/>
      <c r="X46" s="15"/>
      <c r="Y46" s="15"/>
      <c r="Z46" s="50"/>
      <c r="AA46" s="50"/>
      <c r="AB46" s="50"/>
      <c r="AC46" s="50"/>
      <c r="AD46" s="50"/>
      <c r="AE46" s="50"/>
      <c r="AF46" s="50"/>
      <c r="AG46" s="50"/>
      <c r="AH46" s="48"/>
      <c r="AI46" s="29"/>
      <c r="AJ46" s="29"/>
      <c r="AK46" s="38"/>
      <c r="AL46" s="41"/>
    </row>
    <row r="47" spans="1:38" x14ac:dyDescent="0.25">
      <c r="A47" s="16" t="s">
        <v>50</v>
      </c>
      <c r="B47" s="17">
        <f t="shared" ref="B47:AA47" si="31">SUM(B2,B7,B8,B9,B10,B11,B17,B23,B24,B32)</f>
        <v>16138.038900064294</v>
      </c>
      <c r="C47" s="17">
        <f t="shared" si="31"/>
        <v>16513.961762251143</v>
      </c>
      <c r="D47" s="17">
        <f t="shared" si="31"/>
        <v>16777.878130699177</v>
      </c>
      <c r="E47" s="17">
        <f t="shared" si="31"/>
        <v>16959.096949105711</v>
      </c>
      <c r="F47" s="17">
        <f t="shared" si="31"/>
        <v>16973.74296423902</v>
      </c>
      <c r="G47" s="17">
        <f t="shared" si="31"/>
        <v>17100.732644788903</v>
      </c>
      <c r="H47" s="17">
        <f t="shared" si="31"/>
        <v>17458.121804029211</v>
      </c>
      <c r="I47" s="17">
        <f t="shared" si="31"/>
        <v>17543.748454844863</v>
      </c>
      <c r="J47" s="17">
        <f t="shared" si="31"/>
        <v>17937.324747333369</v>
      </c>
      <c r="K47" s="17">
        <f t="shared" si="31"/>
        <v>17473.936188177599</v>
      </c>
      <c r="L47" s="17">
        <f t="shared" si="31"/>
        <v>16885.613755448281</v>
      </c>
      <c r="M47" s="17">
        <f t="shared" si="31"/>
        <v>17010.900101778596</v>
      </c>
      <c r="N47" s="17">
        <f t="shared" si="31"/>
        <v>16976.742607751683</v>
      </c>
      <c r="O47" s="17">
        <f t="shared" si="31"/>
        <v>17729.185752392357</v>
      </c>
      <c r="P47" s="17">
        <f t="shared" si="31"/>
        <v>16615.795993587224</v>
      </c>
      <c r="Q47" s="17">
        <f t="shared" si="31"/>
        <v>16331.52466209796</v>
      </c>
      <c r="R47" s="17">
        <f t="shared" si="31"/>
        <v>16451.277085114474</v>
      </c>
      <c r="S47" s="17">
        <f t="shared" si="31"/>
        <v>15469.060180960263</v>
      </c>
      <c r="T47" s="17">
        <f t="shared" si="31"/>
        <v>15292.740794751982</v>
      </c>
      <c r="U47" s="17">
        <f t="shared" si="31"/>
        <v>14854.899959850109</v>
      </c>
      <c r="V47" s="17">
        <f t="shared" si="31"/>
        <v>14535.088349759963</v>
      </c>
      <c r="W47" s="17">
        <f t="shared" si="31"/>
        <v>14490.84950507372</v>
      </c>
      <c r="X47" s="17">
        <f t="shared" si="31"/>
        <v>15230.380372487363</v>
      </c>
      <c r="Y47" s="17">
        <f t="shared" si="31"/>
        <v>15545.318187987907</v>
      </c>
      <c r="Z47" s="17">
        <f t="shared" si="31"/>
        <v>15642.75714132143</v>
      </c>
      <c r="AA47" s="17">
        <f t="shared" si="31"/>
        <v>16233.383518869043</v>
      </c>
      <c r="AB47" s="17">
        <f>SUM(AB2,AB7,AB8,AB9,AB10,AB11,AB17,AB23,AB24,AB32)</f>
        <v>16685.94551360028</v>
      </c>
      <c r="AC47" s="17">
        <f>SUM(AC2,AC7,AC8,AC9,AC10,AC11,AC17,AC23,AC24,AC32)</f>
        <v>17177.214954488052</v>
      </c>
      <c r="AD47" s="17">
        <f t="shared" ref="AD47:AG47" si="32">SUM(AD2,AD7,AD8,AD9,AD10,AD11,AD17,AD23,AD24,AD32)</f>
        <v>17543.265698260511</v>
      </c>
      <c r="AE47" s="17">
        <f t="shared" si="32"/>
        <v>17043.055756484133</v>
      </c>
      <c r="AF47" s="17">
        <f t="shared" si="32"/>
        <v>17286.829868326189</v>
      </c>
      <c r="AG47" s="17">
        <f t="shared" si="32"/>
        <v>17649.70024015279</v>
      </c>
      <c r="AH47" s="32">
        <f>AF47/$AF$47</f>
        <v>1</v>
      </c>
      <c r="AI47" s="32">
        <f>(AF47-B47)/B47</f>
        <v>7.1185289326407483E-2</v>
      </c>
      <c r="AJ47" s="29"/>
      <c r="AK47" s="33">
        <f>(AG47-AF47)/AF47</f>
        <v>2.0991146126304521E-2</v>
      </c>
      <c r="AL47" s="34">
        <f>AG47-AF47</f>
        <v>362.8703718266006</v>
      </c>
    </row>
    <row r="48" spans="1:38" x14ac:dyDescent="0.25">
      <c r="A48" s="16" t="s">
        <v>51</v>
      </c>
      <c r="B48" s="17">
        <f>SUM(B2,B7,B8,B9,B10,B11,B17,B23,B24,B32,B37)</f>
        <v>16644.77225794956</v>
      </c>
      <c r="C48" s="17">
        <f t="shared" ref="C48:AG48" si="33">SUM(C2,C7,C8,C9,C10,C11,C17,C23,C24,C32,C37)</f>
        <v>16993.05463742611</v>
      </c>
      <c r="D48" s="17">
        <f t="shared" si="33"/>
        <v>17224.472713457359</v>
      </c>
      <c r="E48" s="17">
        <f t="shared" si="33"/>
        <v>17476.520672801958</v>
      </c>
      <c r="F48" s="17">
        <f t="shared" si="33"/>
        <v>17466.959315210632</v>
      </c>
      <c r="G48" s="17">
        <f t="shared" si="33"/>
        <v>17608.015149355029</v>
      </c>
      <c r="H48" s="17">
        <f t="shared" si="33"/>
        <v>18008.633918416981</v>
      </c>
      <c r="I48" s="17">
        <f t="shared" si="33"/>
        <v>18007.4278514787</v>
      </c>
      <c r="J48" s="17">
        <f t="shared" si="33"/>
        <v>18377.49468426107</v>
      </c>
      <c r="K48" s="17">
        <f t="shared" si="33"/>
        <v>17891.206919212476</v>
      </c>
      <c r="L48" s="17">
        <f t="shared" si="33"/>
        <v>17378.470557261549</v>
      </c>
      <c r="M48" s="17">
        <f t="shared" si="33"/>
        <v>17740.871778750439</v>
      </c>
      <c r="N48" s="17">
        <f t="shared" si="33"/>
        <v>17415.639958875207</v>
      </c>
      <c r="O48" s="17">
        <f t="shared" si="33"/>
        <v>18395.061625657454</v>
      </c>
      <c r="P48" s="17">
        <f t="shared" si="33"/>
        <v>17162.332772899113</v>
      </c>
      <c r="Q48" s="17">
        <f t="shared" si="33"/>
        <v>16874.62270484765</v>
      </c>
      <c r="R48" s="17">
        <f t="shared" si="33"/>
        <v>16971.580239672428</v>
      </c>
      <c r="S48" s="17">
        <f t="shared" si="33"/>
        <v>15968.163208927775</v>
      </c>
      <c r="T48" s="17">
        <f t="shared" si="33"/>
        <v>15767.396841620657</v>
      </c>
      <c r="U48" s="17">
        <f t="shared" si="33"/>
        <v>15338.076587233378</v>
      </c>
      <c r="V48" s="17">
        <f t="shared" si="33"/>
        <v>15380.370663668557</v>
      </c>
      <c r="W48" s="17">
        <f t="shared" si="33"/>
        <v>15123.06750924988</v>
      </c>
      <c r="X48" s="17">
        <f t="shared" si="33"/>
        <v>15733.65839335795</v>
      </c>
      <c r="Y48" s="17">
        <f t="shared" si="33"/>
        <v>16155.037464430678</v>
      </c>
      <c r="Z48" s="17">
        <f t="shared" si="33"/>
        <v>16277.180007432893</v>
      </c>
      <c r="AA48" s="17">
        <f t="shared" si="33"/>
        <v>16807.35858705431</v>
      </c>
      <c r="AB48" s="17">
        <f t="shared" si="33"/>
        <v>17233.313337956642</v>
      </c>
      <c r="AC48" s="17">
        <f t="shared" si="33"/>
        <v>18012.875596698435</v>
      </c>
      <c r="AD48" s="17">
        <f t="shared" si="33"/>
        <v>18163.394680409008</v>
      </c>
      <c r="AE48" s="17">
        <f t="shared" si="33"/>
        <v>17648.423162625899</v>
      </c>
      <c r="AF48" s="17">
        <f t="shared" si="33"/>
        <v>17919.220785518646</v>
      </c>
      <c r="AG48" s="17">
        <f t="shared" si="33"/>
        <v>18276.001795912856</v>
      </c>
      <c r="AH48" s="32">
        <f>AF48/$AF$48</f>
        <v>1</v>
      </c>
      <c r="AI48" s="32">
        <f>(AF48-B48)/B48</f>
        <v>7.656749565680647E-2</v>
      </c>
      <c r="AJ48" s="29"/>
      <c r="AK48" s="33">
        <f>(AG48-AF48)/AF48</f>
        <v>1.9910520366072024E-2</v>
      </c>
      <c r="AL48" s="34">
        <f>AG48-AF48</f>
        <v>356.78101039421017</v>
      </c>
    </row>
    <row r="49" spans="26:38" x14ac:dyDescent="0.25">
      <c r="Z49" s="22"/>
      <c r="AA49" s="22"/>
      <c r="AB49" s="22"/>
      <c r="AC49" s="22"/>
      <c r="AD49" s="22"/>
      <c r="AE49" s="22"/>
      <c r="AF49" s="22"/>
      <c r="AG49" s="22"/>
      <c r="AI49" s="29"/>
      <c r="AJ49" s="29"/>
      <c r="AK49" s="29"/>
      <c r="AL49" s="53"/>
    </row>
    <row r="50" spans="26:38" x14ac:dyDescent="0.25">
      <c r="Z50" s="22"/>
      <c r="AA50" s="22"/>
      <c r="AB50" s="22"/>
      <c r="AC50" s="22"/>
      <c r="AD50" s="22"/>
      <c r="AE50" s="22"/>
      <c r="AF50" s="22"/>
      <c r="AG50" s="22"/>
      <c r="AH50" s="57"/>
      <c r="AJ50" s="57"/>
    </row>
    <row r="51" spans="26:38" x14ac:dyDescent="0.25">
      <c r="Z51" s="22"/>
      <c r="AA51" s="22"/>
      <c r="AB51" s="22"/>
      <c r="AC51" s="22"/>
      <c r="AD51" s="22"/>
      <c r="AE51" s="22"/>
      <c r="AF51" s="22"/>
      <c r="AG51" s="22"/>
      <c r="AH51" s="57"/>
    </row>
    <row r="52" spans="26:38" x14ac:dyDescent="0.25">
      <c r="Z52" s="22"/>
      <c r="AA52" s="22"/>
      <c r="AB52" s="22"/>
      <c r="AC52" s="22"/>
      <c r="AD52" s="22"/>
      <c r="AE52" s="22"/>
      <c r="AF52" s="22"/>
      <c r="AG52" s="22"/>
      <c r="AH52" s="58"/>
      <c r="AI52" s="58"/>
      <c r="AL52" s="12"/>
    </row>
    <row r="53" spans="26:38" x14ac:dyDescent="0.25">
      <c r="Z53" s="22"/>
      <c r="AA53" s="22"/>
      <c r="AB53" s="22"/>
      <c r="AC53" s="22"/>
      <c r="AD53" s="22"/>
      <c r="AE53" s="22"/>
      <c r="AF53" s="22"/>
      <c r="AG53" s="22"/>
      <c r="AH53" s="57"/>
      <c r="AL53" s="12"/>
    </row>
    <row r="54" spans="26:38" x14ac:dyDescent="0.25">
      <c r="Z54" s="22"/>
      <c r="AA54" s="22"/>
      <c r="AB54" s="22"/>
      <c r="AC54" s="22"/>
      <c r="AD54" s="22"/>
      <c r="AE54" s="22"/>
      <c r="AF54" s="22"/>
      <c r="AG54" s="22"/>
      <c r="AH54" s="57"/>
      <c r="AL54" s="12"/>
    </row>
    <row r="55" spans="26:38" x14ac:dyDescent="0.25">
      <c r="Z55" s="22"/>
      <c r="AA55" s="22"/>
      <c r="AB55" s="22"/>
      <c r="AC55" s="22"/>
      <c r="AD55" s="22"/>
      <c r="AE55" s="22"/>
      <c r="AF55" s="22"/>
      <c r="AG55" s="22"/>
      <c r="AH55" s="57"/>
      <c r="AL55" s="12"/>
    </row>
    <row r="56" spans="26:38" x14ac:dyDescent="0.25">
      <c r="Z56" s="22"/>
      <c r="AA56" s="22"/>
      <c r="AB56" s="22"/>
      <c r="AC56" s="22"/>
      <c r="AD56" s="22"/>
      <c r="AE56" s="22"/>
      <c r="AF56" s="22"/>
      <c r="AG56" s="22"/>
      <c r="AH56" s="57"/>
      <c r="AL56" s="12"/>
    </row>
    <row r="57" spans="26:38" x14ac:dyDescent="0.25">
      <c r="Z57" s="22"/>
      <c r="AA57" s="22"/>
      <c r="AB57" s="22"/>
      <c r="AC57" s="22"/>
      <c r="AD57" s="22"/>
      <c r="AE57" s="22"/>
      <c r="AF57" s="22"/>
      <c r="AG57" s="22"/>
      <c r="AH57" s="57"/>
      <c r="AL57" s="12"/>
    </row>
    <row r="58" spans="26:38" x14ac:dyDescent="0.25">
      <c r="Z58" s="22"/>
      <c r="AA58" s="22"/>
      <c r="AB58" s="22"/>
      <c r="AC58" s="22"/>
      <c r="AD58" s="22"/>
      <c r="AE58" s="22"/>
      <c r="AF58" s="22"/>
      <c r="AG58" s="22"/>
      <c r="AH58" s="57"/>
      <c r="AK58" s="22"/>
      <c r="AL58" s="12"/>
    </row>
    <row r="59" spans="26:38" x14ac:dyDescent="0.25">
      <c r="Z59" s="22"/>
      <c r="AA59" s="22"/>
      <c r="AB59" s="22"/>
      <c r="AC59" s="22"/>
      <c r="AD59" s="22"/>
      <c r="AE59" s="22"/>
      <c r="AF59" s="22"/>
      <c r="AG59" s="22"/>
      <c r="AH59" s="57"/>
      <c r="AL59" s="12"/>
    </row>
    <row r="60" spans="26:38" x14ac:dyDescent="0.25">
      <c r="Z60" s="22"/>
      <c r="AA60" s="22"/>
      <c r="AB60" s="22"/>
      <c r="AC60" s="22"/>
      <c r="AD60" s="22"/>
      <c r="AE60" s="22"/>
      <c r="AF60" s="22"/>
      <c r="AG60" s="22"/>
      <c r="AH60" s="57"/>
      <c r="AI60" s="57"/>
      <c r="AL60" s="12"/>
    </row>
    <row r="61" spans="26:38" x14ac:dyDescent="0.25">
      <c r="Z61" s="22"/>
      <c r="AA61" s="22"/>
      <c r="AB61" s="22"/>
      <c r="AC61" s="22"/>
      <c r="AD61" s="22"/>
      <c r="AE61" s="22"/>
      <c r="AF61" s="22"/>
      <c r="AG61" s="22"/>
      <c r="AL61" s="12"/>
    </row>
    <row r="62" spans="26:38" x14ac:dyDescent="0.25">
      <c r="AA62" s="12"/>
      <c r="AB62" s="12"/>
      <c r="AC62" s="12"/>
      <c r="AD62" s="12"/>
      <c r="AE62" s="12"/>
      <c r="AF62" s="12"/>
      <c r="AG62" s="12"/>
      <c r="AL62" s="12"/>
    </row>
    <row r="63" spans="26:38" x14ac:dyDescent="0.25">
      <c r="AL63" s="12"/>
    </row>
    <row r="64" spans="26:38" x14ac:dyDescent="0.25">
      <c r="AL64" s="1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E4F05-4BA4-4550-BB6E-80A3E36936F3}">
  <sheetPr>
    <tabColor rgb="FFFF0000"/>
    <outlinePr summaryBelow="0"/>
  </sheetPr>
  <dimension ref="A1:AR64"/>
  <sheetViews>
    <sheetView zoomScale="75" zoomScaleNormal="75" workbookViewId="0">
      <pane ySplit="1" topLeftCell="A26" activePane="bottomLeft" state="frozen"/>
      <selection activeCell="AK28" sqref="AK28"/>
      <selection pane="bottomLeft" activeCell="M41" sqref="M41"/>
    </sheetView>
  </sheetViews>
  <sheetFormatPr defaultColWidth="9.28515625" defaultRowHeight="15" outlineLevelRow="1" x14ac:dyDescent="0.25"/>
  <cols>
    <col min="1" max="1" width="41" style="6" customWidth="1"/>
    <col min="2" max="30" width="8.7109375" style="6" bestFit="1" customWidth="1"/>
    <col min="31" max="32" width="8.7109375" style="6" customWidth="1"/>
    <col min="33" max="33" width="8.7109375" style="6" bestFit="1" customWidth="1"/>
    <col min="34" max="34" width="11.28515625" style="6" bestFit="1" customWidth="1"/>
    <col min="35" max="35" width="13" style="6" customWidth="1"/>
    <col min="36" max="36" width="9.7109375" style="6" customWidth="1"/>
    <col min="37" max="37" width="10.28515625" style="6" bestFit="1" customWidth="1"/>
    <col min="38" max="38" width="13.7109375" style="6" bestFit="1" customWidth="1"/>
    <col min="39" max="39" width="13.5703125" style="6" customWidth="1"/>
    <col min="40" max="16384" width="9.28515625" style="6"/>
  </cols>
  <sheetData>
    <row r="1" spans="1:38" ht="30" x14ac:dyDescent="0.25">
      <c r="A1" s="1" t="s">
        <v>56</v>
      </c>
      <c r="B1" s="2">
        <v>1990</v>
      </c>
      <c r="C1" s="2">
        <v>1991</v>
      </c>
      <c r="D1" s="2">
        <v>1992</v>
      </c>
      <c r="E1" s="2">
        <v>1993</v>
      </c>
      <c r="F1" s="2">
        <v>1994</v>
      </c>
      <c r="G1" s="2">
        <v>1995</v>
      </c>
      <c r="H1" s="2">
        <v>1996</v>
      </c>
      <c r="I1" s="2">
        <v>1997</v>
      </c>
      <c r="J1" s="2">
        <v>1998</v>
      </c>
      <c r="K1" s="2">
        <v>1999</v>
      </c>
      <c r="L1" s="2">
        <v>2000</v>
      </c>
      <c r="M1" s="2">
        <v>2001</v>
      </c>
      <c r="N1" s="2">
        <v>2002</v>
      </c>
      <c r="O1" s="2">
        <v>2003</v>
      </c>
      <c r="P1" s="2">
        <v>2004</v>
      </c>
      <c r="Q1" s="2">
        <v>2005</v>
      </c>
      <c r="R1" s="2">
        <v>2006</v>
      </c>
      <c r="S1" s="2">
        <v>2007</v>
      </c>
      <c r="T1" s="2">
        <v>2008</v>
      </c>
      <c r="U1" s="2">
        <v>2009</v>
      </c>
      <c r="V1" s="2">
        <v>2010</v>
      </c>
      <c r="W1" s="2">
        <v>2011</v>
      </c>
      <c r="X1" s="2">
        <v>2012</v>
      </c>
      <c r="Y1" s="2">
        <v>2013</v>
      </c>
      <c r="Z1" s="2">
        <v>2014</v>
      </c>
      <c r="AA1" s="2">
        <v>2015</v>
      </c>
      <c r="AB1" s="2">
        <v>2016</v>
      </c>
      <c r="AC1" s="2">
        <v>2017</v>
      </c>
      <c r="AD1" s="2">
        <v>2018</v>
      </c>
      <c r="AE1" s="2">
        <v>2019</v>
      </c>
      <c r="AF1" s="2">
        <v>2020</v>
      </c>
      <c r="AG1" s="2">
        <v>2021</v>
      </c>
      <c r="AH1" s="1" t="s">
        <v>0</v>
      </c>
      <c r="AI1" s="3" t="s">
        <v>2</v>
      </c>
      <c r="AJ1" s="4"/>
      <c r="AK1" s="3" t="s">
        <v>3</v>
      </c>
      <c r="AL1" s="5" t="s">
        <v>53</v>
      </c>
    </row>
    <row r="2" spans="1:38" x14ac:dyDescent="0.25">
      <c r="A2" s="7" t="s">
        <v>5</v>
      </c>
      <c r="B2" s="8">
        <f t="shared" ref="B2:AA2" si="0">SUM(B3:B6)</f>
        <v>63.578521228892015</v>
      </c>
      <c r="C2" s="8">
        <f t="shared" si="0"/>
        <v>65.055585602839429</v>
      </c>
      <c r="D2" s="8">
        <f t="shared" si="0"/>
        <v>66.925193694283593</v>
      </c>
      <c r="E2" s="8">
        <f t="shared" si="0"/>
        <v>64.025038816511838</v>
      </c>
      <c r="F2" s="8">
        <f t="shared" si="0"/>
        <v>65.269650252142355</v>
      </c>
      <c r="G2" s="8">
        <f t="shared" si="0"/>
        <v>66.140442407773847</v>
      </c>
      <c r="H2" s="8">
        <f t="shared" si="0"/>
        <v>69.21245682160459</v>
      </c>
      <c r="I2" s="8">
        <f t="shared" si="0"/>
        <v>69.096633233480986</v>
      </c>
      <c r="J2" s="8">
        <f t="shared" si="0"/>
        <v>66.852625302468041</v>
      </c>
      <c r="K2" s="8">
        <f t="shared" si="0"/>
        <v>68.468543727622432</v>
      </c>
      <c r="L2" s="8">
        <f t="shared" si="0"/>
        <v>68.443638220582585</v>
      </c>
      <c r="M2" s="8">
        <f t="shared" si="0"/>
        <v>74.474903943732087</v>
      </c>
      <c r="N2" s="8">
        <f t="shared" si="0"/>
        <v>83.880509893563541</v>
      </c>
      <c r="O2" s="8">
        <f t="shared" si="0"/>
        <v>92.943104066463022</v>
      </c>
      <c r="P2" s="8">
        <f t="shared" si="0"/>
        <v>81.396275308679762</v>
      </c>
      <c r="Q2" s="8">
        <f t="shared" si="0"/>
        <v>89.168434790301262</v>
      </c>
      <c r="R2" s="8">
        <f t="shared" si="0"/>
        <v>96.689458591628082</v>
      </c>
      <c r="S2" s="8">
        <f t="shared" si="0"/>
        <v>102.36103126576909</v>
      </c>
      <c r="T2" s="8">
        <f t="shared" si="0"/>
        <v>128.12047848377867</v>
      </c>
      <c r="U2" s="8">
        <f t="shared" si="0"/>
        <v>123.12346870899715</v>
      </c>
      <c r="V2" s="8">
        <f t="shared" si="0"/>
        <v>128.05183312366159</v>
      </c>
      <c r="W2" s="8">
        <f t="shared" si="0"/>
        <v>116.89260926371303</v>
      </c>
      <c r="X2" s="8">
        <f t="shared" si="0"/>
        <v>119.37313712491625</v>
      </c>
      <c r="Y2" s="8">
        <f t="shared" si="0"/>
        <v>110.53684397350212</v>
      </c>
      <c r="Z2" s="8">
        <f t="shared" si="0"/>
        <v>110.47881522365346</v>
      </c>
      <c r="AA2" s="8">
        <f t="shared" si="0"/>
        <v>108.59349354788178</v>
      </c>
      <c r="AB2" s="8">
        <f>SUM(AB3:AB6)</f>
        <v>124.05794273076164</v>
      </c>
      <c r="AC2" s="8">
        <f>SUM(AC3:AC6)</f>
        <v>124.82922125981089</v>
      </c>
      <c r="AD2" s="8">
        <f t="shared" ref="AD2:AG2" si="1">SUM(AD3:AD6)</f>
        <v>126.18589607695299</v>
      </c>
      <c r="AE2" s="8">
        <f t="shared" si="1"/>
        <v>123.76618812709205</v>
      </c>
      <c r="AF2" s="8">
        <f t="shared" si="1"/>
        <v>110.10655165137105</v>
      </c>
      <c r="AG2" s="8">
        <f t="shared" si="1"/>
        <v>95.502258161475282</v>
      </c>
      <c r="AH2" s="32">
        <f>AG2/$AG$47</f>
        <v>1.5537312472567859E-2</v>
      </c>
      <c r="AI2" s="32">
        <f>(AG2-B2)/B2</f>
        <v>0.50211512182947959</v>
      </c>
      <c r="AJ2" s="29"/>
      <c r="AK2" s="33">
        <f>(AG2-AF2)/AF2</f>
        <v>-0.1326378246422352</v>
      </c>
      <c r="AL2" s="34">
        <f>AG2-AF2</f>
        <v>-14.604293489895767</v>
      </c>
    </row>
    <row r="3" spans="1:38" outlineLevel="1" x14ac:dyDescent="0.25">
      <c r="A3" s="9" t="s">
        <v>6</v>
      </c>
      <c r="B3" s="10">
        <v>63.091325142867213</v>
      </c>
      <c r="C3" s="10">
        <v>64.614076479220429</v>
      </c>
      <c r="D3" s="10">
        <v>66.562407066070591</v>
      </c>
      <c r="E3" s="10">
        <v>63.655956763000631</v>
      </c>
      <c r="F3" s="10">
        <v>64.858381936935743</v>
      </c>
      <c r="G3" s="10">
        <v>65.752688545104647</v>
      </c>
      <c r="H3" s="10">
        <v>68.815338873005601</v>
      </c>
      <c r="I3" s="10">
        <v>68.73420109115699</v>
      </c>
      <c r="J3" s="10">
        <v>66.368208740853632</v>
      </c>
      <c r="K3" s="10">
        <v>67.998694465543991</v>
      </c>
      <c r="L3" s="10">
        <v>67.865980664190985</v>
      </c>
      <c r="M3" s="10">
        <v>73.771309895954019</v>
      </c>
      <c r="N3" s="10">
        <v>83.072875761163743</v>
      </c>
      <c r="O3" s="10">
        <v>92.097328029058218</v>
      </c>
      <c r="P3" s="10">
        <v>80.584342160627642</v>
      </c>
      <c r="Q3" s="10">
        <v>88.389426893933461</v>
      </c>
      <c r="R3" s="10">
        <v>95.882578602554233</v>
      </c>
      <c r="S3" s="10">
        <v>101.58486500481966</v>
      </c>
      <c r="T3" s="10">
        <v>127.31153907138631</v>
      </c>
      <c r="U3" s="10">
        <v>122.31263039143627</v>
      </c>
      <c r="V3" s="10">
        <v>127.3880333723956</v>
      </c>
      <c r="W3" s="10">
        <v>116.3887144601446</v>
      </c>
      <c r="X3" s="10">
        <v>118.82068328872943</v>
      </c>
      <c r="Y3" s="10">
        <v>109.93935426334653</v>
      </c>
      <c r="Z3" s="10">
        <v>109.96777069717695</v>
      </c>
      <c r="AA3" s="10">
        <v>108.1417488450051</v>
      </c>
      <c r="AB3" s="10">
        <v>123.54651159974405</v>
      </c>
      <c r="AC3" s="10">
        <v>124.30633488280471</v>
      </c>
      <c r="AD3" s="10">
        <v>125.72464223441855</v>
      </c>
      <c r="AE3" s="10">
        <v>123.37476898080878</v>
      </c>
      <c r="AF3" s="10">
        <v>109.67519317606839</v>
      </c>
      <c r="AG3" s="10">
        <v>95.089580028179057</v>
      </c>
      <c r="AH3" s="37">
        <f t="shared" ref="AH3:AH16" si="2">AG3/$AG$47</f>
        <v>1.5470173650606411E-2</v>
      </c>
      <c r="AI3" s="37">
        <f>(AG3-B3)/B3</f>
        <v>0.50717360608377404</v>
      </c>
      <c r="AJ3" s="38"/>
      <c r="AK3" s="39">
        <f>(AG3-AF3)/AF3</f>
        <v>-0.13298917216835118</v>
      </c>
      <c r="AL3" s="40">
        <f>AG3-AF3</f>
        <v>-14.585613147889333</v>
      </c>
    </row>
    <row r="4" spans="1:38" outlineLevel="1" x14ac:dyDescent="0.25">
      <c r="A4" s="9" t="s">
        <v>7</v>
      </c>
      <c r="B4" s="10">
        <v>0.16526298570480003</v>
      </c>
      <c r="C4" s="10">
        <v>0.184581745479</v>
      </c>
      <c r="D4" s="10">
        <v>0.13990986645300002</v>
      </c>
      <c r="E4" s="10">
        <v>0.14620529175120003</v>
      </c>
      <c r="F4" s="10">
        <v>0.15434093706660004</v>
      </c>
      <c r="G4" s="10">
        <v>0.15559056916920003</v>
      </c>
      <c r="H4" s="10">
        <v>0.16495465509900004</v>
      </c>
      <c r="I4" s="10">
        <v>0.19837008158400002</v>
      </c>
      <c r="J4" s="10">
        <v>0.20582060941440003</v>
      </c>
      <c r="K4" s="10">
        <v>0.20053982369520004</v>
      </c>
      <c r="L4" s="10">
        <v>0.28048854071160001</v>
      </c>
      <c r="M4" s="10">
        <v>0.30736866756600001</v>
      </c>
      <c r="N4" s="10">
        <v>0.30616141843979999</v>
      </c>
      <c r="O4" s="10">
        <v>0.27929760126480002</v>
      </c>
      <c r="P4" s="10">
        <v>0.2893207313826</v>
      </c>
      <c r="Q4" s="10">
        <v>0.36746546872786306</v>
      </c>
      <c r="R4" s="10">
        <v>0.34733869644267656</v>
      </c>
      <c r="S4" s="10">
        <v>0.34292153867212311</v>
      </c>
      <c r="T4" s="10">
        <v>0.33579301133884043</v>
      </c>
      <c r="U4" s="10">
        <v>0.27171999236483307</v>
      </c>
      <c r="V4" s="10">
        <v>0.19089346883870184</v>
      </c>
      <c r="W4" s="10">
        <v>0.15566635815721791</v>
      </c>
      <c r="X4" s="10">
        <v>0.16827517082731078</v>
      </c>
      <c r="Y4" s="10">
        <v>0.14869163119235321</v>
      </c>
      <c r="Z4" s="10">
        <v>0.1430539308878421</v>
      </c>
      <c r="AA4" s="10">
        <v>0.17001879608158277</v>
      </c>
      <c r="AB4" s="10">
        <v>0.15441036474920714</v>
      </c>
      <c r="AC4" s="10">
        <v>0.16205135741413323</v>
      </c>
      <c r="AD4" s="10">
        <v>0.17091681248367624</v>
      </c>
      <c r="AE4" s="10">
        <v>0.14965164009425699</v>
      </c>
      <c r="AF4" s="10">
        <v>0.18142638241967363</v>
      </c>
      <c r="AG4" s="10">
        <v>0.15078448225856511</v>
      </c>
      <c r="AH4" s="37">
        <f t="shared" si="2"/>
        <v>2.4531206507227371E-5</v>
      </c>
      <c r="AI4" s="37">
        <f t="shared" ref="AI4:AI5" si="3">(AG4-B4)/B4</f>
        <v>-8.7608870095673141E-2</v>
      </c>
      <c r="AJ4" s="46"/>
      <c r="AK4" s="39">
        <f t="shared" ref="AK4:AK6" si="4">(AG4-AF4)/AF4</f>
        <v>-0.16889440087179819</v>
      </c>
      <c r="AL4" s="40">
        <f t="shared" ref="AL4:AL17" si="5">AG4-AF4</f>
        <v>-3.0641900161108515E-2</v>
      </c>
    </row>
    <row r="5" spans="1:38" outlineLevel="1" x14ac:dyDescent="0.25">
      <c r="A5" s="9" t="s">
        <v>8</v>
      </c>
      <c r="B5" s="10">
        <v>0.32193310032</v>
      </c>
      <c r="C5" s="10">
        <v>0.25692737814</v>
      </c>
      <c r="D5" s="10">
        <v>0.22287676176000001</v>
      </c>
      <c r="E5" s="10">
        <v>0.22287676176000001</v>
      </c>
      <c r="F5" s="10">
        <v>0.25692737814</v>
      </c>
      <c r="G5" s="10">
        <v>0.23216329350000001</v>
      </c>
      <c r="H5" s="10">
        <v>0.23216329350000001</v>
      </c>
      <c r="I5" s="10">
        <v>0.16406206074000002</v>
      </c>
      <c r="J5" s="10">
        <v>0.27859595220000005</v>
      </c>
      <c r="K5" s="10">
        <v>0.26930942046000006</v>
      </c>
      <c r="L5" s="10">
        <v>0.29716901568000004</v>
      </c>
      <c r="M5" s="10">
        <v>0.39622535423999999</v>
      </c>
      <c r="N5" s="10">
        <v>0.50147271395999993</v>
      </c>
      <c r="O5" s="10">
        <v>0.56647843613999982</v>
      </c>
      <c r="P5" s="10">
        <v>0.52261241666951819</v>
      </c>
      <c r="Q5" s="10">
        <v>0.4115424276399422</v>
      </c>
      <c r="R5" s="10">
        <v>0.45954129263117538</v>
      </c>
      <c r="S5" s="10">
        <v>0.43324472227729932</v>
      </c>
      <c r="T5" s="10">
        <v>0.47314640105353112</v>
      </c>
      <c r="U5" s="10">
        <v>0.53911832519604308</v>
      </c>
      <c r="V5" s="10">
        <v>0.47290628242729005</v>
      </c>
      <c r="W5" s="10">
        <v>0.34822844541121084</v>
      </c>
      <c r="X5" s="10">
        <v>0.38417866535951639</v>
      </c>
      <c r="Y5" s="10">
        <v>0.44879807896324103</v>
      </c>
      <c r="Z5" s="10">
        <v>0.36799059558867048</v>
      </c>
      <c r="AA5" s="10">
        <v>0.28172590662684643</v>
      </c>
      <c r="AB5" s="10">
        <v>0.35702076562735607</v>
      </c>
      <c r="AC5" s="10">
        <v>0.36083501733887791</v>
      </c>
      <c r="AD5" s="10">
        <v>0.29033702996479333</v>
      </c>
      <c r="AE5" s="10">
        <v>0.24176750607196895</v>
      </c>
      <c r="AF5" s="10">
        <v>0.24993209274846348</v>
      </c>
      <c r="AG5" s="10">
        <v>0.26189365085543342</v>
      </c>
      <c r="AH5" s="37">
        <f t="shared" si="2"/>
        <v>4.2607615424573323E-5</v>
      </c>
      <c r="AI5" s="37">
        <f t="shared" si="3"/>
        <v>-0.18649666469489357</v>
      </c>
      <c r="AJ5" s="46"/>
      <c r="AK5" s="39">
        <f t="shared" si="4"/>
        <v>4.785923238360705E-2</v>
      </c>
      <c r="AL5" s="40">
        <f t="shared" si="5"/>
        <v>1.1961558106969944E-2</v>
      </c>
    </row>
    <row r="6" spans="1:38" outlineLevel="1" x14ac:dyDescent="0.25">
      <c r="A6" s="9" t="s">
        <v>9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1.7923236997998515E-8</v>
      </c>
      <c r="L6" s="23">
        <v>0</v>
      </c>
      <c r="M6" s="23">
        <v>2.5972066067909004E-8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1.6825829439400141E-10</v>
      </c>
      <c r="AB6" s="23">
        <v>6.4101994735515163E-10</v>
      </c>
      <c r="AC6" s="23">
        <v>2.2531895316614397E-9</v>
      </c>
      <c r="AD6" s="23">
        <v>8.5957826476968205E-11</v>
      </c>
      <c r="AE6" s="23">
        <v>1.170422835397963E-10</v>
      </c>
      <c r="AF6" s="23">
        <v>1.3452243162083398E-10</v>
      </c>
      <c r="AG6" s="23">
        <v>1.8223360023407E-10</v>
      </c>
      <c r="AH6" s="37">
        <f t="shared" si="2"/>
        <v>2.9647680006166904E-14</v>
      </c>
      <c r="AI6" s="37"/>
      <c r="AJ6" s="29"/>
      <c r="AK6" s="39">
        <f t="shared" si="4"/>
        <v>0.35467072694400226</v>
      </c>
      <c r="AL6" s="40">
        <f t="shared" si="5"/>
        <v>4.7711168613236019E-11</v>
      </c>
    </row>
    <row r="7" spans="1:38" x14ac:dyDescent="0.25">
      <c r="A7" s="11" t="s">
        <v>10</v>
      </c>
      <c r="B7" s="8">
        <v>25.995809045651157</v>
      </c>
      <c r="C7" s="8">
        <v>25.771966249125033</v>
      </c>
      <c r="D7" s="8">
        <v>22.154174783978483</v>
      </c>
      <c r="E7" s="8">
        <v>21.913534462011565</v>
      </c>
      <c r="F7" s="8">
        <v>20.610348011030705</v>
      </c>
      <c r="G7" s="8">
        <v>19.435917456168117</v>
      </c>
      <c r="H7" s="8">
        <v>20.103437241881469</v>
      </c>
      <c r="I7" s="8">
        <v>18.741235231331288</v>
      </c>
      <c r="J7" s="8">
        <v>20.126983252268943</v>
      </c>
      <c r="K7" s="8">
        <v>17.950606906997908</v>
      </c>
      <c r="L7" s="8">
        <v>17.941382687297036</v>
      </c>
      <c r="M7" s="8">
        <v>18.238760239014937</v>
      </c>
      <c r="N7" s="8">
        <v>18.288539405979783</v>
      </c>
      <c r="O7" s="8">
        <v>18.308477702494812</v>
      </c>
      <c r="P7" s="8">
        <v>18.350664110831531</v>
      </c>
      <c r="Q7" s="8">
        <v>19.458544877367178</v>
      </c>
      <c r="R7" s="8">
        <v>19.008151845953254</v>
      </c>
      <c r="S7" s="8">
        <v>18.931524556558145</v>
      </c>
      <c r="T7" s="8">
        <v>20.51459591001662</v>
      </c>
      <c r="U7" s="8">
        <v>20.893821174436795</v>
      </c>
      <c r="V7" s="8">
        <v>20.823809388941829</v>
      </c>
      <c r="W7" s="8">
        <v>18.166542717268296</v>
      </c>
      <c r="X7" s="8">
        <v>17.276508155120222</v>
      </c>
      <c r="Y7" s="8">
        <v>17.102579233219767</v>
      </c>
      <c r="Z7" s="8">
        <v>15.203192461157512</v>
      </c>
      <c r="AA7" s="8">
        <v>16.475500438184643</v>
      </c>
      <c r="AB7" s="8">
        <v>17.137469466744271</v>
      </c>
      <c r="AC7" s="8">
        <v>15.599836066414362</v>
      </c>
      <c r="AD7" s="8">
        <v>16.719113819288339</v>
      </c>
      <c r="AE7" s="8">
        <v>15.732136374920747</v>
      </c>
      <c r="AF7" s="8">
        <v>17.021338299040412</v>
      </c>
      <c r="AG7" s="8">
        <v>15.96685513242082</v>
      </c>
      <c r="AH7" s="32">
        <f t="shared" si="2"/>
        <v>2.5976560363336005E-3</v>
      </c>
      <c r="AI7" s="32">
        <f>(AG7-B7)/B7</f>
        <v>-0.38579118255633144</v>
      </c>
      <c r="AJ7" s="29"/>
      <c r="AK7" s="33">
        <f>(AG7-AF7)/AF7</f>
        <v>-6.1950661463501921E-2</v>
      </c>
      <c r="AL7" s="34">
        <f t="shared" si="5"/>
        <v>-1.0544831666195922</v>
      </c>
    </row>
    <row r="8" spans="1:38" x14ac:dyDescent="0.25">
      <c r="A8" s="11" t="s">
        <v>11</v>
      </c>
      <c r="B8" s="8">
        <v>11.297851568278343</v>
      </c>
      <c r="C8" s="8">
        <v>11.366985245822496</v>
      </c>
      <c r="D8" s="8">
        <v>9.7526222523829009</v>
      </c>
      <c r="E8" s="8">
        <v>10.234375452187832</v>
      </c>
      <c r="F8" s="8">
        <v>10.22807639206939</v>
      </c>
      <c r="G8" s="8">
        <v>10.389899822293584</v>
      </c>
      <c r="H8" s="8">
        <v>10.943164166401145</v>
      </c>
      <c r="I8" s="8">
        <v>11.250878562091495</v>
      </c>
      <c r="J8" s="8">
        <v>11.835350161853265</v>
      </c>
      <c r="K8" s="8">
        <v>12.006628823512203</v>
      </c>
      <c r="L8" s="8">
        <v>13.974040658596923</v>
      </c>
      <c r="M8" s="8">
        <v>14.509312517366141</v>
      </c>
      <c r="N8" s="8">
        <v>13.841133618843303</v>
      </c>
      <c r="O8" s="8">
        <v>14.295631963805462</v>
      </c>
      <c r="P8" s="8">
        <v>15.44714890807586</v>
      </c>
      <c r="Q8" s="8">
        <v>17.48737399594971</v>
      </c>
      <c r="R8" s="8">
        <v>16.375787097336275</v>
      </c>
      <c r="S8" s="8">
        <v>15.851311796187304</v>
      </c>
      <c r="T8" s="8">
        <v>14.654471218251118</v>
      </c>
      <c r="U8" s="8">
        <v>12.152566177668245</v>
      </c>
      <c r="V8" s="8">
        <v>12.708295692419332</v>
      </c>
      <c r="W8" s="8">
        <v>10.818481504434194</v>
      </c>
      <c r="X8" s="8">
        <v>9.9651302947665581</v>
      </c>
      <c r="Y8" s="8">
        <v>10.237812380099347</v>
      </c>
      <c r="Z8" s="8">
        <v>11.824097388150587</v>
      </c>
      <c r="AA8" s="8">
        <v>11.734976957452727</v>
      </c>
      <c r="AB8" s="8">
        <v>11.347175066138151</v>
      </c>
      <c r="AC8" s="8">
        <v>12.117886076110521</v>
      </c>
      <c r="AD8" s="8">
        <v>12.559162206988713</v>
      </c>
      <c r="AE8" s="8">
        <v>11.731295031310717</v>
      </c>
      <c r="AF8" s="8">
        <v>11.258227607402246</v>
      </c>
      <c r="AG8" s="8">
        <v>11.903187841636797</v>
      </c>
      <c r="AH8" s="32">
        <f t="shared" si="2"/>
        <v>1.9365358733453067E-3</v>
      </c>
      <c r="AI8" s="32">
        <f t="shared" ref="AI8:AI11" si="6">(AG8-B8)/B8</f>
        <v>5.3579768657794423E-2</v>
      </c>
      <c r="AJ8" s="29"/>
      <c r="AK8" s="33">
        <f t="shared" ref="AK8:AK17" si="7">(AG8-AF8)/AF8</f>
        <v>5.7287901499743346E-2</v>
      </c>
      <c r="AL8" s="34">
        <f t="shared" si="5"/>
        <v>0.64496023423455107</v>
      </c>
    </row>
    <row r="9" spans="1:38" x14ac:dyDescent="0.25">
      <c r="A9" s="11" t="s">
        <v>12</v>
      </c>
      <c r="B9" s="8">
        <v>1.987432869920253</v>
      </c>
      <c r="C9" s="8">
        <v>1.9787800268311997</v>
      </c>
      <c r="D9" s="8">
        <v>1.925896758772544</v>
      </c>
      <c r="E9" s="8">
        <v>1.8442593274666543</v>
      </c>
      <c r="F9" s="8">
        <v>2.0012312923519349</v>
      </c>
      <c r="G9" s="8">
        <v>1.9407950518039019</v>
      </c>
      <c r="H9" s="8">
        <v>1.6725814512154826</v>
      </c>
      <c r="I9" s="8">
        <v>1.65388288128858</v>
      </c>
      <c r="J9" s="8">
        <v>1.5602905684414099</v>
      </c>
      <c r="K9" s="8">
        <v>1.578937436575732</v>
      </c>
      <c r="L9" s="8">
        <v>1.5191274577219953</v>
      </c>
      <c r="M9" s="8">
        <v>1.4539264519100581</v>
      </c>
      <c r="N9" s="8">
        <v>1.3738320372978241</v>
      </c>
      <c r="O9" s="8">
        <v>1.7415338916582253</v>
      </c>
      <c r="P9" s="8">
        <v>1.6060848142437854</v>
      </c>
      <c r="Q9" s="8">
        <v>1.6198547459410519</v>
      </c>
      <c r="R9" s="8">
        <v>1.5584383543910101</v>
      </c>
      <c r="S9" s="8">
        <v>1.6663577970238681</v>
      </c>
      <c r="T9" s="8">
        <v>1.9094842700437147</v>
      </c>
      <c r="U9" s="8">
        <v>1.1835529395306126</v>
      </c>
      <c r="V9" s="8">
        <v>1.2146462283925941</v>
      </c>
      <c r="W9" s="8">
        <v>1.2372807860285808</v>
      </c>
      <c r="X9" s="8">
        <v>1.2488843267819463</v>
      </c>
      <c r="Y9" s="8">
        <v>1.3801669633530622</v>
      </c>
      <c r="Z9" s="8">
        <v>1.381016480823521</v>
      </c>
      <c r="AA9" s="8">
        <v>1.1820189716889031</v>
      </c>
      <c r="AB9" s="8">
        <v>1.0425859915423248</v>
      </c>
      <c r="AC9" s="8">
        <v>0.88353098163750177</v>
      </c>
      <c r="AD9" s="8">
        <v>0.92620004820407287</v>
      </c>
      <c r="AE9" s="8">
        <v>0.84335548767811397</v>
      </c>
      <c r="AF9" s="8">
        <v>0.88388553091776689</v>
      </c>
      <c r="AG9" s="8">
        <v>0.87913065426287762</v>
      </c>
      <c r="AH9" s="32">
        <f t="shared" si="2"/>
        <v>1.4302622725841885E-4</v>
      </c>
      <c r="AI9" s="32">
        <f t="shared" si="6"/>
        <v>-0.55765517036147572</v>
      </c>
      <c r="AJ9" s="46"/>
      <c r="AK9" s="33">
        <f t="shared" si="7"/>
        <v>-5.3795163384472771E-3</v>
      </c>
      <c r="AL9" s="34">
        <f t="shared" si="5"/>
        <v>-4.7548766548892729E-3</v>
      </c>
    </row>
    <row r="10" spans="1:38" x14ac:dyDescent="0.25">
      <c r="A10" s="11" t="s">
        <v>13</v>
      </c>
      <c r="B10" s="8">
        <v>2.3821111722373312</v>
      </c>
      <c r="C10" s="8">
        <v>2.266709108903787</v>
      </c>
      <c r="D10" s="8">
        <v>1.9307845961396541</v>
      </c>
      <c r="E10" s="8">
        <v>1.8204148275936574</v>
      </c>
      <c r="F10" s="8">
        <v>1.7795071881797888</v>
      </c>
      <c r="G10" s="8">
        <v>1.596660748023923</v>
      </c>
      <c r="H10" s="8">
        <v>1.5285840499044261</v>
      </c>
      <c r="I10" s="8">
        <v>1.3764704839295048</v>
      </c>
      <c r="J10" s="8">
        <v>1.1981631426282817</v>
      </c>
      <c r="K10" s="8">
        <v>1.1987403865125839</v>
      </c>
      <c r="L10" s="8">
        <v>1.1823384796267691</v>
      </c>
      <c r="M10" s="8">
        <v>1.1543740155112019</v>
      </c>
      <c r="N10" s="8">
        <v>1.0871263982240318</v>
      </c>
      <c r="O10" s="8">
        <v>1.0111932877160981</v>
      </c>
      <c r="P10" s="8">
        <v>0.92803135718842611</v>
      </c>
      <c r="Q10" s="8">
        <v>0.94188241901566783</v>
      </c>
      <c r="R10" s="8">
        <v>0.88002277054819444</v>
      </c>
      <c r="S10" s="8">
        <v>0.8214069979487254</v>
      </c>
      <c r="T10" s="8">
        <v>0.84944148239733208</v>
      </c>
      <c r="U10" s="8">
        <v>0.96670084238119258</v>
      </c>
      <c r="V10" s="8">
        <v>0.89182256461504561</v>
      </c>
      <c r="W10" s="8">
        <v>0.90827652596337949</v>
      </c>
      <c r="X10" s="8">
        <v>0.99187190181982743</v>
      </c>
      <c r="Y10" s="8">
        <v>1.3517684024241197</v>
      </c>
      <c r="Z10" s="8">
        <v>1.3751017901572653</v>
      </c>
      <c r="AA10" s="8">
        <v>1.193808279614186</v>
      </c>
      <c r="AB10" s="8">
        <v>1.6376962995637758</v>
      </c>
      <c r="AC10" s="8">
        <v>1.5488317551453461</v>
      </c>
      <c r="AD10" s="8">
        <v>1.4902555606284704</v>
      </c>
      <c r="AE10" s="8">
        <v>1.2880901227937893</v>
      </c>
      <c r="AF10" s="8">
        <v>1.4013133233817556</v>
      </c>
      <c r="AG10" s="8">
        <v>1.4645651748156419</v>
      </c>
      <c r="AH10" s="32">
        <f t="shared" si="2"/>
        <v>2.38270876475787E-4</v>
      </c>
      <c r="AI10" s="32">
        <f t="shared" si="6"/>
        <v>-0.38518185385945269</v>
      </c>
      <c r="AJ10" s="29"/>
      <c r="AK10" s="33">
        <f t="shared" si="7"/>
        <v>4.5137550880656768E-2</v>
      </c>
      <c r="AL10" s="34">
        <f t="shared" si="5"/>
        <v>6.325185143388623E-2</v>
      </c>
    </row>
    <row r="11" spans="1:38" x14ac:dyDescent="0.25">
      <c r="A11" s="11" t="s">
        <v>14</v>
      </c>
      <c r="B11" s="8">
        <f t="shared" ref="B11:AA11" si="8">SUM(B12:B16)</f>
        <v>59.301175018050259</v>
      </c>
      <c r="C11" s="8">
        <f t="shared" si="8"/>
        <v>59.747692295013962</v>
      </c>
      <c r="D11" s="8">
        <f t="shared" si="8"/>
        <v>71.826985789398975</v>
      </c>
      <c r="E11" s="8">
        <f t="shared" si="8"/>
        <v>88.23042521785581</v>
      </c>
      <c r="F11" s="8">
        <f t="shared" si="8"/>
        <v>117.66525782249646</v>
      </c>
      <c r="G11" s="8">
        <f t="shared" si="8"/>
        <v>157.6326405559748</v>
      </c>
      <c r="H11" s="8">
        <f t="shared" si="8"/>
        <v>235.63813675544588</v>
      </c>
      <c r="I11" s="8">
        <f t="shared" si="8"/>
        <v>293.54113369759966</v>
      </c>
      <c r="J11" s="8">
        <f t="shared" si="8"/>
        <v>360.31850030312683</v>
      </c>
      <c r="K11" s="8">
        <f t="shared" si="8"/>
        <v>151.05847455425314</v>
      </c>
      <c r="L11" s="8">
        <f t="shared" si="8"/>
        <v>163.37554146398068</v>
      </c>
      <c r="M11" s="8">
        <f t="shared" si="8"/>
        <v>169.24684771288878</v>
      </c>
      <c r="N11" s="8">
        <f t="shared" si="8"/>
        <v>165.23665134970113</v>
      </c>
      <c r="O11" s="8">
        <f t="shared" si="8"/>
        <v>159.84456827896176</v>
      </c>
      <c r="P11" s="8">
        <f t="shared" si="8"/>
        <v>158.01655392157093</v>
      </c>
      <c r="Q11" s="8">
        <f t="shared" si="8"/>
        <v>153.93461379692161</v>
      </c>
      <c r="R11" s="8">
        <f t="shared" si="8"/>
        <v>149.77776831827421</v>
      </c>
      <c r="S11" s="8">
        <f t="shared" si="8"/>
        <v>140.54641325127915</v>
      </c>
      <c r="T11" s="8">
        <f t="shared" si="8"/>
        <v>105.94221240503771</v>
      </c>
      <c r="U11" s="8">
        <f t="shared" si="8"/>
        <v>96.459801793939675</v>
      </c>
      <c r="V11" s="8">
        <f t="shared" si="8"/>
        <v>90.323631888500131</v>
      </c>
      <c r="W11" s="8">
        <f t="shared" si="8"/>
        <v>90.318455943087173</v>
      </c>
      <c r="X11" s="8">
        <f t="shared" si="8"/>
        <v>89.193263599485519</v>
      </c>
      <c r="Y11" s="8">
        <f t="shared" si="8"/>
        <v>93.501313141975587</v>
      </c>
      <c r="Z11" s="8">
        <f t="shared" si="8"/>
        <v>97.756127525377778</v>
      </c>
      <c r="AA11" s="8">
        <f t="shared" si="8"/>
        <v>104.91391680118053</v>
      </c>
      <c r="AB11" s="8">
        <f>SUM(AB12:AB16)</f>
        <v>112.73017448417977</v>
      </c>
      <c r="AC11" s="8">
        <f>SUM(AC12:AC16)</f>
        <v>113.42864695431986</v>
      </c>
      <c r="AD11" s="8">
        <f t="shared" ref="AD11:AG11" si="9">SUM(AD12:AD16)</f>
        <v>118.10722213389819</v>
      </c>
      <c r="AE11" s="8">
        <f t="shared" si="9"/>
        <v>121.45009326682012</v>
      </c>
      <c r="AF11" s="8">
        <f t="shared" si="9"/>
        <v>106.98923325054469</v>
      </c>
      <c r="AG11" s="8">
        <f t="shared" si="9"/>
        <v>115.96277004917825</v>
      </c>
      <c r="AH11" s="32">
        <f t="shared" si="2"/>
        <v>1.8866043883404474E-2</v>
      </c>
      <c r="AI11" s="32">
        <f t="shared" si="6"/>
        <v>0.95548857191921022</v>
      </c>
      <c r="AJ11" s="29"/>
      <c r="AK11" s="33">
        <f t="shared" si="7"/>
        <v>8.3873269543109613E-2</v>
      </c>
      <c r="AL11" s="34">
        <f t="shared" si="5"/>
        <v>8.9735367986335604</v>
      </c>
    </row>
    <row r="12" spans="1:38" outlineLevel="1" x14ac:dyDescent="0.25">
      <c r="A12" s="9" t="s">
        <v>15</v>
      </c>
      <c r="B12" s="10">
        <v>0.34585244114233493</v>
      </c>
      <c r="C12" s="10">
        <v>0.31365861641057624</v>
      </c>
      <c r="D12" s="10">
        <v>0.3109246633190525</v>
      </c>
      <c r="E12" s="10">
        <v>0.26742585683225156</v>
      </c>
      <c r="F12" s="10">
        <v>0.27791164845000504</v>
      </c>
      <c r="G12" s="10">
        <v>0.32680165584263626</v>
      </c>
      <c r="H12" s="10">
        <v>0.3496596710655156</v>
      </c>
      <c r="I12" s="10">
        <v>0.36736176128571463</v>
      </c>
      <c r="J12" s="10">
        <v>0.40605893741780946</v>
      </c>
      <c r="K12" s="10">
        <v>0.4599256356097815</v>
      </c>
      <c r="L12" s="10">
        <v>0.49765655085320221</v>
      </c>
      <c r="M12" s="10">
        <v>0.49445045802524334</v>
      </c>
      <c r="N12" s="10">
        <v>0.49001383070828847</v>
      </c>
      <c r="O12" s="10">
        <v>0.50862185041569907</v>
      </c>
      <c r="P12" s="10">
        <v>0.48545433039806474</v>
      </c>
      <c r="Q12" s="10">
        <v>0.57313691784784238</v>
      </c>
      <c r="R12" s="10">
        <v>0.65762381109769241</v>
      </c>
      <c r="S12" s="10">
        <v>0.60748993186115585</v>
      </c>
      <c r="T12" s="10">
        <v>0.57542859422866588</v>
      </c>
      <c r="U12" s="10">
        <v>0.46879948892575041</v>
      </c>
      <c r="V12" s="10">
        <v>0.35377666320053497</v>
      </c>
      <c r="W12" s="10">
        <v>0.17623128750263867</v>
      </c>
      <c r="X12" s="10">
        <v>0.1072071177290051</v>
      </c>
      <c r="Y12" s="10">
        <v>0.10996135355876489</v>
      </c>
      <c r="Z12" s="10">
        <v>0.10507758818658988</v>
      </c>
      <c r="AA12" s="10">
        <v>0.11121459349653125</v>
      </c>
      <c r="AB12" s="10">
        <v>0.12003519739542197</v>
      </c>
      <c r="AC12" s="10">
        <v>0.12444757524222549</v>
      </c>
      <c r="AD12" s="10">
        <v>0.1194293051093032</v>
      </c>
      <c r="AE12" s="10">
        <v>0.12849358939507724</v>
      </c>
      <c r="AF12" s="10">
        <v>9.807311839564975E-2</v>
      </c>
      <c r="AG12" s="10">
        <v>0.13896507093118368</v>
      </c>
      <c r="AH12" s="37">
        <f t="shared" si="2"/>
        <v>2.2608300278928229E-5</v>
      </c>
      <c r="AI12" s="37">
        <f>(AG12-B12)/B12</f>
        <v>-0.59819548917397158</v>
      </c>
      <c r="AJ12" s="29"/>
      <c r="AK12" s="39">
        <f t="shared" si="7"/>
        <v>0.41695373007888148</v>
      </c>
      <c r="AL12" s="40">
        <f t="shared" si="5"/>
        <v>4.0891952535533932E-2</v>
      </c>
    </row>
    <row r="13" spans="1:38" outlineLevel="1" x14ac:dyDescent="0.25">
      <c r="A13" s="9" t="s">
        <v>16</v>
      </c>
      <c r="B13" s="10">
        <v>44.550689714211835</v>
      </c>
      <c r="C13" s="10">
        <v>45.447458616416228</v>
      </c>
      <c r="D13" s="10">
        <v>58.843115030477641</v>
      </c>
      <c r="E13" s="10">
        <v>74.126776621862945</v>
      </c>
      <c r="F13" s="10">
        <v>104.22880570022549</v>
      </c>
      <c r="G13" s="10">
        <v>145.08562024629833</v>
      </c>
      <c r="H13" s="10">
        <v>221.06674710585861</v>
      </c>
      <c r="I13" s="10">
        <v>279.42054108167565</v>
      </c>
      <c r="J13" s="10">
        <v>345.72665944571378</v>
      </c>
      <c r="K13" s="10">
        <v>136.81719042128594</v>
      </c>
      <c r="L13" s="10">
        <v>149.04285897948574</v>
      </c>
      <c r="M13" s="10">
        <v>153.72862009109318</v>
      </c>
      <c r="N13" s="10">
        <v>151.39854940394255</v>
      </c>
      <c r="O13" s="10">
        <v>144.62623024036481</v>
      </c>
      <c r="P13" s="10">
        <v>141.71194261212307</v>
      </c>
      <c r="Q13" s="10">
        <v>139.15850047911516</v>
      </c>
      <c r="R13" s="10">
        <v>134.62486258387446</v>
      </c>
      <c r="S13" s="10">
        <v>124.80134687694246</v>
      </c>
      <c r="T13" s="10">
        <v>89.353887029082415</v>
      </c>
      <c r="U13" s="10">
        <v>81.787756228114432</v>
      </c>
      <c r="V13" s="10">
        <v>75.853461160663016</v>
      </c>
      <c r="W13" s="10">
        <v>76.083046334497212</v>
      </c>
      <c r="X13" s="10">
        <v>75.503014549628517</v>
      </c>
      <c r="Y13" s="10">
        <v>79.883486885903537</v>
      </c>
      <c r="Z13" s="10">
        <v>84.824496136579441</v>
      </c>
      <c r="AA13" s="10">
        <v>91.789052437078553</v>
      </c>
      <c r="AB13" s="10">
        <v>99.06652368867941</v>
      </c>
      <c r="AC13" s="10">
        <v>99.613859452379444</v>
      </c>
      <c r="AD13" s="10">
        <v>103.98749786420298</v>
      </c>
      <c r="AE13" s="10">
        <v>106.63886635783366</v>
      </c>
      <c r="AF13" s="10">
        <v>94.33184610308794</v>
      </c>
      <c r="AG13" s="10">
        <v>102.19152628647247</v>
      </c>
      <c r="AH13" s="37">
        <f t="shared" si="2"/>
        <v>1.6625593012438853E-2</v>
      </c>
      <c r="AI13" s="37">
        <f t="shared" ref="AI13:AI16" si="10">(AG13-B13)/B13</f>
        <v>1.2938259080167056</v>
      </c>
      <c r="AJ13" s="29"/>
      <c r="AK13" s="39">
        <f t="shared" si="7"/>
        <v>8.3319478077374776E-2</v>
      </c>
      <c r="AL13" s="40">
        <f t="shared" si="5"/>
        <v>7.8596801833845262</v>
      </c>
    </row>
    <row r="14" spans="1:38" outlineLevel="1" x14ac:dyDescent="0.25">
      <c r="A14" s="9" t="s">
        <v>17</v>
      </c>
      <c r="B14" s="10">
        <v>13.771582624800002</v>
      </c>
      <c r="C14" s="10">
        <v>13.3749356598</v>
      </c>
      <c r="D14" s="10">
        <v>11.9946042216</v>
      </c>
      <c r="E14" s="10">
        <v>13.168679238000003</v>
      </c>
      <c r="F14" s="10">
        <v>12.407117065200001</v>
      </c>
      <c r="G14" s="10">
        <v>11.518627863600001</v>
      </c>
      <c r="H14" s="10">
        <v>13.422533295600001</v>
      </c>
      <c r="I14" s="10">
        <v>12.9465569376</v>
      </c>
      <c r="J14" s="10">
        <v>13.327338024000001</v>
      </c>
      <c r="K14" s="10">
        <v>12.8196299088</v>
      </c>
      <c r="L14" s="10">
        <v>12.733954164360004</v>
      </c>
      <c r="M14" s="10">
        <v>13.898509653600001</v>
      </c>
      <c r="N14" s="10">
        <v>12.1532630076</v>
      </c>
      <c r="O14" s="10">
        <v>13.422533295600001</v>
      </c>
      <c r="P14" s="10">
        <v>14.152363711200001</v>
      </c>
      <c r="Q14" s="10">
        <v>12.635038062347212</v>
      </c>
      <c r="R14" s="10">
        <v>12.635038062347212</v>
      </c>
      <c r="S14" s="10">
        <v>13.664168854853996</v>
      </c>
      <c r="T14" s="10">
        <v>14.481195957641022</v>
      </c>
      <c r="U14" s="10">
        <v>12.706843122502102</v>
      </c>
      <c r="V14" s="10">
        <v>12.609746603850411</v>
      </c>
      <c r="W14" s="10">
        <v>12.746286229275089</v>
      </c>
      <c r="X14" s="10">
        <v>12.20479827046527</v>
      </c>
      <c r="Y14" s="10">
        <v>12.15433441270542</v>
      </c>
      <c r="Z14" s="10">
        <v>11.149945519737754</v>
      </c>
      <c r="AA14" s="10">
        <v>11.363253601477641</v>
      </c>
      <c r="AB14" s="10">
        <v>11.572817659462116</v>
      </c>
      <c r="AC14" s="10">
        <v>11.946497255851353</v>
      </c>
      <c r="AD14" s="10">
        <v>12.071782767537076</v>
      </c>
      <c r="AE14" s="10">
        <v>12.632453238224008</v>
      </c>
      <c r="AF14" s="10">
        <v>10.064402817060449</v>
      </c>
      <c r="AG14" s="10">
        <v>10.884297683942595</v>
      </c>
      <c r="AH14" s="37">
        <f t="shared" si="2"/>
        <v>1.7707720991678208E-3</v>
      </c>
      <c r="AI14" s="37">
        <f t="shared" si="10"/>
        <v>-0.20965527488888286</v>
      </c>
      <c r="AJ14" s="29"/>
      <c r="AK14" s="39">
        <f t="shared" si="7"/>
        <v>8.1464830232382948E-2</v>
      </c>
      <c r="AL14" s="40">
        <f t="shared" si="5"/>
        <v>0.81989486688214619</v>
      </c>
    </row>
    <row r="15" spans="1:38" outlineLevel="1" x14ac:dyDescent="0.25">
      <c r="A15" s="9" t="s">
        <v>18</v>
      </c>
      <c r="B15" s="10">
        <v>0.59777304955199995</v>
      </c>
      <c r="C15" s="10">
        <v>0.57591807915600002</v>
      </c>
      <c r="D15" s="10">
        <v>0.64258139732399999</v>
      </c>
      <c r="E15" s="10">
        <v>0.64258139732399999</v>
      </c>
      <c r="F15" s="10">
        <v>0.73000127890800004</v>
      </c>
      <c r="G15" s="10">
        <v>0.64148299034399991</v>
      </c>
      <c r="H15" s="10">
        <v>0.73439490682800002</v>
      </c>
      <c r="I15" s="10">
        <v>0.75624987722400017</v>
      </c>
      <c r="J15" s="10">
        <v>0.82511000935200007</v>
      </c>
      <c r="K15" s="10">
        <v>0.91582511187600002</v>
      </c>
      <c r="L15" s="10">
        <v>1.0723613155598786</v>
      </c>
      <c r="M15" s="10">
        <v>1.0759127264717572</v>
      </c>
      <c r="N15" s="10">
        <v>1.1450290485716355</v>
      </c>
      <c r="O15" s="10">
        <v>1.2360003410675138</v>
      </c>
      <c r="P15" s="10">
        <v>1.6107357734231744</v>
      </c>
      <c r="Q15" s="10">
        <v>1.4967943979027016</v>
      </c>
      <c r="R15" s="10">
        <v>1.7897499992125974</v>
      </c>
      <c r="S15" s="10">
        <v>1.4133757615528735</v>
      </c>
      <c r="T15" s="10">
        <v>1.4649385713883438</v>
      </c>
      <c r="U15" s="10">
        <v>1.4276354583528423</v>
      </c>
      <c r="V15" s="10">
        <v>1.4319033288574345</v>
      </c>
      <c r="W15" s="10">
        <v>1.2430848274257107</v>
      </c>
      <c r="X15" s="10">
        <v>1.3136924672819408</v>
      </c>
      <c r="Y15" s="10">
        <v>1.284986631660255</v>
      </c>
      <c r="Z15" s="10">
        <v>1.6085998519396629</v>
      </c>
      <c r="AA15" s="10">
        <v>1.5865773007756887</v>
      </c>
      <c r="AB15" s="10">
        <v>1.906591250740868</v>
      </c>
      <c r="AC15" s="10">
        <v>1.6835168526762208</v>
      </c>
      <c r="AD15" s="10">
        <v>1.8620488986256891</v>
      </c>
      <c r="AE15" s="10">
        <v>1.9831602038916345</v>
      </c>
      <c r="AF15" s="10">
        <v>2.4252697637505678</v>
      </c>
      <c r="AG15" s="10">
        <v>2.6765450231275612</v>
      </c>
      <c r="AH15" s="37">
        <f t="shared" si="2"/>
        <v>4.3544851369812756E-4</v>
      </c>
      <c r="AI15" s="37">
        <f t="shared" si="10"/>
        <v>3.4775270901448194</v>
      </c>
      <c r="AJ15" s="29"/>
      <c r="AK15" s="39">
        <f t="shared" si="7"/>
        <v>0.10360713811415674</v>
      </c>
      <c r="AL15" s="40">
        <f t="shared" si="5"/>
        <v>0.25127525937699335</v>
      </c>
    </row>
    <row r="16" spans="1:38" outlineLevel="1" x14ac:dyDescent="0.25">
      <c r="A16" s="9" t="s">
        <v>19</v>
      </c>
      <c r="B16" s="10">
        <v>3.5277188344083069E-2</v>
      </c>
      <c r="C16" s="10">
        <v>3.5721323231160416E-2</v>
      </c>
      <c r="D16" s="10">
        <v>3.5760476678288862E-2</v>
      </c>
      <c r="E16" s="10">
        <v>2.4962103836631069E-2</v>
      </c>
      <c r="F16" s="10">
        <v>2.1422129712965088E-2</v>
      </c>
      <c r="G16" s="10">
        <v>6.0107799889826688E-2</v>
      </c>
      <c r="H16" s="10">
        <v>6.480177609374517E-2</v>
      </c>
      <c r="I16" s="10">
        <v>5.0424039814296051E-2</v>
      </c>
      <c r="J16" s="10">
        <v>3.3333886643239677E-2</v>
      </c>
      <c r="K16" s="10">
        <v>4.5903476681428884E-2</v>
      </c>
      <c r="L16" s="10">
        <v>2.8710453721842909E-2</v>
      </c>
      <c r="M16" s="10">
        <v>4.9354783698580901E-2</v>
      </c>
      <c r="N16" s="10">
        <v>4.9796058878667095E-2</v>
      </c>
      <c r="O16" s="10">
        <v>5.1182551513747371E-2</v>
      </c>
      <c r="P16" s="10">
        <v>5.6057494426636323E-2</v>
      </c>
      <c r="Q16" s="10">
        <v>7.1143939708699658E-2</v>
      </c>
      <c r="R16" s="10">
        <v>7.0493861742263006E-2</v>
      </c>
      <c r="S16" s="10">
        <v>6.0031826068673889E-2</v>
      </c>
      <c r="T16" s="10">
        <v>6.6762252697256885E-2</v>
      </c>
      <c r="U16" s="10">
        <v>6.8767496044549278E-2</v>
      </c>
      <c r="V16" s="10">
        <v>7.474413192873651E-2</v>
      </c>
      <c r="W16" s="10">
        <v>6.980726438651931E-2</v>
      </c>
      <c r="X16" s="10">
        <v>6.4551194380777083E-2</v>
      </c>
      <c r="Y16" s="10">
        <v>6.8543858147605025E-2</v>
      </c>
      <c r="Z16" s="10">
        <v>6.8008428934330414E-2</v>
      </c>
      <c r="AA16" s="10">
        <v>6.3818868352123914E-2</v>
      </c>
      <c r="AB16" s="10">
        <v>6.4206687901939008E-2</v>
      </c>
      <c r="AC16" s="10">
        <v>6.0325818170606588E-2</v>
      </c>
      <c r="AD16" s="10">
        <v>6.6463298423139389E-2</v>
      </c>
      <c r="AE16" s="10">
        <v>6.711987747575357E-2</v>
      </c>
      <c r="AF16" s="10">
        <v>6.9641448250079577E-2</v>
      </c>
      <c r="AG16" s="10">
        <v>7.1435984704444955E-2</v>
      </c>
      <c r="AH16" s="37">
        <f t="shared" si="2"/>
        <v>1.1621957820744725E-5</v>
      </c>
      <c r="AI16" s="37">
        <f t="shared" si="10"/>
        <v>1.0249908810101269</v>
      </c>
      <c r="AJ16" s="29"/>
      <c r="AK16" s="39">
        <f t="shared" si="7"/>
        <v>2.5768224232231234E-2</v>
      </c>
      <c r="AL16" s="40">
        <f t="shared" si="5"/>
        <v>1.794536454365378E-3</v>
      </c>
    </row>
    <row r="17" spans="1:44" x14ac:dyDescent="0.25">
      <c r="A17" s="11" t="s">
        <v>20</v>
      </c>
      <c r="B17" s="8">
        <f t="shared" ref="B17:AA17" si="11">SUM(B18:B22)</f>
        <v>912.97110999999995</v>
      </c>
      <c r="C17" s="8">
        <f t="shared" si="11"/>
        <v>722.54131500000005</v>
      </c>
      <c r="D17" s="8">
        <f t="shared" si="11"/>
        <v>722.77027500000008</v>
      </c>
      <c r="E17" s="8">
        <f t="shared" si="11"/>
        <v>722.92609500000003</v>
      </c>
      <c r="F17" s="8">
        <f t="shared" si="11"/>
        <v>723.01990500000011</v>
      </c>
      <c r="G17" s="8">
        <f t="shared" si="11"/>
        <v>723.142335</v>
      </c>
      <c r="H17" s="8">
        <f t="shared" si="11"/>
        <v>723.33949500000006</v>
      </c>
      <c r="I17" s="8">
        <f t="shared" si="11"/>
        <v>723.64318500000002</v>
      </c>
      <c r="J17" s="8">
        <f t="shared" si="11"/>
        <v>723.9516450000001</v>
      </c>
      <c r="K17" s="8">
        <f t="shared" si="11"/>
        <v>724.25772000000006</v>
      </c>
      <c r="L17" s="8">
        <f t="shared" si="11"/>
        <v>724.63852500000007</v>
      </c>
      <c r="M17" s="8">
        <f t="shared" si="11"/>
        <v>530.11023999999998</v>
      </c>
      <c r="N17" s="8">
        <f t="shared" si="11"/>
        <v>280.90423999999996</v>
      </c>
      <c r="O17" s="8">
        <f t="shared" si="11"/>
        <v>31.640204999999998</v>
      </c>
      <c r="P17" s="8">
        <f t="shared" si="11"/>
        <v>32.15934</v>
      </c>
      <c r="Q17" s="8">
        <f t="shared" si="11"/>
        <v>32.863709999999998</v>
      </c>
      <c r="R17" s="8">
        <f t="shared" si="11"/>
        <v>33.651554999999995</v>
      </c>
      <c r="S17" s="8">
        <f t="shared" si="11"/>
        <v>34.787610000000001</v>
      </c>
      <c r="T17" s="8">
        <f t="shared" si="11"/>
        <v>35.656545000000001</v>
      </c>
      <c r="U17" s="8">
        <f t="shared" si="11"/>
        <v>36.040529999999997</v>
      </c>
      <c r="V17" s="8">
        <f t="shared" si="11"/>
        <v>36.210660000000004</v>
      </c>
      <c r="W17" s="8">
        <f t="shared" si="11"/>
        <v>36.370454999999993</v>
      </c>
      <c r="X17" s="8">
        <f t="shared" si="11"/>
        <v>36.519914999999997</v>
      </c>
      <c r="Y17" s="8">
        <f t="shared" si="11"/>
        <v>36.686865000000004</v>
      </c>
      <c r="Z17" s="8">
        <f t="shared" si="11"/>
        <v>36.930929999999996</v>
      </c>
      <c r="AA17" s="8">
        <f t="shared" si="11"/>
        <v>37.268009999999997</v>
      </c>
      <c r="AB17" s="8">
        <f>SUM(AB18:AB22)</f>
        <v>37.679819999999999</v>
      </c>
      <c r="AC17" s="8">
        <f>SUM(AC18:AC22)</f>
        <v>38.100375000000007</v>
      </c>
      <c r="AD17" s="8">
        <f t="shared" ref="AD17:AF17" si="12">SUM(AD18:AD22)</f>
        <v>38.613150000000005</v>
      </c>
      <c r="AE17" s="8">
        <f t="shared" si="12"/>
        <v>39.125924999999995</v>
      </c>
      <c r="AF17" s="8">
        <f t="shared" si="12"/>
        <v>39.570329999999998</v>
      </c>
      <c r="AG17" s="8">
        <f>SUM(AG18:AG22)</f>
        <v>39.841425000000001</v>
      </c>
      <c r="AH17" s="32"/>
      <c r="AI17" s="32"/>
      <c r="AJ17" s="29"/>
      <c r="AK17" s="33">
        <f t="shared" si="7"/>
        <v>6.8509663679833487E-3</v>
      </c>
      <c r="AL17" s="34">
        <f t="shared" si="5"/>
        <v>0.27109500000000253</v>
      </c>
    </row>
    <row r="18" spans="1:44" outlineLevel="1" x14ac:dyDescent="0.25">
      <c r="A18" s="9" t="s">
        <v>21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37"/>
      <c r="AI18" s="37"/>
      <c r="AJ18" s="29"/>
      <c r="AK18" s="39"/>
      <c r="AL18" s="40"/>
    </row>
    <row r="19" spans="1:44" outlineLevel="1" x14ac:dyDescent="0.25">
      <c r="A19" s="9" t="s">
        <v>22</v>
      </c>
      <c r="B19" s="10">
        <v>885.09999999999991</v>
      </c>
      <c r="C19" s="10">
        <v>694.51200000000006</v>
      </c>
      <c r="D19" s="10">
        <v>694.51200000000006</v>
      </c>
      <c r="E19" s="10">
        <v>694.51200000000006</v>
      </c>
      <c r="F19" s="10">
        <v>694.51200000000006</v>
      </c>
      <c r="G19" s="10">
        <v>694.51200000000006</v>
      </c>
      <c r="H19" s="10">
        <v>694.51200000000006</v>
      </c>
      <c r="I19" s="10">
        <v>694.51200000000006</v>
      </c>
      <c r="J19" s="10">
        <v>694.51200000000006</v>
      </c>
      <c r="K19" s="10">
        <v>694.51200000000006</v>
      </c>
      <c r="L19" s="10">
        <v>694.51200000000006</v>
      </c>
      <c r="M19" s="10">
        <v>499.52499999999998</v>
      </c>
      <c r="N19" s="10">
        <v>249.76249999999999</v>
      </c>
      <c r="O19" s="10" t="s">
        <v>23</v>
      </c>
      <c r="P19" s="10" t="s">
        <v>23</v>
      </c>
      <c r="Q19" s="10" t="s">
        <v>23</v>
      </c>
      <c r="R19" s="10" t="s">
        <v>23</v>
      </c>
      <c r="S19" s="10" t="s">
        <v>23</v>
      </c>
      <c r="T19" s="10" t="s">
        <v>23</v>
      </c>
      <c r="U19" s="10" t="s">
        <v>23</v>
      </c>
      <c r="V19" s="10" t="s">
        <v>23</v>
      </c>
      <c r="W19" s="10" t="s">
        <v>23</v>
      </c>
      <c r="X19" s="10" t="s">
        <v>23</v>
      </c>
      <c r="Y19" s="10" t="s">
        <v>23</v>
      </c>
      <c r="Z19" s="10" t="s">
        <v>23</v>
      </c>
      <c r="AA19" s="10" t="s">
        <v>23</v>
      </c>
      <c r="AB19" s="10" t="s">
        <v>23</v>
      </c>
      <c r="AC19" s="10" t="s">
        <v>23</v>
      </c>
      <c r="AD19" s="10" t="s">
        <v>23</v>
      </c>
      <c r="AE19" s="10" t="s">
        <v>23</v>
      </c>
      <c r="AF19" s="10" t="s">
        <v>23</v>
      </c>
      <c r="AG19" s="10" t="s">
        <v>23</v>
      </c>
      <c r="AH19" s="37"/>
      <c r="AI19" s="37"/>
      <c r="AJ19" s="29"/>
      <c r="AK19" s="39"/>
      <c r="AL19" s="40"/>
    </row>
    <row r="20" spans="1:44" outlineLevel="1" x14ac:dyDescent="0.25">
      <c r="A20" s="9" t="s">
        <v>24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37"/>
      <c r="AI20" s="37"/>
      <c r="AJ20" s="29"/>
      <c r="AK20" s="39"/>
      <c r="AL20" s="40"/>
    </row>
    <row r="21" spans="1:44" outlineLevel="1" x14ac:dyDescent="0.25">
      <c r="A21" s="9" t="s">
        <v>25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37"/>
      <c r="AI21" s="37"/>
      <c r="AJ21" s="29"/>
      <c r="AK21" s="39"/>
      <c r="AL21" s="40"/>
    </row>
    <row r="22" spans="1:44" outlineLevel="1" x14ac:dyDescent="0.25">
      <c r="A22" s="9" t="s">
        <v>26</v>
      </c>
      <c r="B22" s="10">
        <v>27.871110000000002</v>
      </c>
      <c r="C22" s="10">
        <v>28.029314999999997</v>
      </c>
      <c r="D22" s="10">
        <v>28.258274999999998</v>
      </c>
      <c r="E22" s="10">
        <v>28.414095</v>
      </c>
      <c r="F22" s="10">
        <v>28.507904999999997</v>
      </c>
      <c r="G22" s="10">
        <v>28.630334999999999</v>
      </c>
      <c r="H22" s="10">
        <v>28.827494999999999</v>
      </c>
      <c r="I22" s="10">
        <v>29.131184999999999</v>
      </c>
      <c r="J22" s="10">
        <v>29.439644999999995</v>
      </c>
      <c r="K22" s="10">
        <v>29.745719999999995</v>
      </c>
      <c r="L22" s="10">
        <v>30.126525000000001</v>
      </c>
      <c r="M22" s="10">
        <v>30.585239999999999</v>
      </c>
      <c r="N22" s="10">
        <v>31.141739999999999</v>
      </c>
      <c r="O22" s="10">
        <v>31.640204999999998</v>
      </c>
      <c r="P22" s="10">
        <v>32.15934</v>
      </c>
      <c r="Q22" s="10">
        <v>32.863709999999998</v>
      </c>
      <c r="R22" s="10">
        <v>33.651554999999995</v>
      </c>
      <c r="S22" s="10">
        <v>34.787610000000001</v>
      </c>
      <c r="T22" s="10">
        <v>35.656545000000001</v>
      </c>
      <c r="U22" s="10">
        <v>36.040529999999997</v>
      </c>
      <c r="V22" s="10">
        <v>36.210660000000004</v>
      </c>
      <c r="W22" s="10">
        <v>36.370454999999993</v>
      </c>
      <c r="X22" s="10">
        <v>36.519914999999997</v>
      </c>
      <c r="Y22" s="10">
        <v>36.686865000000004</v>
      </c>
      <c r="Z22" s="10">
        <v>36.930929999999996</v>
      </c>
      <c r="AA22" s="10">
        <v>37.268009999999997</v>
      </c>
      <c r="AB22" s="10">
        <v>37.679819999999999</v>
      </c>
      <c r="AC22" s="10">
        <v>38.100375000000007</v>
      </c>
      <c r="AD22" s="10">
        <v>38.613150000000005</v>
      </c>
      <c r="AE22" s="10">
        <v>39.125924999999995</v>
      </c>
      <c r="AF22" s="10">
        <v>39.570329999999998</v>
      </c>
      <c r="AG22" s="10">
        <v>39.841425000000001</v>
      </c>
      <c r="AH22" s="37">
        <f t="shared" ref="AH22" si="13">AG22/$AG$47</f>
        <v>6.4818223306376986E-3</v>
      </c>
      <c r="AI22" s="37">
        <f t="shared" ref="AI22" si="14">(AG22-B22)/B22</f>
        <v>0.42948827657025496</v>
      </c>
      <c r="AJ22" s="29"/>
      <c r="AK22" s="39">
        <f t="shared" ref="AK22" si="15">(AG22-AF22)/AF22</f>
        <v>6.8509663679833487E-3</v>
      </c>
      <c r="AL22" s="40">
        <f t="shared" ref="AL22" si="16">AG22-AF22</f>
        <v>0.27109500000000253</v>
      </c>
    </row>
    <row r="23" spans="1:44" x14ac:dyDescent="0.25">
      <c r="A23" s="11" t="s">
        <v>27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32"/>
      <c r="AI23" s="32"/>
      <c r="AJ23" s="29"/>
      <c r="AK23" s="33"/>
      <c r="AL23" s="34"/>
      <c r="AR23" s="46"/>
    </row>
    <row r="24" spans="1:44" x14ac:dyDescent="0.25">
      <c r="A24" s="11" t="s">
        <v>28</v>
      </c>
      <c r="B24" s="8">
        <f t="shared" ref="B24:AA24" si="17">SUM(B25:B31)</f>
        <v>5379.5404660564809</v>
      </c>
      <c r="C24" s="8">
        <f t="shared" si="17"/>
        <v>5359.2092334929421</v>
      </c>
      <c r="D24" s="8">
        <f t="shared" si="17"/>
        <v>5286.5339623575146</v>
      </c>
      <c r="E24" s="8">
        <f t="shared" si="17"/>
        <v>5435.2757968512287</v>
      </c>
      <c r="F24" s="8">
        <f t="shared" si="17"/>
        <v>5638.5824595389495</v>
      </c>
      <c r="G24" s="8">
        <f t="shared" si="17"/>
        <v>5874.9061276282318</v>
      </c>
      <c r="H24" s="8">
        <f t="shared" si="17"/>
        <v>5890.1174374606271</v>
      </c>
      <c r="I24" s="8">
        <f t="shared" si="17"/>
        <v>5743.8446997192714</v>
      </c>
      <c r="J24" s="8">
        <f t="shared" si="17"/>
        <v>6081.6362037426197</v>
      </c>
      <c r="K24" s="8">
        <f t="shared" si="17"/>
        <v>6073.7334404957692</v>
      </c>
      <c r="L24" s="8">
        <f t="shared" si="17"/>
        <v>5805.7086130392709</v>
      </c>
      <c r="M24" s="8">
        <f t="shared" si="17"/>
        <v>5580.8064571530049</v>
      </c>
      <c r="N24" s="8">
        <f t="shared" si="17"/>
        <v>5539.3197323510212</v>
      </c>
      <c r="O24" s="8">
        <f t="shared" si="17"/>
        <v>5720.1361082203357</v>
      </c>
      <c r="P24" s="8">
        <f t="shared" si="17"/>
        <v>5582.2851752374563</v>
      </c>
      <c r="Q24" s="8">
        <f t="shared" si="17"/>
        <v>5487.0996750174927</v>
      </c>
      <c r="R24" s="8">
        <f t="shared" si="17"/>
        <v>5419.3563088182227</v>
      </c>
      <c r="S24" s="8">
        <f t="shared" si="17"/>
        <v>5194.8359568380847</v>
      </c>
      <c r="T24" s="8">
        <f t="shared" si="17"/>
        <v>5090.3598857438528</v>
      </c>
      <c r="U24" s="8">
        <f t="shared" si="17"/>
        <v>4953.3372674016528</v>
      </c>
      <c r="V24" s="8">
        <f t="shared" si="17"/>
        <v>5189.9949075312379</v>
      </c>
      <c r="W24" s="8">
        <f t="shared" si="17"/>
        <v>4801.0966666858594</v>
      </c>
      <c r="X24" s="8">
        <f t="shared" si="17"/>
        <v>5005.7210483653598</v>
      </c>
      <c r="Y24" s="8">
        <f t="shared" si="17"/>
        <v>5379.782071650091</v>
      </c>
      <c r="Z24" s="8">
        <f t="shared" si="17"/>
        <v>5149.4529860878656</v>
      </c>
      <c r="AA24" s="8">
        <f t="shared" si="17"/>
        <v>5192.9112581523696</v>
      </c>
      <c r="AB24" s="8">
        <f>SUM(AB25:AB31)</f>
        <v>5264.9803753115266</v>
      </c>
      <c r="AC24" s="8">
        <f>SUM(AC25:AC31)</f>
        <v>5550.9236599237929</v>
      </c>
      <c r="AD24" s="8">
        <f t="shared" ref="AD24:AF24" si="18">SUM(AD25:AD31)</f>
        <v>5865.7143761154839</v>
      </c>
      <c r="AE24" s="8">
        <f t="shared" si="18"/>
        <v>5496.9341160496751</v>
      </c>
      <c r="AF24" s="8">
        <f t="shared" si="18"/>
        <v>5527.6324816337528</v>
      </c>
      <c r="AG24" s="8">
        <f>SUM(AG25:AG31)</f>
        <v>5752.7559295665733</v>
      </c>
      <c r="AH24" s="32">
        <f>AG24/$AG$47</f>
        <v>0.93591887958257136</v>
      </c>
      <c r="AI24" s="32">
        <f>(AG24-B24)/B24</f>
        <v>6.937682983611447E-2</v>
      </c>
      <c r="AJ24" s="29"/>
      <c r="AK24" s="33">
        <f t="shared" ref="AK24" si="19">(AG24-AF24)/AF24</f>
        <v>4.0726920373382484E-2</v>
      </c>
      <c r="AL24" s="34">
        <f t="shared" ref="AL24" si="20">AG24-AF24</f>
        <v>225.12344793282045</v>
      </c>
      <c r="AO24" s="12"/>
      <c r="AP24" s="12"/>
      <c r="AQ24" s="12"/>
    </row>
    <row r="25" spans="1:44" outlineLevel="1" x14ac:dyDescent="0.25">
      <c r="A25" s="9" t="s">
        <v>29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37"/>
      <c r="AI25" s="37"/>
      <c r="AJ25" s="29"/>
      <c r="AK25" s="39"/>
      <c r="AL25" s="40"/>
    </row>
    <row r="26" spans="1:44" outlineLevel="1" x14ac:dyDescent="0.25">
      <c r="A26" s="9" t="s">
        <v>30</v>
      </c>
      <c r="B26" s="10">
        <v>514.60323919130246</v>
      </c>
      <c r="C26" s="10">
        <v>526.91649574453982</v>
      </c>
      <c r="D26" s="10">
        <v>536.06048393820299</v>
      </c>
      <c r="E26" s="10">
        <v>542.5572194241156</v>
      </c>
      <c r="F26" s="10">
        <v>547.03977785493794</v>
      </c>
      <c r="G26" s="10">
        <v>556.63757752897482</v>
      </c>
      <c r="H26" s="10">
        <v>581.44973947193012</v>
      </c>
      <c r="I26" s="10">
        <v>604.88205776703273</v>
      </c>
      <c r="J26" s="10">
        <v>617.84633539698768</v>
      </c>
      <c r="K26" s="10">
        <v>598.5405336184341</v>
      </c>
      <c r="L26" s="10">
        <v>573.94465567095881</v>
      </c>
      <c r="M26" s="10">
        <v>580.85248818865227</v>
      </c>
      <c r="N26" s="10">
        <v>585.56665785447342</v>
      </c>
      <c r="O26" s="10">
        <v>584.81787105785224</v>
      </c>
      <c r="P26" s="10">
        <v>575.35370817329874</v>
      </c>
      <c r="Q26" s="10">
        <v>595.52851034744003</v>
      </c>
      <c r="R26" s="10">
        <v>607.79928104498049</v>
      </c>
      <c r="S26" s="10">
        <v>575.75177051784806</v>
      </c>
      <c r="T26" s="10">
        <v>582.54585373097621</v>
      </c>
      <c r="U26" s="10">
        <v>574.09749173379646</v>
      </c>
      <c r="V26" s="10">
        <v>553.06761425936645</v>
      </c>
      <c r="W26" s="10">
        <v>546.3846482804986</v>
      </c>
      <c r="X26" s="10">
        <v>604.03942406382851</v>
      </c>
      <c r="Y26" s="10">
        <v>598.83290384372242</v>
      </c>
      <c r="Z26" s="10">
        <v>566.45323676897158</v>
      </c>
      <c r="AA26" s="10">
        <v>594.32578387106275</v>
      </c>
      <c r="AB26" s="10">
        <v>611.07869321668352</v>
      </c>
      <c r="AC26" s="10">
        <v>632.66812668980697</v>
      </c>
      <c r="AD26" s="10">
        <v>661.64748068832512</v>
      </c>
      <c r="AE26" s="10">
        <v>622.58226720765663</v>
      </c>
      <c r="AF26" s="10">
        <v>621.58927971908679</v>
      </c>
      <c r="AG26" s="10">
        <v>636.89224035043139</v>
      </c>
      <c r="AH26" s="37">
        <f t="shared" ref="AH26:AH27" si="21">AG26/$AG$47</f>
        <v>0.10361633264154831</v>
      </c>
      <c r="AI26" s="37">
        <f t="shared" ref="AI26:AI27" si="22">(AG26-B26)/B26</f>
        <v>0.23763744929259628</v>
      </c>
      <c r="AJ26" s="29"/>
      <c r="AK26" s="39">
        <f t="shared" ref="AK26:AK36" si="23">(AF26-AE26)/AE26</f>
        <v>-1.594949841767074E-3</v>
      </c>
      <c r="AL26" s="40">
        <f t="shared" ref="AL26:AL36" si="24">AF26-AE26</f>
        <v>-0.99298748856983821</v>
      </c>
    </row>
    <row r="27" spans="1:44" outlineLevel="1" x14ac:dyDescent="0.25">
      <c r="A27" s="9" t="s">
        <v>31</v>
      </c>
      <c r="B27" s="10">
        <v>4802.7201582244288</v>
      </c>
      <c r="C27" s="10">
        <v>4767.6561852851328</v>
      </c>
      <c r="D27" s="10">
        <v>4684.9044703578375</v>
      </c>
      <c r="E27" s="10">
        <v>4826.7672856095305</v>
      </c>
      <c r="F27" s="10">
        <v>5016.6742733808615</v>
      </c>
      <c r="G27" s="10">
        <v>5232.1537564672826</v>
      </c>
      <c r="H27" s="10">
        <v>5239.3008586078367</v>
      </c>
      <c r="I27" s="10">
        <v>5067.3415367542175</v>
      </c>
      <c r="J27" s="10">
        <v>5392.6712281517675</v>
      </c>
      <c r="K27" s="10">
        <v>5400.3359669295887</v>
      </c>
      <c r="L27" s="10">
        <v>5154.2641576201268</v>
      </c>
      <c r="M27" s="10">
        <v>4921.5520834137851</v>
      </c>
      <c r="N27" s="10">
        <v>4875.1716687544831</v>
      </c>
      <c r="O27" s="10">
        <v>5056.1306956308354</v>
      </c>
      <c r="P27" s="10">
        <v>4930.8614864118899</v>
      </c>
      <c r="Q27" s="10">
        <v>4810.1467894650559</v>
      </c>
      <c r="R27" s="10">
        <v>4733.5674405629197</v>
      </c>
      <c r="S27" s="10">
        <v>4545.0494274703342</v>
      </c>
      <c r="T27" s="10">
        <v>4427.9020319207466</v>
      </c>
      <c r="U27" s="10">
        <v>4311.3931724462636</v>
      </c>
      <c r="V27" s="10">
        <v>4572.8654086497054</v>
      </c>
      <c r="W27" s="10">
        <v>4193.4048058666212</v>
      </c>
      <c r="X27" s="10">
        <v>4343.1930445269927</v>
      </c>
      <c r="Y27" s="10">
        <v>4730.1058509242421</v>
      </c>
      <c r="Z27" s="10">
        <v>4537.4118164581914</v>
      </c>
      <c r="AA27" s="10">
        <v>4554.7119270056428</v>
      </c>
      <c r="AB27" s="10">
        <v>4607.894580403602</v>
      </c>
      <c r="AC27" s="10">
        <v>4870.514137328676</v>
      </c>
      <c r="AD27" s="10">
        <v>5153.234956844376</v>
      </c>
      <c r="AE27" s="10">
        <v>4821.3645080528686</v>
      </c>
      <c r="AF27" s="10">
        <v>4853.0684558240191</v>
      </c>
      <c r="AG27" s="10">
        <v>5063.1742136822531</v>
      </c>
      <c r="AH27" s="37">
        <f t="shared" si="21"/>
        <v>0.82373046853004372</v>
      </c>
      <c r="AI27" s="37">
        <f t="shared" si="22"/>
        <v>5.4230529132914228E-2</v>
      </c>
      <c r="AJ27" s="29"/>
      <c r="AK27" s="39">
        <f t="shared" si="23"/>
        <v>6.5757209848367835E-3</v>
      </c>
      <c r="AL27" s="40">
        <f t="shared" si="24"/>
        <v>31.703947771150524</v>
      </c>
    </row>
    <row r="28" spans="1:44" outlineLevel="1" x14ac:dyDescent="0.25">
      <c r="A28" s="9" t="s">
        <v>32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37"/>
      <c r="AI28" s="37"/>
      <c r="AJ28" s="29"/>
      <c r="AK28" s="39"/>
      <c r="AL28" s="40"/>
    </row>
    <row r="29" spans="1:44" outlineLevel="1" x14ac:dyDescent="0.25">
      <c r="A29" s="9" t="s">
        <v>33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37"/>
      <c r="AI29" s="37"/>
      <c r="AJ29" s="29"/>
      <c r="AK29" s="39"/>
      <c r="AL29" s="40"/>
    </row>
    <row r="30" spans="1:44" outlineLevel="1" x14ac:dyDescent="0.25">
      <c r="A30" s="9" t="s">
        <v>34</v>
      </c>
      <c r="B30" s="10">
        <v>61.58850217528321</v>
      </c>
      <c r="C30" s="10">
        <v>63.957290720486391</v>
      </c>
      <c r="D30" s="10">
        <v>64.845586424937622</v>
      </c>
      <c r="E30" s="10">
        <v>65.141684993088006</v>
      </c>
      <c r="F30" s="10">
        <v>74.024642037600003</v>
      </c>
      <c r="G30" s="10">
        <v>84.980289059164804</v>
      </c>
      <c r="H30" s="10">
        <v>68.398769242742404</v>
      </c>
      <c r="I30" s="10">
        <v>70.767557787945606</v>
      </c>
      <c r="J30" s="10">
        <v>70.175360651644809</v>
      </c>
      <c r="K30" s="10">
        <v>74.024642037600003</v>
      </c>
      <c r="L30" s="10">
        <v>76.689529150953632</v>
      </c>
      <c r="M30" s="10">
        <v>77.577824855404785</v>
      </c>
      <c r="N30" s="10">
        <v>77.873923423555212</v>
      </c>
      <c r="O30" s="10">
        <v>78.170021991705596</v>
      </c>
      <c r="P30" s="10">
        <v>74.912937742051213</v>
      </c>
      <c r="Q30" s="10">
        <v>80.387256838358979</v>
      </c>
      <c r="R30" s="10">
        <v>77.063184744658571</v>
      </c>
      <c r="S30" s="10">
        <v>73.170824114067273</v>
      </c>
      <c r="T30" s="10">
        <v>79.170340169497692</v>
      </c>
      <c r="U30" s="10">
        <v>67.153123453934725</v>
      </c>
      <c r="V30" s="10">
        <v>63.516791888366548</v>
      </c>
      <c r="W30" s="10">
        <v>60.85570850983801</v>
      </c>
      <c r="X30" s="10">
        <v>57.988759169649313</v>
      </c>
      <c r="Y30" s="10">
        <v>50.28715244983956</v>
      </c>
      <c r="Z30" s="10">
        <v>45.058018298975924</v>
      </c>
      <c r="AA30" s="10">
        <v>43.407658356151771</v>
      </c>
      <c r="AB30" s="10">
        <v>45.579297263864298</v>
      </c>
      <c r="AC30" s="10">
        <v>47.234808239736005</v>
      </c>
      <c r="AD30" s="10">
        <v>50.227262972157924</v>
      </c>
      <c r="AE30" s="10">
        <v>52.465255529867605</v>
      </c>
      <c r="AF30" s="10">
        <v>52.549177668323843</v>
      </c>
      <c r="AG30" s="10">
        <v>52.267197807087157</v>
      </c>
      <c r="AH30" s="37">
        <f>AG30/$AG$47</f>
        <v>8.5033778261152885E-3</v>
      </c>
      <c r="AI30" s="37">
        <f t="shared" ref="AI30:AI31" si="25">(AG30-B30)/B30</f>
        <v>-0.15134812568857847</v>
      </c>
      <c r="AJ30" s="29"/>
      <c r="AK30" s="39">
        <f t="shared" si="23"/>
        <v>1.5995755211458441E-3</v>
      </c>
      <c r="AL30" s="40">
        <f t="shared" si="24"/>
        <v>8.392213845623786E-2</v>
      </c>
    </row>
    <row r="31" spans="1:44" outlineLevel="1" x14ac:dyDescent="0.25">
      <c r="A31" s="9" t="s">
        <v>35</v>
      </c>
      <c r="B31" s="10">
        <v>0.62856646546674466</v>
      </c>
      <c r="C31" s="10">
        <v>0.67926174278251006</v>
      </c>
      <c r="D31" s="10">
        <v>0.72342163653706348</v>
      </c>
      <c r="E31" s="10">
        <v>0.80960682449373833</v>
      </c>
      <c r="F31" s="10">
        <v>0.84376626555059786</v>
      </c>
      <c r="G31" s="10">
        <v>1.1345045728097507</v>
      </c>
      <c r="H31" s="10">
        <v>0.96807013811754661</v>
      </c>
      <c r="I31" s="10">
        <v>0.8535474100750966</v>
      </c>
      <c r="J31" s="10">
        <v>0.94327954221957921</v>
      </c>
      <c r="K31" s="10">
        <v>0.83229791014698518</v>
      </c>
      <c r="L31" s="10">
        <v>0.81027059723127537</v>
      </c>
      <c r="M31" s="10">
        <v>0.82406069516177938</v>
      </c>
      <c r="N31" s="10">
        <v>0.70748231850924803</v>
      </c>
      <c r="O31" s="10">
        <v>1.0175195399420975</v>
      </c>
      <c r="P31" s="10">
        <v>1.1570429102162665</v>
      </c>
      <c r="Q31" s="10">
        <v>1.0371183666388528</v>
      </c>
      <c r="R31" s="10">
        <v>0.92640246566450191</v>
      </c>
      <c r="S31" s="10">
        <v>0.86393473583576075</v>
      </c>
      <c r="T31" s="10">
        <v>0.74165992263233038</v>
      </c>
      <c r="U31" s="10">
        <v>0.69347976765838559</v>
      </c>
      <c r="V31" s="10">
        <v>0.54509273379966516</v>
      </c>
      <c r="W31" s="10">
        <v>0.45150402890165164</v>
      </c>
      <c r="X31" s="10">
        <v>0.49982060488852248</v>
      </c>
      <c r="Y31" s="10">
        <v>0.55616443228692047</v>
      </c>
      <c r="Z31" s="10">
        <v>0.52991456172638918</v>
      </c>
      <c r="AA31" s="10">
        <v>0.46588891951249106</v>
      </c>
      <c r="AB31" s="10">
        <v>0.42780442737639485</v>
      </c>
      <c r="AC31" s="10">
        <v>0.50658766557437584</v>
      </c>
      <c r="AD31" s="10">
        <v>0.60467561062464836</v>
      </c>
      <c r="AE31" s="10">
        <v>0.52208525928185456</v>
      </c>
      <c r="AF31" s="10">
        <v>0.42556842232370967</v>
      </c>
      <c r="AG31" s="10">
        <v>0.42227772680133469</v>
      </c>
      <c r="AH31" s="37">
        <f>AG31/$AG$47</f>
        <v>6.8700584863915304E-5</v>
      </c>
      <c r="AI31" s="37">
        <f t="shared" si="25"/>
        <v>-0.32818922102729331</v>
      </c>
      <c r="AJ31" s="29"/>
      <c r="AK31" s="39">
        <f t="shared" si="23"/>
        <v>-0.18486796024639152</v>
      </c>
      <c r="AL31" s="40">
        <f t="shared" si="24"/>
        <v>-9.6516836958144892E-2</v>
      </c>
    </row>
    <row r="32" spans="1:44" x14ac:dyDescent="0.25">
      <c r="A32" s="11" t="s">
        <v>36</v>
      </c>
      <c r="B32" s="8">
        <f t="shared" ref="B32:AA32" si="26">SUM(B33:B36)</f>
        <v>67.798219542501926</v>
      </c>
      <c r="C32" s="8">
        <f t="shared" si="26"/>
        <v>67.593379996960834</v>
      </c>
      <c r="D32" s="8">
        <f t="shared" si="26"/>
        <v>68.744773992710961</v>
      </c>
      <c r="E32" s="8">
        <f t="shared" si="26"/>
        <v>68.533637276454499</v>
      </c>
      <c r="F32" s="8">
        <f t="shared" si="26"/>
        <v>66.968568190431156</v>
      </c>
      <c r="G32" s="8">
        <f t="shared" si="26"/>
        <v>66.056218248249593</v>
      </c>
      <c r="H32" s="8">
        <f t="shared" si="26"/>
        <v>66.502794530335024</v>
      </c>
      <c r="I32" s="8">
        <f t="shared" si="26"/>
        <v>67.663801775746379</v>
      </c>
      <c r="J32" s="8">
        <f t="shared" si="26"/>
        <v>70.068946229378355</v>
      </c>
      <c r="K32" s="8">
        <f t="shared" si="26"/>
        <v>72.795580492591327</v>
      </c>
      <c r="L32" s="8">
        <f t="shared" si="26"/>
        <v>74.414641337540729</v>
      </c>
      <c r="M32" s="8">
        <f t="shared" si="26"/>
        <v>77.925850290297277</v>
      </c>
      <c r="N32" s="8">
        <f t="shared" si="26"/>
        <v>80.595206487177251</v>
      </c>
      <c r="O32" s="8">
        <f t="shared" si="26"/>
        <v>82.404242416794659</v>
      </c>
      <c r="P32" s="8">
        <f t="shared" si="26"/>
        <v>92.235364201452057</v>
      </c>
      <c r="Q32" s="8">
        <f t="shared" si="26"/>
        <v>97.734522290194505</v>
      </c>
      <c r="R32" s="8">
        <f t="shared" si="26"/>
        <v>95.057624932041676</v>
      </c>
      <c r="S32" s="8">
        <f t="shared" si="26"/>
        <v>96.595258205507889</v>
      </c>
      <c r="T32" s="8">
        <f t="shared" si="26"/>
        <v>102.13518254178297</v>
      </c>
      <c r="U32" s="8">
        <f t="shared" si="26"/>
        <v>102.80267555534151</v>
      </c>
      <c r="V32" s="8">
        <f t="shared" si="26"/>
        <v>102.44985300071239</v>
      </c>
      <c r="W32" s="8">
        <f t="shared" si="26"/>
        <v>101.0997821367055</v>
      </c>
      <c r="X32" s="8">
        <f t="shared" si="26"/>
        <v>99.374715322831207</v>
      </c>
      <c r="Y32" s="8">
        <f t="shared" si="26"/>
        <v>99.057901599478782</v>
      </c>
      <c r="Z32" s="8">
        <f t="shared" si="26"/>
        <v>100.38326080726493</v>
      </c>
      <c r="AA32" s="8">
        <f t="shared" si="26"/>
        <v>100.57320470298062</v>
      </c>
      <c r="AB32" s="8">
        <f>SUM(AB33:AB36)</f>
        <v>104.96304147421472</v>
      </c>
      <c r="AC32" s="8">
        <f>SUM(AC33:AC36)</f>
        <v>107.96976670852055</v>
      </c>
      <c r="AD32" s="8">
        <f t="shared" ref="AD32:AF32" si="27">SUM(AD33:AD36)</f>
        <v>108.66103925782893</v>
      </c>
      <c r="AE32" s="8">
        <f t="shared" si="27"/>
        <v>110.91401279326628</v>
      </c>
      <c r="AF32" s="8">
        <f t="shared" si="27"/>
        <v>111.21644864964242</v>
      </c>
      <c r="AG32" s="8">
        <f>SUM(AG33:AG36)</f>
        <v>112.36335227270916</v>
      </c>
      <c r="AH32" s="32">
        <f>AG32/$AG$47</f>
        <v>1.8280452717405474E-2</v>
      </c>
      <c r="AI32" s="32">
        <f>(AG32-B32)/B32</f>
        <v>0.65732010414034348</v>
      </c>
      <c r="AJ32" s="29"/>
      <c r="AK32" s="33">
        <f t="shared" ref="AK32" si="28">(AG32-AF32)/AF32</f>
        <v>1.0312356103724914E-2</v>
      </c>
      <c r="AL32" s="34">
        <f t="shared" ref="AL32" si="29">AG32-AF32</f>
        <v>1.1469036230667484</v>
      </c>
    </row>
    <row r="33" spans="1:38" outlineLevel="1" x14ac:dyDescent="0.25">
      <c r="A33" s="9" t="s">
        <v>37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37"/>
      <c r="AI33" s="37"/>
      <c r="AJ33" s="29"/>
      <c r="AK33" s="39"/>
      <c r="AL33" s="40"/>
    </row>
    <row r="34" spans="1:38" outlineLevel="1" x14ac:dyDescent="0.25">
      <c r="A34" s="9" t="s">
        <v>38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1.4140188</v>
      </c>
      <c r="N34" s="10">
        <v>2.1632267999999999</v>
      </c>
      <c r="O34" s="10">
        <v>3.0087888</v>
      </c>
      <c r="P34" s="10">
        <v>12.662187600000001</v>
      </c>
      <c r="Q34" s="10">
        <v>17.257923600000002</v>
      </c>
      <c r="R34" s="10">
        <v>13.8325548</v>
      </c>
      <c r="S34" s="10">
        <v>13.672982399999999</v>
      </c>
      <c r="T34" s="10">
        <v>18.037405200000002</v>
      </c>
      <c r="U34" s="10">
        <v>17.792163600000002</v>
      </c>
      <c r="V34" s="10">
        <v>18.0966804</v>
      </c>
      <c r="W34" s="10">
        <v>18.012664800000003</v>
      </c>
      <c r="X34" s="10">
        <v>16.354676399999999</v>
      </c>
      <c r="Y34" s="10">
        <v>16.4720184</v>
      </c>
      <c r="Z34" s="10">
        <v>15.226158</v>
      </c>
      <c r="AA34" s="10">
        <v>14.702157600000001</v>
      </c>
      <c r="AB34" s="10">
        <v>14.526876000000001</v>
      </c>
      <c r="AC34" s="10">
        <v>16.201625216714401</v>
      </c>
      <c r="AD34" s="10">
        <v>15.538424320934903</v>
      </c>
      <c r="AE34" s="10">
        <v>16.478704005747908</v>
      </c>
      <c r="AF34" s="10">
        <v>15.727573403999999</v>
      </c>
      <c r="AG34" s="10">
        <v>16.190060592591571</v>
      </c>
      <c r="AH34" s="37">
        <f t="shared" ref="AH34:AH36" si="30">AG34/$AG$47</f>
        <v>2.6339694497231826E-3</v>
      </c>
      <c r="AI34" s="37"/>
      <c r="AJ34" s="29"/>
      <c r="AK34" s="39"/>
      <c r="AL34" s="40"/>
    </row>
    <row r="35" spans="1:38" outlineLevel="1" x14ac:dyDescent="0.25">
      <c r="A35" s="9" t="s">
        <v>39</v>
      </c>
      <c r="B35" s="10">
        <v>0.97643700007333989</v>
      </c>
      <c r="C35" s="10">
        <v>0.98177963592510054</v>
      </c>
      <c r="D35" s="10">
        <v>0.99475230092524047</v>
      </c>
      <c r="E35" s="10">
        <v>1.0076081615616135</v>
      </c>
      <c r="F35" s="10">
        <v>1.0182450115025707</v>
      </c>
      <c r="G35" s="10">
        <v>1.0269113483924286</v>
      </c>
      <c r="H35" s="10">
        <v>1.0256696727635803</v>
      </c>
      <c r="I35" s="10">
        <v>0.88423624135352163</v>
      </c>
      <c r="J35" s="10">
        <v>0.72484375337834939</v>
      </c>
      <c r="K35" s="10">
        <v>0.85378609401990124</v>
      </c>
      <c r="L35" s="10">
        <v>0.91825786682641908</v>
      </c>
      <c r="M35" s="10">
        <v>1.060163530497269</v>
      </c>
      <c r="N35" s="10">
        <v>1.6074647848772401</v>
      </c>
      <c r="O35" s="10">
        <v>2.2063108340803508</v>
      </c>
      <c r="P35" s="10">
        <v>1.7938985650234573</v>
      </c>
      <c r="Q35" s="10">
        <v>1.4775684660302153</v>
      </c>
      <c r="R35" s="10">
        <v>1.4645470725166585</v>
      </c>
      <c r="S35" s="10">
        <v>0.76173506670073499</v>
      </c>
      <c r="T35" s="10">
        <v>0.63489791575794352</v>
      </c>
      <c r="U35" s="10">
        <v>0.64882156049147333</v>
      </c>
      <c r="V35" s="10">
        <v>0.58325932499809019</v>
      </c>
      <c r="W35" s="10">
        <v>0.47734416141975594</v>
      </c>
      <c r="X35" s="10">
        <v>0.45066366232404359</v>
      </c>
      <c r="Y35" s="10">
        <v>0.41541770187162763</v>
      </c>
      <c r="Z35" s="10">
        <v>0.37933161297921164</v>
      </c>
      <c r="AA35" s="10">
        <v>0.38626725713061355</v>
      </c>
      <c r="AB35" s="10">
        <v>0.23065730193952486</v>
      </c>
      <c r="AC35" s="10">
        <v>0.25252966220500439</v>
      </c>
      <c r="AD35" s="10">
        <v>0.22165605146543649</v>
      </c>
      <c r="AE35" s="10">
        <v>0.30064353023262724</v>
      </c>
      <c r="AF35" s="10">
        <v>0.28499779941385706</v>
      </c>
      <c r="AG35" s="10">
        <v>0.31717567140329006</v>
      </c>
      <c r="AH35" s="37">
        <f>AG35/$AG$47</f>
        <v>5.1601476343701323E-5</v>
      </c>
      <c r="AI35" s="37">
        <f t="shared" ref="AI35:AI36" si="31">(AG35-B35)/B35</f>
        <v>-0.67517036800175834</v>
      </c>
      <c r="AJ35" s="29"/>
      <c r="AK35" s="39">
        <f t="shared" si="23"/>
        <v>-5.2040803295065351E-2</v>
      </c>
      <c r="AL35" s="40">
        <f t="shared" si="24"/>
        <v>-1.5645730818770187E-2</v>
      </c>
    </row>
    <row r="36" spans="1:38" outlineLevel="1" x14ac:dyDescent="0.25">
      <c r="A36" s="9" t="s">
        <v>40</v>
      </c>
      <c r="B36" s="10">
        <v>66.821782542428579</v>
      </c>
      <c r="C36" s="10">
        <v>66.611600361035741</v>
      </c>
      <c r="D36" s="10">
        <v>67.750021691785719</v>
      </c>
      <c r="E36" s="10">
        <v>67.526029114892879</v>
      </c>
      <c r="F36" s="10">
        <v>65.950323178928585</v>
      </c>
      <c r="G36" s="10">
        <v>65.029306899857161</v>
      </c>
      <c r="H36" s="10">
        <v>65.47712485757144</v>
      </c>
      <c r="I36" s="10">
        <v>66.779565534392859</v>
      </c>
      <c r="J36" s="10">
        <v>69.344102476000003</v>
      </c>
      <c r="K36" s="10">
        <v>71.941794398571432</v>
      </c>
      <c r="L36" s="10">
        <v>73.496383470714306</v>
      </c>
      <c r="M36" s="10">
        <v>75.451667959800005</v>
      </c>
      <c r="N36" s="10">
        <v>76.82451490230001</v>
      </c>
      <c r="O36" s="10">
        <v>77.189142782714313</v>
      </c>
      <c r="P36" s="10">
        <v>77.779278036428593</v>
      </c>
      <c r="Q36" s="10">
        <v>78.999030224164287</v>
      </c>
      <c r="R36" s="10">
        <v>79.760523059525013</v>
      </c>
      <c r="S36" s="10">
        <v>82.160540738807157</v>
      </c>
      <c r="T36" s="10">
        <v>83.462879426025026</v>
      </c>
      <c r="U36" s="10">
        <v>84.361690394850029</v>
      </c>
      <c r="V36" s="10">
        <v>83.769913275714302</v>
      </c>
      <c r="W36" s="10">
        <v>82.609773175285738</v>
      </c>
      <c r="X36" s="10">
        <v>82.569375260507158</v>
      </c>
      <c r="Y36" s="10">
        <v>82.170465497607154</v>
      </c>
      <c r="Z36" s="10">
        <v>84.77777119428572</v>
      </c>
      <c r="AA36" s="10">
        <v>85.484779845849999</v>
      </c>
      <c r="AB36" s="10">
        <v>90.205508172275188</v>
      </c>
      <c r="AC36" s="10">
        <v>91.515611829601141</v>
      </c>
      <c r="AD36" s="10">
        <v>92.900958885428594</v>
      </c>
      <c r="AE36" s="10">
        <v>94.134665257285747</v>
      </c>
      <c r="AF36" s="10">
        <v>95.20387744622856</v>
      </c>
      <c r="AG36" s="10">
        <v>95.856116008714295</v>
      </c>
      <c r="AH36" s="37">
        <f t="shared" si="30"/>
        <v>1.559488179133859E-2</v>
      </c>
      <c r="AI36" s="37">
        <f t="shared" si="31"/>
        <v>0.43450402490909801</v>
      </c>
      <c r="AJ36" s="29"/>
      <c r="AK36" s="39">
        <f t="shared" si="23"/>
        <v>1.1358325713704705E-2</v>
      </c>
      <c r="AL36" s="40">
        <f t="shared" si="24"/>
        <v>1.0692121889428137</v>
      </c>
    </row>
    <row r="37" spans="1:38" x14ac:dyDescent="0.25">
      <c r="A37" s="11" t="s">
        <v>41</v>
      </c>
      <c r="B37" s="8">
        <f>SUM(B38:B45)</f>
        <v>191.54464920372001</v>
      </c>
      <c r="C37" s="8">
        <f t="shared" ref="C37:AF37" si="32">SUM(C38:C45)</f>
        <v>209.95069075913727</v>
      </c>
      <c r="D37" s="8">
        <f t="shared" si="32"/>
        <v>179.0115168103803</v>
      </c>
      <c r="E37" s="8">
        <f t="shared" si="32"/>
        <v>191.86071195836777</v>
      </c>
      <c r="F37" s="8">
        <f t="shared" si="32"/>
        <v>201.16710304910282</v>
      </c>
      <c r="G37" s="8">
        <f t="shared" si="32"/>
        <v>237.26098117507661</v>
      </c>
      <c r="H37" s="8">
        <f t="shared" si="32"/>
        <v>232.33923098611939</v>
      </c>
      <c r="I37" s="8">
        <f t="shared" si="32"/>
        <v>246.83774871966048</v>
      </c>
      <c r="J37" s="8">
        <f t="shared" si="32"/>
        <v>237.67466829379185</v>
      </c>
      <c r="K37" s="8">
        <f t="shared" si="32"/>
        <v>231.17189381025713</v>
      </c>
      <c r="L37" s="8">
        <f t="shared" si="32"/>
        <v>248.30874548198952</v>
      </c>
      <c r="M37" s="8">
        <f t="shared" si="32"/>
        <v>312.33075231023156</v>
      </c>
      <c r="N37" s="8">
        <f t="shared" si="32"/>
        <v>299.65834293284371</v>
      </c>
      <c r="O37" s="8">
        <f t="shared" si="32"/>
        <v>345.90256854592326</v>
      </c>
      <c r="P37" s="8">
        <f t="shared" si="32"/>
        <v>309.88476450354551</v>
      </c>
      <c r="Q37" s="8">
        <f t="shared" si="32"/>
        <v>322.99532960187656</v>
      </c>
      <c r="R37" s="8">
        <f t="shared" si="32"/>
        <v>330.98627637857379</v>
      </c>
      <c r="S37" s="8">
        <f t="shared" si="32"/>
        <v>332.47294277108421</v>
      </c>
      <c r="T37" s="8">
        <f t="shared" si="32"/>
        <v>357.61377262909105</v>
      </c>
      <c r="U37" s="8">
        <f t="shared" si="32"/>
        <v>381.42268012396482</v>
      </c>
      <c r="V37" s="8">
        <f t="shared" si="32"/>
        <v>480.07013159525366</v>
      </c>
      <c r="W37" s="8">
        <f t="shared" si="32"/>
        <v>431.41227578970961</v>
      </c>
      <c r="X37" s="8">
        <f t="shared" si="32"/>
        <v>420.21559618675099</v>
      </c>
      <c r="Y37" s="8">
        <f t="shared" si="32"/>
        <v>438.66241241761787</v>
      </c>
      <c r="Z37" s="8">
        <f t="shared" si="32"/>
        <v>438.79700384323763</v>
      </c>
      <c r="AA37" s="8">
        <f t="shared" si="32"/>
        <v>427.44272997439191</v>
      </c>
      <c r="AB37" s="8">
        <f t="shared" si="32"/>
        <v>412.89284340538637</v>
      </c>
      <c r="AC37" s="8">
        <f t="shared" si="32"/>
        <v>465.73855085349578</v>
      </c>
      <c r="AD37" s="8">
        <f t="shared" si="32"/>
        <v>419.08520169148966</v>
      </c>
      <c r="AE37" s="8">
        <f t="shared" si="32"/>
        <v>412.81506168880708</v>
      </c>
      <c r="AF37" s="8">
        <f t="shared" si="32"/>
        <v>403.94971632874416</v>
      </c>
      <c r="AG37" s="8">
        <f>SUM(AG38:AG45)</f>
        <v>432.96634719674046</v>
      </c>
      <c r="AH37" s="32">
        <f>AG37/$AG$47</f>
        <v>7.0439522122375572E-2</v>
      </c>
      <c r="AI37" s="32">
        <f>(AG37-B37)/B37</f>
        <v>1.2603938507112928</v>
      </c>
      <c r="AJ37" s="13"/>
      <c r="AK37" s="33">
        <f t="shared" ref="AK37" si="33">(AG37-AF37)/AF37</f>
        <v>7.183228430437083E-2</v>
      </c>
      <c r="AL37" s="34">
        <f t="shared" ref="AL37" si="34">AG37-AF37</f>
        <v>29.016630867996298</v>
      </c>
    </row>
    <row r="38" spans="1:38" outlineLevel="1" x14ac:dyDescent="0.25">
      <c r="A38" s="9" t="s">
        <v>42</v>
      </c>
      <c r="B38" s="10">
        <v>144.42988432551294</v>
      </c>
      <c r="C38" s="10">
        <v>149.86869193902507</v>
      </c>
      <c r="D38" s="10">
        <v>154.07421418670395</v>
      </c>
      <c r="E38" s="10">
        <v>158.46591390118536</v>
      </c>
      <c r="F38" s="10">
        <v>162.76087052481105</v>
      </c>
      <c r="G38" s="10">
        <v>171.48498297672865</v>
      </c>
      <c r="H38" s="10">
        <v>176.4753210133693</v>
      </c>
      <c r="I38" s="10">
        <v>177.64376636776061</v>
      </c>
      <c r="J38" s="10">
        <v>181.17620065533555</v>
      </c>
      <c r="K38" s="10">
        <v>184.64040100732214</v>
      </c>
      <c r="L38" s="10">
        <v>189.39705144153805</v>
      </c>
      <c r="M38" s="10">
        <v>195.12160069191717</v>
      </c>
      <c r="N38" s="10">
        <v>198.30744388694291</v>
      </c>
      <c r="O38" s="10">
        <v>201.88486491751266</v>
      </c>
      <c r="P38" s="10">
        <v>204.11348794835402</v>
      </c>
      <c r="Q38" s="10">
        <v>206.43846099274469</v>
      </c>
      <c r="R38" s="10">
        <v>209.63587406026343</v>
      </c>
      <c r="S38" s="10">
        <v>212.13376838502634</v>
      </c>
      <c r="T38" s="10">
        <v>214.31197313515415</v>
      </c>
      <c r="U38" s="10">
        <v>216.25404315438365</v>
      </c>
      <c r="V38" s="10">
        <v>221.04442982250779</v>
      </c>
      <c r="W38" s="10">
        <v>223.00221860343552</v>
      </c>
      <c r="X38" s="10">
        <v>222.6736746067547</v>
      </c>
      <c r="Y38" s="10">
        <v>223.27437656254742</v>
      </c>
      <c r="Z38" s="10">
        <v>223.97788158805983</v>
      </c>
      <c r="AA38" s="10">
        <v>226.2138191084145</v>
      </c>
      <c r="AB38" s="10">
        <v>227.5374479468137</v>
      </c>
      <c r="AC38" s="10">
        <v>233.12897201821323</v>
      </c>
      <c r="AD38" s="10">
        <v>232.99239044741387</v>
      </c>
      <c r="AE38" s="10">
        <v>234.08965536710841</v>
      </c>
      <c r="AF38" s="10">
        <v>234.4443994101355</v>
      </c>
      <c r="AG38" s="10">
        <v>234.15435478989963</v>
      </c>
      <c r="AH38" s="37">
        <f>AG38/$AG$48</f>
        <v>3.5587900120214039E-2</v>
      </c>
      <c r="AI38" s="37">
        <f>(AG38-B38)/B38</f>
        <v>0.62123203160758345</v>
      </c>
      <c r="AJ38" s="14"/>
      <c r="AK38" s="39">
        <f t="shared" ref="AK38:AK43" si="35">(AF38-AE38)/AE38</f>
        <v>1.5154195620937349E-3</v>
      </c>
      <c r="AL38" s="40">
        <f t="shared" ref="AL38:AL43" si="36">AF38-AE38</f>
        <v>0.35474404302709672</v>
      </c>
    </row>
    <row r="39" spans="1:38" outlineLevel="1" x14ac:dyDescent="0.25">
      <c r="A39" s="9" t="s">
        <v>43</v>
      </c>
      <c r="B39" s="10">
        <v>1.3087658964800001E-2</v>
      </c>
      <c r="C39" s="10">
        <v>8.4110918804000002E-3</v>
      </c>
      <c r="D39" s="10">
        <v>5.4066498595000002E-3</v>
      </c>
      <c r="E39" s="10">
        <v>1.0900775076849998E-2</v>
      </c>
      <c r="F39" s="10">
        <v>1.2515704718650001E-2</v>
      </c>
      <c r="G39" s="10">
        <v>1.7091338701099999E-2</v>
      </c>
      <c r="H39" s="10">
        <v>1.9009067648750003E-2</v>
      </c>
      <c r="I39" s="10">
        <v>1.0396109564450001E-2</v>
      </c>
      <c r="J39" s="10">
        <v>5.4840319053000002E-3</v>
      </c>
      <c r="K39" s="10">
        <v>4.4747008805E-3</v>
      </c>
      <c r="L39" s="10">
        <v>1.123721875355E-2</v>
      </c>
      <c r="M39" s="10">
        <v>9.8834399999999989E-2</v>
      </c>
      <c r="N39" s="10">
        <v>9.9335249999999986E-3</v>
      </c>
      <c r="O39" s="10">
        <v>5.0032E-2</v>
      </c>
      <c r="P39" s="10">
        <v>0.10882666666754999</v>
      </c>
      <c r="Q39" s="10">
        <v>2.2922500000000002E-2</v>
      </c>
      <c r="R39" s="10">
        <v>4.2399999999999998E-3</v>
      </c>
      <c r="S39" s="10" t="s">
        <v>54</v>
      </c>
      <c r="T39" s="10">
        <v>4.0594819999999997E-3</v>
      </c>
      <c r="U39" s="10">
        <v>2.2924832000000002E-3</v>
      </c>
      <c r="V39" s="10">
        <v>3.9563830530500001E-3</v>
      </c>
      <c r="W39" s="10" t="s">
        <v>54</v>
      </c>
      <c r="X39" s="10">
        <v>6.408181823E-4</v>
      </c>
      <c r="Y39" s="10" t="s">
        <v>54</v>
      </c>
      <c r="Z39" s="10" t="s">
        <v>54</v>
      </c>
      <c r="AA39" s="10" t="s">
        <v>54</v>
      </c>
      <c r="AB39" s="10" t="s">
        <v>54</v>
      </c>
      <c r="AC39" s="10" t="s">
        <v>54</v>
      </c>
      <c r="AD39" s="10">
        <v>5.3E-3</v>
      </c>
      <c r="AE39" s="10">
        <v>2.9679999999999997E-3</v>
      </c>
      <c r="AF39" s="10">
        <v>1.06E-3</v>
      </c>
      <c r="AG39" s="10">
        <v>4.2399999999999998E-3</v>
      </c>
      <c r="AH39" s="37">
        <f t="shared" ref="AH39:AH43" si="37">AG39/$AG$48</f>
        <v>6.4441550380346098E-7</v>
      </c>
      <c r="AI39" s="37">
        <f>(AG39-B39)/B39</f>
        <v>-0.67603067810647277</v>
      </c>
      <c r="AJ39" s="14"/>
      <c r="AK39" s="39">
        <f t="shared" si="35"/>
        <v>-0.64285714285714279</v>
      </c>
      <c r="AL39" s="40">
        <f t="shared" si="36"/>
        <v>-1.9079999999999998E-3</v>
      </c>
    </row>
    <row r="40" spans="1:38" outlineLevel="1" x14ac:dyDescent="0.25">
      <c r="A40" s="9" t="s">
        <v>44</v>
      </c>
      <c r="B40" s="10">
        <v>13.8037515905381</v>
      </c>
      <c r="C40" s="10">
        <v>33.584930652058901</v>
      </c>
      <c r="D40" s="10">
        <v>1.3156805577350998</v>
      </c>
      <c r="E40" s="10">
        <v>2.6284542667429998</v>
      </c>
      <c r="F40" s="10">
        <v>3.02472933129155</v>
      </c>
      <c r="G40" s="10">
        <v>21.163888971398102</v>
      </c>
      <c r="H40" s="10">
        <v>5.5862795734527007</v>
      </c>
      <c r="I40" s="10">
        <v>27.498106558018701</v>
      </c>
      <c r="J40" s="10">
        <v>18.471161569966601</v>
      </c>
      <c r="K40" s="10">
        <v>7.1731962677948502</v>
      </c>
      <c r="L40" s="10">
        <v>5.8255246022092493</v>
      </c>
      <c r="M40" s="10">
        <v>11.115145349437901</v>
      </c>
      <c r="N40" s="10">
        <v>42.210464261681999</v>
      </c>
      <c r="O40" s="10">
        <v>31.916643939016648</v>
      </c>
      <c r="P40" s="10">
        <v>11.169806274917701</v>
      </c>
      <c r="Q40" s="10">
        <v>10.378901118984102</v>
      </c>
      <c r="R40" s="10">
        <v>9.1235888721059499</v>
      </c>
      <c r="S40" s="10">
        <v>14.15943364090265</v>
      </c>
      <c r="T40" s="10">
        <v>21.98963266120775</v>
      </c>
      <c r="U40" s="10">
        <v>29.75434965533945</v>
      </c>
      <c r="V40" s="10">
        <v>67.706533592623146</v>
      </c>
      <c r="W40" s="10">
        <v>69.007132042494547</v>
      </c>
      <c r="X40" s="10">
        <v>78.582943393445547</v>
      </c>
      <c r="Y40" s="10">
        <v>77.561195550176791</v>
      </c>
      <c r="Z40" s="10">
        <v>74.353521561603401</v>
      </c>
      <c r="AA40" s="10">
        <v>74.109075856150639</v>
      </c>
      <c r="AB40" s="10">
        <v>66.762535622444545</v>
      </c>
      <c r="AC40" s="10">
        <v>67.74102545483214</v>
      </c>
      <c r="AD40" s="10">
        <v>61.034097406862102</v>
      </c>
      <c r="AE40" s="10">
        <v>57.054760920356806</v>
      </c>
      <c r="AF40" s="10">
        <v>53.68514729167795</v>
      </c>
      <c r="AG40" s="10">
        <v>90.20245253570684</v>
      </c>
      <c r="AH40" s="37">
        <f t="shared" si="37"/>
        <v>1.3709400682807854E-2</v>
      </c>
      <c r="AI40" s="37">
        <f>(AG40-B40)/B40</f>
        <v>5.5346331353526299</v>
      </c>
      <c r="AJ40" s="14"/>
      <c r="AK40" s="39">
        <f t="shared" si="35"/>
        <v>-5.905928925690402E-2</v>
      </c>
      <c r="AL40" s="40">
        <f t="shared" si="36"/>
        <v>-3.3696136286788558</v>
      </c>
    </row>
    <row r="41" spans="1:38" outlineLevel="1" x14ac:dyDescent="0.25">
      <c r="A41" s="9" t="s">
        <v>45</v>
      </c>
      <c r="B41" s="10">
        <v>27.634240866911401</v>
      </c>
      <c r="C41" s="10">
        <v>21.143554265133798</v>
      </c>
      <c r="D41" s="10">
        <v>16.981458145459651</v>
      </c>
      <c r="E41" s="10">
        <v>24.595667105907498</v>
      </c>
      <c r="F41" s="10">
        <v>26.593597474762053</v>
      </c>
      <c r="G41" s="10">
        <v>33.10251728800305</v>
      </c>
      <c r="H41" s="10">
        <v>35.657844950461595</v>
      </c>
      <c r="I41" s="10">
        <v>24.098326465977848</v>
      </c>
      <c r="J41" s="10">
        <v>17.362652753804699</v>
      </c>
      <c r="K41" s="10">
        <v>15.62295985181045</v>
      </c>
      <c r="L41" s="10">
        <v>24.83903963540655</v>
      </c>
      <c r="M41" s="10">
        <v>66.505251482089406</v>
      </c>
      <c r="N41" s="10">
        <v>13.25307286159445</v>
      </c>
      <c r="O41" s="10">
        <v>55.122429862165355</v>
      </c>
      <c r="P41" s="10">
        <v>28.924734428173352</v>
      </c>
      <c r="Q41" s="10">
        <v>30.924588775915751</v>
      </c>
      <c r="R41" s="10">
        <v>24.46310287004</v>
      </c>
      <c r="S41" s="10">
        <v>17.744260658084251</v>
      </c>
      <c r="T41" s="10">
        <v>14.072101097801351</v>
      </c>
      <c r="U41" s="10">
        <v>13.955074574837051</v>
      </c>
      <c r="V41" s="10">
        <v>69.401772925326199</v>
      </c>
      <c r="W41" s="10">
        <v>29.558708990988002</v>
      </c>
      <c r="X41" s="10">
        <v>10.0784582571104</v>
      </c>
      <c r="Y41" s="10">
        <v>28.448840133542202</v>
      </c>
      <c r="Z41" s="10">
        <v>32.861369707026398</v>
      </c>
      <c r="AA41" s="10">
        <v>20.461144127048048</v>
      </c>
      <c r="AB41" s="10">
        <v>13.787681284774202</v>
      </c>
      <c r="AC41" s="10">
        <v>59.8034060050988</v>
      </c>
      <c r="AD41" s="10">
        <v>20.916709972054299</v>
      </c>
      <c r="AE41" s="10">
        <v>15.8673272086564</v>
      </c>
      <c r="AF41" s="10">
        <v>14.5538314910418</v>
      </c>
      <c r="AG41" s="10">
        <v>11.458674213872749</v>
      </c>
      <c r="AH41" s="37">
        <f t="shared" si="37"/>
        <v>1.7415441784086167E-3</v>
      </c>
      <c r="AI41" s="37">
        <f>(AG41-B41)/B41</f>
        <v>-0.58534506994208402</v>
      </c>
      <c r="AJ41" s="14"/>
      <c r="AK41" s="39">
        <f t="shared" si="35"/>
        <v>-8.27798973539806E-2</v>
      </c>
      <c r="AL41" s="40">
        <f t="shared" si="36"/>
        <v>-1.3134957176146003</v>
      </c>
    </row>
    <row r="42" spans="1:38" outlineLevel="1" x14ac:dyDescent="0.25">
      <c r="A42" s="9" t="s">
        <v>46</v>
      </c>
      <c r="B42" s="10">
        <v>5.5965009522700004</v>
      </c>
      <c r="C42" s="10">
        <v>5.2107351919908504</v>
      </c>
      <c r="D42" s="10">
        <v>6.4332058420510494</v>
      </c>
      <c r="E42" s="10">
        <v>5.8910406713585504</v>
      </c>
      <c r="F42" s="10">
        <v>8.439470965900199</v>
      </c>
      <c r="G42" s="10">
        <v>9.1227444097684991</v>
      </c>
      <c r="H42" s="10">
        <v>10.197183047854599</v>
      </c>
      <c r="I42" s="10">
        <v>11.149722742148549</v>
      </c>
      <c r="J42" s="10">
        <v>12.187901663731449</v>
      </c>
      <c r="K42" s="10">
        <v>13.225757220545701</v>
      </c>
      <c r="L42" s="10">
        <v>15.977901155511049</v>
      </c>
      <c r="M42" s="10">
        <v>25.479042291548552</v>
      </c>
      <c r="N42" s="10">
        <v>30.113663635720851</v>
      </c>
      <c r="O42" s="10">
        <v>39.411946398657548</v>
      </c>
      <c r="P42" s="10">
        <v>46.298371090194301</v>
      </c>
      <c r="Q42" s="10">
        <v>54.208031452328548</v>
      </c>
      <c r="R42" s="10">
        <v>54.521807719022298</v>
      </c>
      <c r="S42" s="10">
        <v>55.197817229928901</v>
      </c>
      <c r="T42" s="10">
        <v>61.783105300547049</v>
      </c>
      <c r="U42" s="10">
        <v>76.004019303823952</v>
      </c>
      <c r="V42" s="10">
        <v>76.52772172888551</v>
      </c>
      <c r="W42" s="10">
        <v>64.525682819459092</v>
      </c>
      <c r="X42" s="10">
        <v>63.628529587448405</v>
      </c>
      <c r="Y42" s="10">
        <v>64.193834457064597</v>
      </c>
      <c r="Z42" s="10">
        <v>62.487249081786551</v>
      </c>
      <c r="AA42" s="10">
        <v>63.575546120875245</v>
      </c>
      <c r="AB42" s="10">
        <v>63.755870932305704</v>
      </c>
      <c r="AC42" s="10">
        <v>66.049676899161298</v>
      </c>
      <c r="AD42" s="10">
        <v>67.155070531826894</v>
      </c>
      <c r="AE42" s="10">
        <v>70.847667906972347</v>
      </c>
      <c r="AF42" s="10">
        <v>67.998298707317801</v>
      </c>
      <c r="AG42" s="10">
        <v>63.879646228690149</v>
      </c>
      <c r="AH42" s="37">
        <f t="shared" si="37"/>
        <v>9.7087345300113734E-3</v>
      </c>
      <c r="AI42" s="37">
        <f t="shared" ref="AI42:AI43" si="38">(AG42-B42)/B42</f>
        <v>10.414211624993985</v>
      </c>
      <c r="AJ42" s="14"/>
      <c r="AK42" s="39">
        <f t="shared" si="35"/>
        <v>-4.021824971565692E-2</v>
      </c>
      <c r="AL42" s="40">
        <f t="shared" si="36"/>
        <v>-2.8493691996545465</v>
      </c>
    </row>
    <row r="43" spans="1:38" outlineLevel="1" x14ac:dyDescent="0.25">
      <c r="A43" s="9" t="s">
        <v>47</v>
      </c>
      <c r="B43" s="10">
        <v>6.7183809522799995E-2</v>
      </c>
      <c r="C43" s="10">
        <v>0.13436761904825001</v>
      </c>
      <c r="D43" s="10">
        <v>0.20155142857105002</v>
      </c>
      <c r="E43" s="10">
        <v>0.26873523809650002</v>
      </c>
      <c r="F43" s="10">
        <v>0.33591904761929997</v>
      </c>
      <c r="G43" s="10">
        <v>2.3697561904772</v>
      </c>
      <c r="H43" s="10">
        <v>4.4035933333324504</v>
      </c>
      <c r="I43" s="10">
        <v>6.4374304761903494</v>
      </c>
      <c r="J43" s="10">
        <v>8.4712676190482501</v>
      </c>
      <c r="K43" s="10">
        <v>10.5051047619035</v>
      </c>
      <c r="L43" s="10">
        <v>12.257991428571051</v>
      </c>
      <c r="M43" s="10">
        <v>14.010878095238599</v>
      </c>
      <c r="N43" s="10">
        <v>15.7637647619035</v>
      </c>
      <c r="O43" s="10">
        <v>17.516651428571048</v>
      </c>
      <c r="P43" s="10">
        <v>19.269538095238598</v>
      </c>
      <c r="Q43" s="10">
        <v>21.022424761903498</v>
      </c>
      <c r="R43" s="10">
        <v>33.237662857142098</v>
      </c>
      <c r="S43" s="10">
        <v>33.237662857142098</v>
      </c>
      <c r="T43" s="10">
        <v>45.452900952380702</v>
      </c>
      <c r="U43" s="10">
        <v>45.452900952380702</v>
      </c>
      <c r="V43" s="10">
        <v>45.385717142857899</v>
      </c>
      <c r="W43" s="10">
        <v>45.318533333332446</v>
      </c>
      <c r="X43" s="10">
        <v>45.251349523809651</v>
      </c>
      <c r="Y43" s="10">
        <v>45.184165714286848</v>
      </c>
      <c r="Z43" s="10">
        <v>45.116981904761396</v>
      </c>
      <c r="AA43" s="10">
        <v>43.083144761903505</v>
      </c>
      <c r="AB43" s="10">
        <v>41.04930761904825</v>
      </c>
      <c r="AC43" s="10">
        <v>39.015470476190352</v>
      </c>
      <c r="AD43" s="10">
        <v>36.981633333332454</v>
      </c>
      <c r="AE43" s="10">
        <v>34.952682285713145</v>
      </c>
      <c r="AF43" s="10">
        <v>33.266979428571048</v>
      </c>
      <c r="AG43" s="10">
        <v>33.266979428571048</v>
      </c>
      <c r="AH43" s="37">
        <f t="shared" si="37"/>
        <v>5.0560748369061284E-3</v>
      </c>
      <c r="AI43" s="37">
        <f t="shared" si="38"/>
        <v>494.16363637107116</v>
      </c>
      <c r="AJ43" s="14"/>
      <c r="AK43" s="39">
        <f t="shared" si="35"/>
        <v>-4.8228140071273594E-2</v>
      </c>
      <c r="AL43" s="40">
        <f t="shared" si="36"/>
        <v>-1.6857028571420969</v>
      </c>
    </row>
    <row r="44" spans="1:38" outlineLevel="1" x14ac:dyDescent="0.25">
      <c r="A44" s="9" t="s">
        <v>48</v>
      </c>
      <c r="B44" s="10"/>
      <c r="C44" s="10" t="s">
        <v>55</v>
      </c>
      <c r="D44" s="10" t="s">
        <v>55</v>
      </c>
      <c r="E44" s="10" t="s">
        <v>55</v>
      </c>
      <c r="F44" s="10" t="s">
        <v>55</v>
      </c>
      <c r="G44" s="10" t="s">
        <v>55</v>
      </c>
      <c r="H44" s="10" t="s">
        <v>55</v>
      </c>
      <c r="I44" s="10" t="s">
        <v>55</v>
      </c>
      <c r="J44" s="10" t="s">
        <v>55</v>
      </c>
      <c r="K44" s="10" t="s">
        <v>55</v>
      </c>
      <c r="L44" s="10" t="s">
        <v>55</v>
      </c>
      <c r="M44" s="10" t="s">
        <v>55</v>
      </c>
      <c r="N44" s="10" t="s">
        <v>55</v>
      </c>
      <c r="O44" s="10" t="s">
        <v>55</v>
      </c>
      <c r="P44" s="10" t="s">
        <v>55</v>
      </c>
      <c r="Q44" s="10" t="s">
        <v>55</v>
      </c>
      <c r="R44" s="10" t="s">
        <v>55</v>
      </c>
      <c r="S44" s="10" t="s">
        <v>55</v>
      </c>
      <c r="T44" s="10" t="s">
        <v>55</v>
      </c>
      <c r="U44" s="10" t="s">
        <v>55</v>
      </c>
      <c r="V44" s="10" t="s">
        <v>55</v>
      </c>
      <c r="W44" s="10" t="s">
        <v>55</v>
      </c>
      <c r="X44" s="10" t="s">
        <v>55</v>
      </c>
      <c r="Y44" s="10" t="s">
        <v>55</v>
      </c>
      <c r="Z44" s="10" t="s">
        <v>55</v>
      </c>
      <c r="AA44" s="10" t="s">
        <v>55</v>
      </c>
      <c r="AB44" s="10" t="s">
        <v>55</v>
      </c>
      <c r="AC44" s="10" t="s">
        <v>55</v>
      </c>
      <c r="AD44" s="10" t="s">
        <v>55</v>
      </c>
      <c r="AE44" s="10" t="s">
        <v>55</v>
      </c>
      <c r="AF44" s="10" t="s">
        <v>55</v>
      </c>
      <c r="AG44" s="10" t="s">
        <v>55</v>
      </c>
      <c r="AH44" s="9"/>
      <c r="AI44" s="9"/>
      <c r="AJ44" s="14"/>
      <c r="AK44" s="39"/>
      <c r="AL44" s="40"/>
    </row>
    <row r="45" spans="1:38" outlineLevel="1" x14ac:dyDescent="0.25">
      <c r="A45" s="9" t="s">
        <v>49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9"/>
      <c r="AI45" s="9"/>
      <c r="AJ45" s="14"/>
      <c r="AK45" s="39"/>
      <c r="AL45" s="40"/>
    </row>
    <row r="46" spans="1:38" x14ac:dyDescent="0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50"/>
      <c r="U46" s="15"/>
      <c r="V46" s="15"/>
      <c r="W46" s="15"/>
      <c r="X46" s="15"/>
      <c r="Y46" s="15"/>
      <c r="Z46" s="50"/>
      <c r="AA46" s="50"/>
      <c r="AB46" s="50"/>
      <c r="AC46" s="50"/>
      <c r="AD46" s="50"/>
      <c r="AE46" s="50"/>
      <c r="AF46" s="55"/>
      <c r="AG46" s="55"/>
      <c r="AH46" s="56"/>
      <c r="AI46" s="29"/>
      <c r="AJ46" s="29"/>
      <c r="AK46" s="38"/>
      <c r="AL46" s="41"/>
    </row>
    <row r="47" spans="1:38" x14ac:dyDescent="0.25">
      <c r="A47" s="16" t="s">
        <v>50</v>
      </c>
      <c r="B47" s="17">
        <f t="shared" ref="B47:AA47" si="39">SUM(B2,B7,B8,B9,B10,B11,B17,B23,B24,B32)</f>
        <v>6524.8526965020128</v>
      </c>
      <c r="C47" s="17">
        <f t="shared" si="39"/>
        <v>6315.5316470184389</v>
      </c>
      <c r="D47" s="17">
        <f t="shared" si="39"/>
        <v>6252.5646692251821</v>
      </c>
      <c r="E47" s="17">
        <f t="shared" si="39"/>
        <v>6414.8035772313106</v>
      </c>
      <c r="F47" s="17">
        <f t="shared" si="39"/>
        <v>6646.1250036876509</v>
      </c>
      <c r="G47" s="17">
        <f t="shared" si="39"/>
        <v>6921.24103691852</v>
      </c>
      <c r="H47" s="17">
        <f t="shared" si="39"/>
        <v>7019.058087477415</v>
      </c>
      <c r="I47" s="17">
        <f t="shared" si="39"/>
        <v>6930.8119205847397</v>
      </c>
      <c r="J47" s="17">
        <f t="shared" si="39"/>
        <v>7337.5487077027856</v>
      </c>
      <c r="K47" s="17">
        <f t="shared" si="39"/>
        <v>7123.0486728238347</v>
      </c>
      <c r="L47" s="17">
        <f t="shared" si="39"/>
        <v>6871.1978483446183</v>
      </c>
      <c r="M47" s="17">
        <f t="shared" si="39"/>
        <v>6467.9206723237257</v>
      </c>
      <c r="N47" s="17">
        <f t="shared" si="39"/>
        <v>6184.5269715418081</v>
      </c>
      <c r="O47" s="17">
        <f t="shared" si="39"/>
        <v>6122.3250648282301</v>
      </c>
      <c r="P47" s="17">
        <f t="shared" si="39"/>
        <v>5982.4246378594989</v>
      </c>
      <c r="Q47" s="17">
        <f t="shared" si="39"/>
        <v>5900.3086119331838</v>
      </c>
      <c r="R47" s="17">
        <f t="shared" si="39"/>
        <v>5832.3551157283955</v>
      </c>
      <c r="S47" s="17">
        <f t="shared" si="39"/>
        <v>5606.3968707083586</v>
      </c>
      <c r="T47" s="17">
        <f t="shared" si="39"/>
        <v>5500.1422970551612</v>
      </c>
      <c r="U47" s="17">
        <f t="shared" si="39"/>
        <v>5346.9603845939482</v>
      </c>
      <c r="V47" s="17">
        <f t="shared" si="39"/>
        <v>5582.669459418481</v>
      </c>
      <c r="W47" s="17">
        <f t="shared" si="39"/>
        <v>5176.9085505630592</v>
      </c>
      <c r="X47" s="17">
        <f t="shared" si="39"/>
        <v>5379.6644740910815</v>
      </c>
      <c r="Y47" s="17">
        <f t="shared" si="39"/>
        <v>5749.6373223441442</v>
      </c>
      <c r="Z47" s="17">
        <f t="shared" si="39"/>
        <v>5524.7855277644512</v>
      </c>
      <c r="AA47" s="17">
        <f t="shared" si="39"/>
        <v>5574.8461878513526</v>
      </c>
      <c r="AB47" s="17">
        <f>SUM(AB2,AB7,AB8,AB9,AB10,AB11,AB17,AB23,AB24,AB32)</f>
        <v>5675.5762808246718</v>
      </c>
      <c r="AC47" s="17">
        <f>SUM(AC2,AC7,AC8,AC9,AC10,AC11,AC17,AC23,AC24,AC32)</f>
        <v>5965.4017547257517</v>
      </c>
      <c r="AD47" s="17">
        <f t="shared" ref="AD47:AG47" si="40">SUM(AD2,AD7,AD8,AD9,AD10,AD11,AD17,AD23,AD24,AD32)</f>
        <v>6288.9764152192729</v>
      </c>
      <c r="AE47" s="17">
        <f t="shared" si="40"/>
        <v>5921.7852122535569</v>
      </c>
      <c r="AF47" s="17">
        <f t="shared" si="40"/>
        <v>5926.0798099460526</v>
      </c>
      <c r="AG47" s="17">
        <f t="shared" si="40"/>
        <v>6146.6394738530726</v>
      </c>
      <c r="AH47" s="32">
        <f>AF47/$AF$47</f>
        <v>1</v>
      </c>
      <c r="AI47" s="32">
        <f>(AG47-B47)/B47</f>
        <v>-5.7965020858126215E-2</v>
      </c>
      <c r="AJ47" s="29"/>
      <c r="AK47" s="33">
        <f>(AG47-AF47)/AF47</f>
        <v>3.7218476797569115E-2</v>
      </c>
      <c r="AL47" s="34">
        <f>AG47-AF47</f>
        <v>220.55966390701997</v>
      </c>
    </row>
    <row r="48" spans="1:38" x14ac:dyDescent="0.25">
      <c r="A48" s="16" t="s">
        <v>51</v>
      </c>
      <c r="B48" s="17">
        <f>SUM(B2,B7,B8,B9,B10,B11,B17,B23,B24,B32,B37)</f>
        <v>6716.3973457057327</v>
      </c>
      <c r="C48" s="17">
        <f t="shared" ref="C48:AG48" si="41">SUM(C2,C7,C8,C9,C10,C11,C17,C23,C24,C32,C37)</f>
        <v>6525.4823377775765</v>
      </c>
      <c r="D48" s="17">
        <f t="shared" si="41"/>
        <v>6431.5761860355624</v>
      </c>
      <c r="E48" s="17">
        <f t="shared" si="41"/>
        <v>6606.6642891896781</v>
      </c>
      <c r="F48" s="17">
        <f t="shared" si="41"/>
        <v>6847.2921067367533</v>
      </c>
      <c r="G48" s="17">
        <f t="shared" si="41"/>
        <v>7158.5020180935962</v>
      </c>
      <c r="H48" s="17">
        <f t="shared" si="41"/>
        <v>7251.3973184635342</v>
      </c>
      <c r="I48" s="17">
        <f t="shared" si="41"/>
        <v>7177.6496693044</v>
      </c>
      <c r="J48" s="17">
        <f t="shared" si="41"/>
        <v>7575.2233759965775</v>
      </c>
      <c r="K48" s="17">
        <f t="shared" si="41"/>
        <v>7354.2205666340915</v>
      </c>
      <c r="L48" s="17">
        <f t="shared" si="41"/>
        <v>7119.506593826608</v>
      </c>
      <c r="M48" s="17">
        <f t="shared" si="41"/>
        <v>6780.251424633957</v>
      </c>
      <c r="N48" s="17">
        <f t="shared" si="41"/>
        <v>6484.1853144746519</v>
      </c>
      <c r="O48" s="17">
        <f t="shared" si="41"/>
        <v>6468.2276333741538</v>
      </c>
      <c r="P48" s="17">
        <f t="shared" si="41"/>
        <v>6292.3094023630447</v>
      </c>
      <c r="Q48" s="17">
        <f t="shared" si="41"/>
        <v>6223.3039415350604</v>
      </c>
      <c r="R48" s="17">
        <f t="shared" si="41"/>
        <v>6163.3413921069696</v>
      </c>
      <c r="S48" s="17">
        <f t="shared" si="41"/>
        <v>5938.8698134794431</v>
      </c>
      <c r="T48" s="17">
        <f t="shared" si="41"/>
        <v>5857.756069684252</v>
      </c>
      <c r="U48" s="17">
        <f t="shared" si="41"/>
        <v>5728.3830647179129</v>
      </c>
      <c r="V48" s="17">
        <f t="shared" si="41"/>
        <v>6062.7395910137348</v>
      </c>
      <c r="W48" s="17">
        <f t="shared" si="41"/>
        <v>5608.3208263527686</v>
      </c>
      <c r="X48" s="17">
        <f t="shared" si="41"/>
        <v>5799.8800702778326</v>
      </c>
      <c r="Y48" s="17">
        <f t="shared" si="41"/>
        <v>6188.299734761762</v>
      </c>
      <c r="Z48" s="17">
        <f t="shared" si="41"/>
        <v>5963.5825316076889</v>
      </c>
      <c r="AA48" s="17">
        <f t="shared" si="41"/>
        <v>6002.2889178257446</v>
      </c>
      <c r="AB48" s="17">
        <f t="shared" si="41"/>
        <v>6088.4691242300578</v>
      </c>
      <c r="AC48" s="17">
        <f t="shared" si="41"/>
        <v>6431.1403055792471</v>
      </c>
      <c r="AD48" s="17">
        <f t="shared" si="41"/>
        <v>6708.0616169107625</v>
      </c>
      <c r="AE48" s="17">
        <f t="shared" si="41"/>
        <v>6334.6002739423639</v>
      </c>
      <c r="AF48" s="17">
        <f t="shared" si="41"/>
        <v>6330.0295262747968</v>
      </c>
      <c r="AG48" s="17">
        <f t="shared" si="41"/>
        <v>6579.6058210498131</v>
      </c>
      <c r="AH48" s="32">
        <f>AF48/$AF$48</f>
        <v>1</v>
      </c>
      <c r="AI48" s="32">
        <f>(AG48-B48)/B48</f>
        <v>-2.0366800475761025E-2</v>
      </c>
      <c r="AJ48" s="29"/>
      <c r="AK48" s="33">
        <f>(AG48-AF48)/AF48</f>
        <v>3.9427350810777528E-2</v>
      </c>
      <c r="AL48" s="34">
        <f>AG48-AF48</f>
        <v>249.57629477501632</v>
      </c>
    </row>
    <row r="49" spans="26:38" x14ac:dyDescent="0.25">
      <c r="Z49" s="22"/>
      <c r="AA49" s="22"/>
      <c r="AB49" s="22"/>
      <c r="AC49" s="22"/>
      <c r="AD49" s="22"/>
      <c r="AE49" s="22"/>
      <c r="AF49" s="22"/>
      <c r="AG49" s="22"/>
      <c r="AI49" s="29"/>
      <c r="AJ49" s="29"/>
      <c r="AK49" s="29"/>
      <c r="AL49" s="53"/>
    </row>
    <row r="50" spans="26:38" x14ac:dyDescent="0.25">
      <c r="Z50" s="22"/>
      <c r="AA50" s="22"/>
      <c r="AB50" s="22"/>
      <c r="AC50" s="22"/>
      <c r="AD50" s="22"/>
      <c r="AE50" s="22"/>
      <c r="AF50" s="22"/>
      <c r="AG50" s="22"/>
      <c r="AH50" s="57"/>
      <c r="AJ50" s="57"/>
    </row>
    <row r="51" spans="26:38" x14ac:dyDescent="0.25">
      <c r="Z51" s="22"/>
      <c r="AA51" s="22"/>
      <c r="AB51" s="22"/>
      <c r="AC51" s="22"/>
      <c r="AD51" s="22"/>
      <c r="AE51" s="22"/>
      <c r="AF51" s="22"/>
      <c r="AG51" s="22"/>
      <c r="AH51" s="57"/>
    </row>
    <row r="52" spans="26:38" x14ac:dyDescent="0.25">
      <c r="Z52" s="22"/>
      <c r="AA52" s="22"/>
      <c r="AB52" s="22"/>
      <c r="AC52" s="22"/>
      <c r="AD52" s="22"/>
      <c r="AE52" s="22"/>
      <c r="AF52" s="22"/>
      <c r="AG52" s="22"/>
      <c r="AH52" s="57"/>
      <c r="AL52" s="12"/>
    </row>
    <row r="53" spans="26:38" x14ac:dyDescent="0.25">
      <c r="Z53" s="22"/>
      <c r="AA53" s="22"/>
      <c r="AB53" s="22"/>
      <c r="AC53" s="22"/>
      <c r="AD53" s="22"/>
      <c r="AE53" s="22"/>
      <c r="AF53" s="22"/>
      <c r="AG53" s="22"/>
      <c r="AH53" s="57"/>
      <c r="AL53" s="12"/>
    </row>
    <row r="54" spans="26:38" x14ac:dyDescent="0.25">
      <c r="Z54" s="22"/>
      <c r="AA54" s="22"/>
      <c r="AB54" s="22"/>
      <c r="AC54" s="22"/>
      <c r="AD54" s="22"/>
      <c r="AE54" s="22"/>
      <c r="AF54" s="22"/>
      <c r="AG54" s="22"/>
      <c r="AH54" s="57"/>
      <c r="AL54" s="12"/>
    </row>
    <row r="55" spans="26:38" x14ac:dyDescent="0.25">
      <c r="Z55" s="22"/>
      <c r="AA55" s="22"/>
      <c r="AB55" s="22"/>
      <c r="AC55" s="22"/>
      <c r="AD55" s="22"/>
      <c r="AE55" s="22"/>
      <c r="AF55" s="22"/>
      <c r="AG55" s="22"/>
      <c r="AH55" s="57"/>
      <c r="AL55" s="12"/>
    </row>
    <row r="56" spans="26:38" x14ac:dyDescent="0.25">
      <c r="Z56" s="22"/>
      <c r="AA56" s="22"/>
      <c r="AB56" s="22"/>
      <c r="AC56" s="22"/>
      <c r="AD56" s="22"/>
      <c r="AE56" s="22"/>
      <c r="AF56" s="22"/>
      <c r="AG56" s="22"/>
      <c r="AH56" s="57"/>
      <c r="AL56" s="12"/>
    </row>
    <row r="57" spans="26:38" x14ac:dyDescent="0.25">
      <c r="Z57" s="22"/>
      <c r="AA57" s="22"/>
      <c r="AB57" s="22"/>
      <c r="AC57" s="22"/>
      <c r="AD57" s="22"/>
      <c r="AE57" s="22"/>
      <c r="AF57" s="22"/>
      <c r="AG57" s="22"/>
      <c r="AH57" s="57"/>
      <c r="AL57" s="12"/>
    </row>
    <row r="58" spans="26:38" x14ac:dyDescent="0.25">
      <c r="Z58" s="22"/>
      <c r="AA58" s="22"/>
      <c r="AB58" s="22"/>
      <c r="AC58" s="22"/>
      <c r="AD58" s="22"/>
      <c r="AE58" s="22"/>
      <c r="AF58" s="22"/>
      <c r="AG58" s="22"/>
      <c r="AH58" s="57"/>
      <c r="AK58" s="22"/>
      <c r="AL58" s="12"/>
    </row>
    <row r="59" spans="26:38" x14ac:dyDescent="0.25">
      <c r="Z59" s="22"/>
      <c r="AA59" s="22"/>
      <c r="AB59" s="22"/>
      <c r="AC59" s="22"/>
      <c r="AD59" s="22"/>
      <c r="AE59" s="22"/>
      <c r="AF59" s="22"/>
      <c r="AG59" s="22"/>
      <c r="AH59" s="57"/>
      <c r="AL59" s="12"/>
    </row>
    <row r="60" spans="26:38" x14ac:dyDescent="0.25">
      <c r="Z60" s="22"/>
      <c r="AA60" s="22"/>
      <c r="AB60" s="22"/>
      <c r="AC60" s="22"/>
      <c r="AD60" s="22"/>
      <c r="AE60" s="22"/>
      <c r="AF60" s="22"/>
      <c r="AG60" s="22"/>
      <c r="AH60" s="57"/>
      <c r="AI60" s="57"/>
      <c r="AL60" s="12"/>
    </row>
    <row r="61" spans="26:38" x14ac:dyDescent="0.25">
      <c r="Z61" s="22"/>
      <c r="AA61" s="22"/>
      <c r="AB61" s="22"/>
      <c r="AC61" s="22"/>
      <c r="AD61" s="22"/>
      <c r="AE61" s="22"/>
      <c r="AF61" s="22"/>
      <c r="AG61" s="22"/>
      <c r="AL61" s="12"/>
    </row>
    <row r="62" spans="26:38" x14ac:dyDescent="0.25">
      <c r="AA62" s="12"/>
      <c r="AB62" s="12"/>
      <c r="AC62" s="12"/>
      <c r="AD62" s="12"/>
      <c r="AE62" s="12"/>
      <c r="AF62" s="12"/>
      <c r="AG62" s="12"/>
      <c r="AL62" s="12"/>
    </row>
    <row r="63" spans="26:38" x14ac:dyDescent="0.25">
      <c r="AL63" s="12"/>
    </row>
    <row r="64" spans="26:38" x14ac:dyDescent="0.25">
      <c r="AL64" s="12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BDCBF-46D8-4CF0-93C7-E74EED4EEC49}">
  <sheetPr>
    <tabColor rgb="FFFF0000"/>
    <outlinePr summaryBelow="0"/>
  </sheetPr>
  <dimension ref="A1:AK118"/>
  <sheetViews>
    <sheetView tabSelected="1" zoomScale="75" zoomScaleNormal="75" workbookViewId="0">
      <pane ySplit="1" topLeftCell="A14" activePane="bottomLeft" state="frozen"/>
      <selection activeCell="AI53" sqref="AI53"/>
      <selection pane="bottomLeft" activeCell="AC25" sqref="AC25"/>
    </sheetView>
  </sheetViews>
  <sheetFormatPr defaultColWidth="9.28515625" defaultRowHeight="15" outlineLevelRow="1" x14ac:dyDescent="0.25"/>
  <cols>
    <col min="1" max="1" width="39.42578125" style="62" customWidth="1"/>
    <col min="2" max="29" width="9.7109375" style="62" bestFit="1" customWidth="1"/>
    <col min="30" max="33" width="9.7109375" style="62" customWidth="1"/>
    <col min="34" max="34" width="4.5703125" style="62" customWidth="1"/>
    <col min="35" max="35" width="11.28515625" style="62" customWidth="1"/>
    <col min="36" max="36" width="9.28515625" style="62"/>
    <col min="37" max="37" width="9.7109375" style="62" bestFit="1" customWidth="1"/>
    <col min="38" max="16384" width="9.28515625" style="62"/>
  </cols>
  <sheetData>
    <row r="1" spans="1:35" x14ac:dyDescent="0.25">
      <c r="A1" s="59" t="s">
        <v>56</v>
      </c>
      <c r="B1" s="60">
        <v>1990</v>
      </c>
      <c r="C1" s="60">
        <v>1991</v>
      </c>
      <c r="D1" s="60">
        <v>1992</v>
      </c>
      <c r="E1" s="60">
        <v>1993</v>
      </c>
      <c r="F1" s="60">
        <v>1994</v>
      </c>
      <c r="G1" s="60">
        <v>1995</v>
      </c>
      <c r="H1" s="60">
        <v>1996</v>
      </c>
      <c r="I1" s="60">
        <v>1997</v>
      </c>
      <c r="J1" s="60">
        <v>1998</v>
      </c>
      <c r="K1" s="60">
        <v>1999</v>
      </c>
      <c r="L1" s="60">
        <v>2000</v>
      </c>
      <c r="M1" s="60">
        <v>2001</v>
      </c>
      <c r="N1" s="60">
        <v>2002</v>
      </c>
      <c r="O1" s="60">
        <v>2003</v>
      </c>
      <c r="P1" s="60">
        <v>2004</v>
      </c>
      <c r="Q1" s="60">
        <v>2005</v>
      </c>
      <c r="R1" s="60">
        <v>2006</v>
      </c>
      <c r="S1" s="60">
        <v>2007</v>
      </c>
      <c r="T1" s="60">
        <v>2008</v>
      </c>
      <c r="U1" s="60">
        <v>2009</v>
      </c>
      <c r="V1" s="60">
        <v>2010</v>
      </c>
      <c r="W1" s="60">
        <v>2011</v>
      </c>
      <c r="X1" s="60">
        <v>2012</v>
      </c>
      <c r="Y1" s="60">
        <v>2013</v>
      </c>
      <c r="Z1" s="60">
        <v>2014</v>
      </c>
      <c r="AA1" s="60">
        <v>2015</v>
      </c>
      <c r="AB1" s="60">
        <v>2016</v>
      </c>
      <c r="AC1" s="60">
        <v>2017</v>
      </c>
      <c r="AD1" s="60">
        <v>2018</v>
      </c>
      <c r="AE1" s="60">
        <v>2019</v>
      </c>
      <c r="AF1" s="60">
        <v>2020</v>
      </c>
      <c r="AG1" s="60">
        <v>2021</v>
      </c>
      <c r="AH1" s="61"/>
      <c r="AI1" s="33"/>
    </row>
    <row r="2" spans="1:35" x14ac:dyDescent="0.25">
      <c r="A2" s="63" t="s">
        <v>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5">
        <f t="shared" ref="Q2:AG2" si="0">SUM(Q3:Q6)</f>
        <v>15719.021411847914</v>
      </c>
      <c r="R2" s="65">
        <f t="shared" si="0"/>
        <v>14959.151681255073</v>
      </c>
      <c r="S2" s="65">
        <f t="shared" si="0"/>
        <v>14458.892999221416</v>
      </c>
      <c r="T2" s="65">
        <f t="shared" si="0"/>
        <v>14555.154855455741</v>
      </c>
      <c r="U2" s="65">
        <f t="shared" si="0"/>
        <v>12972.031248500442</v>
      </c>
      <c r="V2" s="65">
        <f t="shared" si="0"/>
        <v>13227.937453998806</v>
      </c>
      <c r="W2" s="65">
        <f t="shared" si="0"/>
        <v>11824.35745980615</v>
      </c>
      <c r="X2" s="65">
        <f t="shared" si="0"/>
        <v>12593.824698066823</v>
      </c>
      <c r="Y2" s="65">
        <f t="shared" si="0"/>
        <v>11198.169341650571</v>
      </c>
      <c r="Z2" s="65">
        <f t="shared" si="0"/>
        <v>10972.469162066225</v>
      </c>
      <c r="AA2" s="65">
        <f t="shared" si="0"/>
        <v>11578.438382912645</v>
      </c>
      <c r="AB2" s="65">
        <f t="shared" si="0"/>
        <v>12324.082788083524</v>
      </c>
      <c r="AC2" s="65">
        <f t="shared" si="0"/>
        <v>11348.198539847215</v>
      </c>
      <c r="AD2" s="65">
        <f t="shared" si="0"/>
        <v>9834.2578180070468</v>
      </c>
      <c r="AE2" s="65">
        <f t="shared" si="0"/>
        <v>8603.2138408367191</v>
      </c>
      <c r="AF2" s="65">
        <f t="shared" si="0"/>
        <v>7952.345319434231</v>
      </c>
      <c r="AG2" s="65">
        <f t="shared" si="0"/>
        <v>9513.9372657517906</v>
      </c>
      <c r="AH2" s="66"/>
      <c r="AI2" s="67">
        <f>(AG2-AF2)/AF2</f>
        <v>0.19636872942392031</v>
      </c>
    </row>
    <row r="3" spans="1:35" outlineLevel="1" x14ac:dyDescent="0.25">
      <c r="A3" s="68" t="s">
        <v>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>
        <v>15136.448</v>
      </c>
      <c r="R3" s="69">
        <v>14410.774854998934</v>
      </c>
      <c r="S3" s="69">
        <v>13932.81325075683</v>
      </c>
      <c r="T3" s="69">
        <v>14005.000329140021</v>
      </c>
      <c r="U3" s="69">
        <v>12466.315540699123</v>
      </c>
      <c r="V3" s="69">
        <v>12745.138537904344</v>
      </c>
      <c r="W3" s="69">
        <v>11403.863656698652</v>
      </c>
      <c r="X3" s="69">
        <v>12135.638113628964</v>
      </c>
      <c r="Y3" s="69">
        <v>10743.315690100872</v>
      </c>
      <c r="Z3" s="69">
        <v>10560.104049718642</v>
      </c>
      <c r="AA3" s="69">
        <v>11105.548008128471</v>
      </c>
      <c r="AB3" s="69">
        <v>11845.208992248423</v>
      </c>
      <c r="AC3" s="69">
        <v>10864.892933695703</v>
      </c>
      <c r="AD3" s="69">
        <v>9356.3751430859265</v>
      </c>
      <c r="AE3" s="69">
        <v>8185.3491353257104</v>
      </c>
      <c r="AF3" s="69">
        <v>7524.3313054680948</v>
      </c>
      <c r="AG3" s="69">
        <v>9103.4853817840885</v>
      </c>
      <c r="AH3" s="70"/>
      <c r="AI3" s="71">
        <f>(AG3-AF3)/AF3</f>
        <v>0.20987301225936028</v>
      </c>
    </row>
    <row r="4" spans="1:35" outlineLevel="1" x14ac:dyDescent="0.25">
      <c r="A4" s="68" t="s">
        <v>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>
        <v>411.21800000000002</v>
      </c>
      <c r="R4" s="69">
        <v>376.53081763761026</v>
      </c>
      <c r="S4" s="69">
        <v>360.19567000000006</v>
      </c>
      <c r="T4" s="69">
        <v>366.88739000000004</v>
      </c>
      <c r="U4" s="69">
        <v>314.90624917837295</v>
      </c>
      <c r="V4" s="69">
        <v>310.11213604709906</v>
      </c>
      <c r="W4" s="69">
        <v>285.17234600815999</v>
      </c>
      <c r="X4" s="69">
        <v>313.29541118269918</v>
      </c>
      <c r="Y4" s="69">
        <v>294.25747651457567</v>
      </c>
      <c r="Z4" s="69">
        <v>279.18488377122759</v>
      </c>
      <c r="AA4" s="69">
        <v>358.37596659407865</v>
      </c>
      <c r="AB4" s="69">
        <v>313.25275922727405</v>
      </c>
      <c r="AC4" s="69">
        <v>310.8603112593662</v>
      </c>
      <c r="AD4" s="69">
        <v>321.84914255165774</v>
      </c>
      <c r="AE4" s="69">
        <v>274.24173878710286</v>
      </c>
      <c r="AF4" s="69">
        <v>300.68999489346697</v>
      </c>
      <c r="AG4" s="69">
        <v>294.06803016859737</v>
      </c>
      <c r="AH4" s="70"/>
      <c r="AI4" s="71">
        <f t="shared" ref="AI4:AI5" si="1">(AG4-AF4)/AF4</f>
        <v>-2.2022564226707075E-2</v>
      </c>
    </row>
    <row r="5" spans="1:35" outlineLevel="1" x14ac:dyDescent="0.25">
      <c r="A5" s="68" t="s">
        <v>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>
        <v>171.35541184791299</v>
      </c>
      <c r="R5" s="69">
        <v>171.84600861852721</v>
      </c>
      <c r="S5" s="69">
        <v>165.88407846458588</v>
      </c>
      <c r="T5" s="69">
        <v>183.26713631572071</v>
      </c>
      <c r="U5" s="69">
        <v>190.80945862294465</v>
      </c>
      <c r="V5" s="69">
        <v>172.68678004736256</v>
      </c>
      <c r="W5" s="69">
        <v>135.32145709933951</v>
      </c>
      <c r="X5" s="69">
        <v>144.89117325515971</v>
      </c>
      <c r="Y5" s="69">
        <v>160.5961750351226</v>
      </c>
      <c r="Z5" s="69">
        <v>133.18022857635461</v>
      </c>
      <c r="AA5" s="69">
        <v>114.51440819009565</v>
      </c>
      <c r="AB5" s="69">
        <v>165.62103660782637</v>
      </c>
      <c r="AC5" s="69">
        <v>172.44529489214707</v>
      </c>
      <c r="AD5" s="69">
        <v>156.03353236946205</v>
      </c>
      <c r="AE5" s="69">
        <v>143.62296672390616</v>
      </c>
      <c r="AF5" s="69">
        <v>127.32401907266947</v>
      </c>
      <c r="AG5" s="69">
        <v>116.38385379910551</v>
      </c>
      <c r="AH5" s="70"/>
      <c r="AI5" s="71">
        <f t="shared" si="1"/>
        <v>-8.592381353686239E-2</v>
      </c>
    </row>
    <row r="6" spans="1:35" outlineLevel="1" x14ac:dyDescent="0.25">
      <c r="A6" s="68" t="s">
        <v>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70"/>
      <c r="AI6" s="71"/>
    </row>
    <row r="7" spans="1:35" x14ac:dyDescent="0.25">
      <c r="A7" s="72" t="s">
        <v>10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>
        <v>12.278</v>
      </c>
      <c r="R7" s="73">
        <v>13.089</v>
      </c>
      <c r="S7" s="73">
        <v>10.417243245727319</v>
      </c>
      <c r="T7" s="73">
        <v>8.3070047782178875</v>
      </c>
      <c r="U7" s="73">
        <v>6.8478554607194972</v>
      </c>
      <c r="V7" s="73">
        <v>3.6471999415289922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3">
        <v>0</v>
      </c>
      <c r="AD7" s="73">
        <v>0</v>
      </c>
      <c r="AE7" s="73">
        <v>0</v>
      </c>
      <c r="AF7" s="73">
        <v>0</v>
      </c>
      <c r="AG7" s="73">
        <v>0</v>
      </c>
      <c r="AH7" s="70"/>
      <c r="AI7" s="74"/>
    </row>
    <row r="8" spans="1:35" x14ac:dyDescent="0.25">
      <c r="A8" s="72" t="s">
        <v>11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5">
        <v>4042.0727961973371</v>
      </c>
      <c r="R8" s="75">
        <v>4123.9908570655425</v>
      </c>
      <c r="S8" s="75">
        <v>4122.0106194276887</v>
      </c>
      <c r="T8" s="75">
        <v>3482.4003175765129</v>
      </c>
      <c r="U8" s="75">
        <v>2716.5159229903684</v>
      </c>
      <c r="V8" s="75">
        <v>2786.5860440435677</v>
      </c>
      <c r="W8" s="75">
        <v>2728.9974418322449</v>
      </c>
      <c r="X8" s="75">
        <v>2826.1718034744608</v>
      </c>
      <c r="Y8" s="75">
        <v>3156.2521151593978</v>
      </c>
      <c r="Z8" s="75">
        <v>3307.1907811662277</v>
      </c>
      <c r="AA8" s="75">
        <v>3381.3059166632515</v>
      </c>
      <c r="AB8" s="75">
        <v>3403.4662263405648</v>
      </c>
      <c r="AC8" s="75">
        <v>3461.9832526558444</v>
      </c>
      <c r="AD8" s="75">
        <v>3524.7969468818064</v>
      </c>
      <c r="AE8" s="75">
        <v>3450.6214636607015</v>
      </c>
      <c r="AF8" s="75">
        <v>3384.9195476706655</v>
      </c>
      <c r="AG8" s="75">
        <v>3490.4140361976706</v>
      </c>
      <c r="AH8" s="70"/>
      <c r="AI8" s="74">
        <f>(AG8-AF8)/AF8</f>
        <v>3.1166025378535588E-2</v>
      </c>
    </row>
    <row r="9" spans="1:35" x14ac:dyDescent="0.25">
      <c r="A9" s="72" t="s">
        <v>12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3">
        <v>0.12244520911000001</v>
      </c>
      <c r="AH9" s="70"/>
      <c r="AI9" s="74"/>
    </row>
    <row r="10" spans="1:35" x14ac:dyDescent="0.25">
      <c r="A10" s="72" t="s">
        <v>13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0"/>
      <c r="AI10" s="74"/>
    </row>
    <row r="11" spans="1:35" x14ac:dyDescent="0.25">
      <c r="A11" s="72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>
        <f>SUM(Q12:Q16)</f>
        <v>5.1159999999999997</v>
      </c>
      <c r="R11" s="73">
        <f t="shared" ref="R11:AG11" si="2">SUM(R12:R16)</f>
        <v>4.2716099999999999</v>
      </c>
      <c r="S11" s="73">
        <f t="shared" si="2"/>
        <v>3.101728291205335</v>
      </c>
      <c r="T11" s="73">
        <f t="shared" si="2"/>
        <v>2.9315081871496815</v>
      </c>
      <c r="U11" s="73">
        <f t="shared" si="2"/>
        <v>3.0324879905525566</v>
      </c>
      <c r="V11" s="73">
        <f t="shared" si="2"/>
        <v>4.9326153469153704</v>
      </c>
      <c r="W11" s="73">
        <f t="shared" si="2"/>
        <v>8.5287417366405105</v>
      </c>
      <c r="X11" s="73">
        <f t="shared" si="2"/>
        <v>9.7080553508898877</v>
      </c>
      <c r="Y11" s="73">
        <f t="shared" si="2"/>
        <v>23.355149846903487</v>
      </c>
      <c r="Z11" s="73">
        <f t="shared" si="2"/>
        <v>21.100217646433656</v>
      </c>
      <c r="AA11" s="73">
        <f t="shared" si="2"/>
        <v>24.620993914885332</v>
      </c>
      <c r="AB11" s="73">
        <f t="shared" si="2"/>
        <v>28.173689400289533</v>
      </c>
      <c r="AC11" s="73">
        <f t="shared" si="2"/>
        <v>30.082249187303553</v>
      </c>
      <c r="AD11" s="73">
        <f t="shared" si="2"/>
        <v>31.452389212324633</v>
      </c>
      <c r="AE11" s="73">
        <f t="shared" si="2"/>
        <v>21.097079399149536</v>
      </c>
      <c r="AF11" s="73">
        <f t="shared" si="2"/>
        <v>13.592472896120318</v>
      </c>
      <c r="AG11" s="73">
        <f t="shared" si="2"/>
        <v>19.266020310428154</v>
      </c>
      <c r="AH11" s="70"/>
      <c r="AI11" s="74">
        <f t="shared" ref="AI11" si="3">(AG11-AF11)/AF11</f>
        <v>0.41740362167116984</v>
      </c>
    </row>
    <row r="12" spans="1:35" outlineLevel="1" x14ac:dyDescent="0.25">
      <c r="A12" s="68" t="s">
        <v>15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>
        <v>15.238729474748023</v>
      </c>
      <c r="Z12" s="69">
        <v>14.564613180007548</v>
      </c>
      <c r="AA12" s="69">
        <v>15.416883824620033</v>
      </c>
      <c r="AB12" s="69">
        <v>16.639384778754494</v>
      </c>
      <c r="AC12" s="69">
        <v>17.253358196236974</v>
      </c>
      <c r="AD12" s="69">
        <v>16.559339947588022</v>
      </c>
      <c r="AE12" s="69">
        <v>17.815321694807732</v>
      </c>
      <c r="AF12" s="69">
        <v>13.592472896120318</v>
      </c>
      <c r="AG12" s="69">
        <v>19.266020310428154</v>
      </c>
      <c r="AH12" s="70"/>
      <c r="AI12" s="71">
        <f>(AG12-AF12)/AF12</f>
        <v>0.41740362167116984</v>
      </c>
    </row>
    <row r="13" spans="1:35" outlineLevel="1" x14ac:dyDescent="0.25">
      <c r="A13" s="68" t="s">
        <v>16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70"/>
      <c r="AI13" s="71"/>
    </row>
    <row r="14" spans="1:35" outlineLevel="1" x14ac:dyDescent="0.25">
      <c r="A14" s="68" t="s">
        <v>17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70"/>
      <c r="AI14" s="71"/>
    </row>
    <row r="15" spans="1:35" outlineLevel="1" x14ac:dyDescent="0.25">
      <c r="A15" s="68" t="s">
        <v>18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70"/>
      <c r="AI15" s="71"/>
    </row>
    <row r="16" spans="1:35" outlineLevel="1" x14ac:dyDescent="0.25">
      <c r="A16" s="68" t="s">
        <v>19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>
        <v>5.1159999999999997</v>
      </c>
      <c r="R16" s="69">
        <v>4.2716099999999999</v>
      </c>
      <c r="S16" s="69">
        <v>3.101728291205335</v>
      </c>
      <c r="T16" s="69">
        <v>2.9315081871496815</v>
      </c>
      <c r="U16" s="69">
        <v>3.0324879905525566</v>
      </c>
      <c r="V16" s="69">
        <v>4.9326153469153704</v>
      </c>
      <c r="W16" s="69">
        <v>8.5287417366405105</v>
      </c>
      <c r="X16" s="69">
        <v>9.7080553508898877</v>
      </c>
      <c r="Y16" s="69">
        <v>8.1164203721554617</v>
      </c>
      <c r="Z16" s="69">
        <v>6.5356044664261059</v>
      </c>
      <c r="AA16" s="69">
        <v>9.2041100902652992</v>
      </c>
      <c r="AB16" s="69">
        <v>11.534304621535041</v>
      </c>
      <c r="AC16" s="69">
        <v>12.828890991066579</v>
      </c>
      <c r="AD16" s="69">
        <v>14.893049264736613</v>
      </c>
      <c r="AE16" s="69">
        <v>3.2817577043418038</v>
      </c>
      <c r="AF16" s="69">
        <v>0</v>
      </c>
      <c r="AG16" s="69">
        <v>0</v>
      </c>
      <c r="AH16" s="70"/>
      <c r="AI16" s="71"/>
    </row>
    <row r="17" spans="1:35" x14ac:dyDescent="0.25">
      <c r="A17" s="72" t="s">
        <v>20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>
        <f t="shared" ref="Q17:AA17" si="4">SUM(Q18:Q22)</f>
        <v>2554.6837901100002</v>
      </c>
      <c r="R17" s="73">
        <f t="shared" si="4"/>
        <v>2538.7627910778574</v>
      </c>
      <c r="S17" s="73">
        <f t="shared" si="4"/>
        <v>2580.4341213620519</v>
      </c>
      <c r="T17" s="73">
        <f t="shared" si="4"/>
        <v>2302.2359797601521</v>
      </c>
      <c r="U17" s="73">
        <f t="shared" si="4"/>
        <v>1485.3521500814029</v>
      </c>
      <c r="V17" s="73">
        <f t="shared" si="4"/>
        <v>1299.0484147465625</v>
      </c>
      <c r="W17" s="73">
        <f t="shared" si="4"/>
        <v>1167.2705389694759</v>
      </c>
      <c r="X17" s="73">
        <f t="shared" si="4"/>
        <v>1391.9677990924167</v>
      </c>
      <c r="Y17" s="73">
        <f t="shared" si="4"/>
        <v>1301.6950015306572</v>
      </c>
      <c r="Z17" s="73">
        <f t="shared" si="4"/>
        <v>1650.4531530457709</v>
      </c>
      <c r="AA17" s="73">
        <f t="shared" si="4"/>
        <v>1830.3635214124333</v>
      </c>
      <c r="AB17" s="73">
        <f>SUM(AB18:AB22)</f>
        <v>1968.401352033223</v>
      </c>
      <c r="AC17" s="73">
        <f>SUM(AC18:AC22)</f>
        <v>2039.8562560230889</v>
      </c>
      <c r="AD17" s="73">
        <f t="shared" ref="AD17:AG17" si="5">SUM(AD18:AD22)</f>
        <v>2094.5489797619252</v>
      </c>
      <c r="AE17" s="73">
        <f t="shared" si="5"/>
        <v>2057.6690466445225</v>
      </c>
      <c r="AF17" s="73">
        <f t="shared" si="5"/>
        <v>1907.1635602316842</v>
      </c>
      <c r="AG17" s="73">
        <f t="shared" si="5"/>
        <v>2256.9405207619097</v>
      </c>
      <c r="AH17" s="70"/>
      <c r="AI17" s="74">
        <f>(AG17-AF17)/AF17</f>
        <v>0.18340165878994369</v>
      </c>
    </row>
    <row r="18" spans="1:35" outlineLevel="1" x14ac:dyDescent="0.25">
      <c r="A18" s="68" t="s">
        <v>21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>
        <v>2554.6837901100002</v>
      </c>
      <c r="R18" s="69">
        <v>2538.7627910778574</v>
      </c>
      <c r="S18" s="69">
        <v>2580.4341213620519</v>
      </c>
      <c r="T18" s="69">
        <v>2302.2359797601521</v>
      </c>
      <c r="U18" s="69">
        <v>1485.3521500814029</v>
      </c>
      <c r="V18" s="69">
        <v>1299.0484147465625</v>
      </c>
      <c r="W18" s="69">
        <v>1167.2705389694759</v>
      </c>
      <c r="X18" s="69">
        <v>1391.9677990924167</v>
      </c>
      <c r="Y18" s="69">
        <v>1301.6950015306572</v>
      </c>
      <c r="Z18" s="69">
        <v>1650.4531530457709</v>
      </c>
      <c r="AA18" s="69">
        <v>1830.3635214124333</v>
      </c>
      <c r="AB18" s="69">
        <v>1968.401352033223</v>
      </c>
      <c r="AC18" s="69">
        <v>2039.8562560230889</v>
      </c>
      <c r="AD18" s="69">
        <v>2094.5489797619252</v>
      </c>
      <c r="AE18" s="69">
        <v>2057.6690466445225</v>
      </c>
      <c r="AF18" s="69">
        <v>1907.1635602316842</v>
      </c>
      <c r="AG18" s="69">
        <v>2256.9405207619097</v>
      </c>
      <c r="AH18" s="70"/>
      <c r="AI18" s="71">
        <f>(AG18-AF18)/AF18</f>
        <v>0.18340165878994369</v>
      </c>
    </row>
    <row r="19" spans="1:35" outlineLevel="1" x14ac:dyDescent="0.25">
      <c r="A19" s="68" t="s">
        <v>22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70"/>
      <c r="AI19" s="71"/>
    </row>
    <row r="20" spans="1:35" outlineLevel="1" x14ac:dyDescent="0.25">
      <c r="A20" s="68" t="s">
        <v>24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70"/>
      <c r="AI20" s="71"/>
    </row>
    <row r="21" spans="1:35" outlineLevel="1" x14ac:dyDescent="0.25">
      <c r="A21" s="68" t="s">
        <v>25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70"/>
      <c r="AI21" s="71"/>
    </row>
    <row r="22" spans="1:35" outlineLevel="1" x14ac:dyDescent="0.25">
      <c r="A22" s="68" t="s">
        <v>26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70"/>
      <c r="AI22" s="71"/>
    </row>
    <row r="23" spans="1:35" x14ac:dyDescent="0.25">
      <c r="A23" s="72" t="s">
        <v>27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0"/>
      <c r="AI23" s="74"/>
    </row>
    <row r="24" spans="1:35" x14ac:dyDescent="0.25">
      <c r="A24" s="72" t="s">
        <v>28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0"/>
      <c r="AI24" s="74"/>
    </row>
    <row r="25" spans="1:35" outlineLevel="1" x14ac:dyDescent="0.25">
      <c r="A25" s="68" t="s">
        <v>29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70"/>
      <c r="AI25" s="71"/>
    </row>
    <row r="26" spans="1:35" outlineLevel="1" x14ac:dyDescent="0.25">
      <c r="A26" s="68" t="s">
        <v>30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  <c r="AI26" s="71"/>
    </row>
    <row r="27" spans="1:35" outlineLevel="1" x14ac:dyDescent="0.25">
      <c r="A27" s="68" t="s">
        <v>31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70"/>
      <c r="AI27" s="71"/>
    </row>
    <row r="28" spans="1:35" outlineLevel="1" x14ac:dyDescent="0.25">
      <c r="A28" s="68" t="s">
        <v>32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70"/>
      <c r="AI28" s="71"/>
    </row>
    <row r="29" spans="1:35" outlineLevel="1" x14ac:dyDescent="0.25">
      <c r="A29" s="68" t="s">
        <v>33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70"/>
      <c r="AI29" s="71"/>
    </row>
    <row r="30" spans="1:35" outlineLevel="1" x14ac:dyDescent="0.25">
      <c r="A30" s="68" t="s">
        <v>34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70"/>
      <c r="AI30" s="71"/>
    </row>
    <row r="31" spans="1:35" outlineLevel="1" x14ac:dyDescent="0.25">
      <c r="A31" s="68" t="s">
        <v>35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70"/>
      <c r="AI31" s="71"/>
    </row>
    <row r="32" spans="1:35" x14ac:dyDescent="0.25">
      <c r="A32" s="72" t="s">
        <v>36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0"/>
      <c r="AI32" s="74"/>
    </row>
    <row r="33" spans="1:36" outlineLevel="1" x14ac:dyDescent="0.25">
      <c r="A33" s="68" t="s">
        <v>37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70"/>
      <c r="AI33" s="71"/>
    </row>
    <row r="34" spans="1:36" outlineLevel="1" x14ac:dyDescent="0.25">
      <c r="A34" s="68" t="s">
        <v>38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70"/>
      <c r="AI34" s="71"/>
    </row>
    <row r="35" spans="1:36" outlineLevel="1" x14ac:dyDescent="0.25">
      <c r="A35" s="68" t="s">
        <v>39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70"/>
      <c r="AI35" s="71"/>
    </row>
    <row r="36" spans="1:36" outlineLevel="1" x14ac:dyDescent="0.25">
      <c r="A36" s="68" t="s">
        <v>40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70"/>
      <c r="AI36" s="71"/>
    </row>
    <row r="37" spans="1:36" x14ac:dyDescent="0.25">
      <c r="A37" s="72" t="s">
        <v>41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6"/>
      <c r="AI37" s="72"/>
      <c r="AJ37" s="76"/>
    </row>
    <row r="38" spans="1:36" outlineLevel="1" x14ac:dyDescent="0.25">
      <c r="A38" s="68" t="s">
        <v>42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77"/>
      <c r="AI38" s="68"/>
      <c r="AJ38" s="77"/>
    </row>
    <row r="39" spans="1:36" outlineLevel="1" x14ac:dyDescent="0.25">
      <c r="A39" s="68" t="s">
        <v>43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77"/>
      <c r="AI39" s="68"/>
      <c r="AJ39" s="77"/>
    </row>
    <row r="40" spans="1:36" outlineLevel="1" x14ac:dyDescent="0.25">
      <c r="A40" s="68" t="s">
        <v>44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77"/>
      <c r="AI40" s="68"/>
      <c r="AJ40" s="77"/>
    </row>
    <row r="41" spans="1:36" outlineLevel="1" x14ac:dyDescent="0.25">
      <c r="A41" s="68" t="s">
        <v>45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77"/>
      <c r="AI41" s="68"/>
      <c r="AJ41" s="77"/>
    </row>
    <row r="42" spans="1:36" outlineLevel="1" x14ac:dyDescent="0.25">
      <c r="A42" s="68" t="s">
        <v>46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77"/>
      <c r="AI42" s="68"/>
      <c r="AJ42" s="77"/>
    </row>
    <row r="43" spans="1:36" outlineLevel="1" x14ac:dyDescent="0.25">
      <c r="A43" s="68" t="s">
        <v>47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77"/>
      <c r="AI43" s="68"/>
      <c r="AJ43" s="77"/>
    </row>
    <row r="44" spans="1:36" outlineLevel="1" x14ac:dyDescent="0.25">
      <c r="A44" s="68" t="s">
        <v>48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77"/>
      <c r="AI44" s="68"/>
      <c r="AJ44" s="77"/>
    </row>
    <row r="45" spans="1:36" outlineLevel="1" x14ac:dyDescent="0.25">
      <c r="A45" s="68" t="s">
        <v>49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77"/>
      <c r="AI45" s="68"/>
      <c r="AJ45" s="77"/>
    </row>
    <row r="46" spans="1:36" x14ac:dyDescent="0.25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54"/>
    </row>
    <row r="47" spans="1:36" x14ac:dyDescent="0.25">
      <c r="A47" s="79" t="s">
        <v>57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>
        <f t="shared" ref="Q47:AF47" si="6">SUM(Q32,Q24,Q23,Q17,Q11,Q10,Q9,Q8,Q7,Q2)</f>
        <v>22333.171998155252</v>
      </c>
      <c r="R47" s="80">
        <f t="shared" si="6"/>
        <v>21639.265939398472</v>
      </c>
      <c r="S47" s="80">
        <f t="shared" si="6"/>
        <v>21174.856711548091</v>
      </c>
      <c r="T47" s="80">
        <f t="shared" si="6"/>
        <v>20351.029665757775</v>
      </c>
      <c r="U47" s="80">
        <f t="shared" si="6"/>
        <v>17183.779665023485</v>
      </c>
      <c r="V47" s="80">
        <f t="shared" si="6"/>
        <v>17322.151728077381</v>
      </c>
      <c r="W47" s="80">
        <f t="shared" si="6"/>
        <v>15729.154182344511</v>
      </c>
      <c r="X47" s="80">
        <f t="shared" si="6"/>
        <v>16821.672355984592</v>
      </c>
      <c r="Y47" s="80">
        <f t="shared" si="6"/>
        <v>15679.47160818753</v>
      </c>
      <c r="Z47" s="80">
        <f t="shared" si="6"/>
        <v>15951.213313924658</v>
      </c>
      <c r="AA47" s="80">
        <f t="shared" si="6"/>
        <v>16814.728814903217</v>
      </c>
      <c r="AB47" s="80">
        <f t="shared" si="6"/>
        <v>17724.124055857603</v>
      </c>
      <c r="AC47" s="80">
        <f t="shared" si="6"/>
        <v>16880.120297713453</v>
      </c>
      <c r="AD47" s="80">
        <f t="shared" si="6"/>
        <v>15485.056133863103</v>
      </c>
      <c r="AE47" s="80">
        <f t="shared" si="6"/>
        <v>14132.601430541094</v>
      </c>
      <c r="AF47" s="80">
        <f t="shared" si="6"/>
        <v>13258.020900232701</v>
      </c>
      <c r="AG47" s="80">
        <f>SUM(AG32,AG24,AG23,AG17,AG11,AG10,AG9,AG8,AG7,AG2)</f>
        <v>15280.680288230909</v>
      </c>
      <c r="AH47" s="81"/>
      <c r="AI47" s="33">
        <f>(AG47-AF47)/AF47</f>
        <v>0.15256118565650376</v>
      </c>
    </row>
    <row r="48" spans="1:36" x14ac:dyDescent="0.25"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</row>
    <row r="80" spans="1:37" x14ac:dyDescent="0.25">
      <c r="A80" s="59" t="s">
        <v>58</v>
      </c>
      <c r="B80" s="60">
        <v>1990</v>
      </c>
      <c r="C80" s="60">
        <v>1991</v>
      </c>
      <c r="D80" s="60">
        <v>1992</v>
      </c>
      <c r="E80" s="60">
        <v>1993</v>
      </c>
      <c r="F80" s="60">
        <v>1994</v>
      </c>
      <c r="G80" s="60">
        <v>1995</v>
      </c>
      <c r="H80" s="60">
        <v>1996</v>
      </c>
      <c r="I80" s="60">
        <v>1997</v>
      </c>
      <c r="J80" s="60">
        <v>1998</v>
      </c>
      <c r="K80" s="60">
        <v>1999</v>
      </c>
      <c r="L80" s="60">
        <v>2000</v>
      </c>
      <c r="M80" s="60">
        <v>2001</v>
      </c>
      <c r="N80" s="60">
        <v>2002</v>
      </c>
      <c r="O80" s="60">
        <v>2003</v>
      </c>
      <c r="P80" s="60">
        <v>2004</v>
      </c>
      <c r="Q80" s="60">
        <v>2005</v>
      </c>
      <c r="R80" s="60">
        <v>2006</v>
      </c>
      <c r="S80" s="60">
        <v>2007</v>
      </c>
      <c r="T80" s="60">
        <v>2008</v>
      </c>
      <c r="U80" s="60">
        <v>2009</v>
      </c>
      <c r="V80" s="60">
        <v>2010</v>
      </c>
      <c r="W80" s="60">
        <v>2011</v>
      </c>
      <c r="X80" s="60">
        <v>2012</v>
      </c>
      <c r="Y80" s="60">
        <v>2013</v>
      </c>
      <c r="Z80" s="60">
        <v>2014</v>
      </c>
      <c r="AA80" s="60">
        <v>2015</v>
      </c>
      <c r="AB80" s="60">
        <v>2016</v>
      </c>
      <c r="AC80" s="60">
        <v>2017</v>
      </c>
      <c r="AD80" s="60">
        <v>2018</v>
      </c>
      <c r="AE80" s="60">
        <v>2019</v>
      </c>
      <c r="AF80" s="60">
        <v>2020</v>
      </c>
      <c r="AG80" s="60">
        <v>2021</v>
      </c>
      <c r="AH80" s="61"/>
      <c r="AI80" s="33"/>
      <c r="AK80" s="33"/>
    </row>
    <row r="81" spans="1:37" x14ac:dyDescent="0.25">
      <c r="A81" s="63" t="s">
        <v>5</v>
      </c>
      <c r="B81" s="65">
        <f t="shared" ref="B81:AB81" si="7">SUM(B82:B85)</f>
        <v>11334.543936802416</v>
      </c>
      <c r="C81" s="65">
        <f t="shared" si="7"/>
        <v>11784.94693048071</v>
      </c>
      <c r="D81" s="65">
        <f t="shared" si="7"/>
        <v>12440.836658191371</v>
      </c>
      <c r="E81" s="65">
        <f t="shared" si="7"/>
        <v>12461.362700169875</v>
      </c>
      <c r="F81" s="65">
        <f t="shared" si="7"/>
        <v>12797.185741974259</v>
      </c>
      <c r="G81" s="65">
        <f t="shared" si="7"/>
        <v>13482.320322811876</v>
      </c>
      <c r="H81" s="65">
        <f t="shared" si="7"/>
        <v>14202.419057457646</v>
      </c>
      <c r="I81" s="65">
        <f t="shared" si="7"/>
        <v>14857.438157197474</v>
      </c>
      <c r="J81" s="65">
        <f t="shared" si="7"/>
        <v>15223.247251743613</v>
      </c>
      <c r="K81" s="65">
        <f t="shared" si="7"/>
        <v>15921.095442406371</v>
      </c>
      <c r="L81" s="65">
        <f t="shared" si="7"/>
        <v>16202.239183785132</v>
      </c>
      <c r="M81" s="65">
        <f t="shared" si="7"/>
        <v>17490.407231801652</v>
      </c>
      <c r="N81" s="65">
        <f t="shared" si="7"/>
        <v>16493.709163559302</v>
      </c>
      <c r="O81" s="65">
        <f t="shared" si="7"/>
        <v>16545.989979932612</v>
      </c>
      <c r="P81" s="65">
        <f t="shared" si="7"/>
        <v>15418.520651993318</v>
      </c>
      <c r="Q81" s="65">
        <f t="shared" si="7"/>
        <v>182.0152656574864</v>
      </c>
      <c r="R81" s="65">
        <f t="shared" si="7"/>
        <v>202.24314378179628</v>
      </c>
      <c r="S81" s="65">
        <f t="shared" si="7"/>
        <v>217.71936019052558</v>
      </c>
      <c r="T81" s="65">
        <f t="shared" si="7"/>
        <v>235.57246029280105</v>
      </c>
      <c r="U81" s="65">
        <f t="shared" si="7"/>
        <v>224.98057657956747</v>
      </c>
      <c r="V81" s="65">
        <f t="shared" si="7"/>
        <v>233.22730656172999</v>
      </c>
      <c r="W81" s="65">
        <f t="shared" si="7"/>
        <v>232.74629827254961</v>
      </c>
      <c r="X81" s="65">
        <f t="shared" si="7"/>
        <v>304.13484536226298</v>
      </c>
      <c r="Y81" s="65">
        <f t="shared" si="7"/>
        <v>336.32700094441338</v>
      </c>
      <c r="Z81" s="65">
        <f t="shared" si="7"/>
        <v>370.07250161569516</v>
      </c>
      <c r="AA81" s="65">
        <f t="shared" si="7"/>
        <v>374.3088976090857</v>
      </c>
      <c r="AB81" s="65">
        <f t="shared" si="7"/>
        <v>351.32957348200569</v>
      </c>
      <c r="AC81" s="65">
        <f t="shared" ref="AC81:AG81" si="8">SUM(AC82:AC85)</f>
        <v>559.35957279840352</v>
      </c>
      <c r="AD81" s="65">
        <f t="shared" si="8"/>
        <v>812.99286447632176</v>
      </c>
      <c r="AE81" s="65">
        <f t="shared" si="8"/>
        <v>833.93904845357633</v>
      </c>
      <c r="AF81" s="65">
        <f t="shared" si="8"/>
        <v>785.0266276441123</v>
      </c>
      <c r="AG81" s="65">
        <f t="shared" si="8"/>
        <v>757.90325177160526</v>
      </c>
      <c r="AH81" s="66"/>
      <c r="AI81" s="67">
        <f>(AG81-AF81)/AF81</f>
        <v>-3.4550899189120604E-2</v>
      </c>
      <c r="AK81" s="67">
        <f>(AG81-Q81)/Q81</f>
        <v>3.1639543201712335</v>
      </c>
    </row>
    <row r="82" spans="1:37" outlineLevel="1" x14ac:dyDescent="0.25">
      <c r="A82" s="68" t="s">
        <v>6</v>
      </c>
      <c r="B82" s="83">
        <v>10946.841040774052</v>
      </c>
      <c r="C82" s="83">
        <v>11433.689810240599</v>
      </c>
      <c r="D82" s="83">
        <v>12101.041946500101</v>
      </c>
      <c r="E82" s="83">
        <v>12119.176816090005</v>
      </c>
      <c r="F82" s="83">
        <v>12441.331989637658</v>
      </c>
      <c r="G82" s="83">
        <v>13125.648961902629</v>
      </c>
      <c r="H82" s="83">
        <v>13844.483973062837</v>
      </c>
      <c r="I82" s="83">
        <v>14483.155865084804</v>
      </c>
      <c r="J82" s="83">
        <v>14806.582439470863</v>
      </c>
      <c r="K82" s="83">
        <v>15490.965957019267</v>
      </c>
      <c r="L82" s="83">
        <v>15747.189756451284</v>
      </c>
      <c r="M82" s="83">
        <v>16886.057939679689</v>
      </c>
      <c r="N82" s="83">
        <v>15925.408080528965</v>
      </c>
      <c r="O82" s="83">
        <v>15211.815144081342</v>
      </c>
      <c r="P82" s="83">
        <v>14827.233183551469</v>
      </c>
      <c r="Q82" s="83">
        <v>98.364846032067362</v>
      </c>
      <c r="R82" s="83">
        <v>105.33660885109566</v>
      </c>
      <c r="S82" s="83">
        <v>111.34060298259283</v>
      </c>
      <c r="T82" s="83">
        <v>135.11194243093814</v>
      </c>
      <c r="U82" s="83">
        <v>129.89024799981235</v>
      </c>
      <c r="V82" s="83">
        <v>134.90656083053727</v>
      </c>
      <c r="W82" s="83">
        <v>142.87113387347745</v>
      </c>
      <c r="X82" s="83">
        <v>215.91672148349062</v>
      </c>
      <c r="Y82" s="83">
        <v>250.18510590214828</v>
      </c>
      <c r="Z82" s="83">
        <v>271.14690745001462</v>
      </c>
      <c r="AA82" s="83">
        <v>274.76728741935585</v>
      </c>
      <c r="AB82" s="83">
        <v>290.89892014007455</v>
      </c>
      <c r="AC82" s="83">
        <v>497.11323931133302</v>
      </c>
      <c r="AD82" s="83">
        <v>743.57491365306123</v>
      </c>
      <c r="AE82" s="83">
        <v>768.42420002711879</v>
      </c>
      <c r="AF82" s="83">
        <v>717.8139025656601</v>
      </c>
      <c r="AG82" s="83">
        <v>691.56645164813563</v>
      </c>
      <c r="AH82" s="66"/>
      <c r="AI82" s="84">
        <f>(AG82-AF82)/AF82</f>
        <v>-3.6565815768835101E-2</v>
      </c>
      <c r="AK82" s="84">
        <f t="shared" ref="AK82:AK85" si="9">(AG82-Q82)/Q82</f>
        <v>6.0306260777623946</v>
      </c>
    </row>
    <row r="83" spans="1:37" outlineLevel="1" x14ac:dyDescent="0.25">
      <c r="A83" s="68" t="s">
        <v>7</v>
      </c>
      <c r="B83" s="83">
        <v>168.66182017280883</v>
      </c>
      <c r="C83" s="83">
        <v>166.6987141863942</v>
      </c>
      <c r="D83" s="83">
        <v>171.80906268404343</v>
      </c>
      <c r="E83" s="83">
        <v>172.64513913048722</v>
      </c>
      <c r="F83" s="83">
        <v>178.26125874753058</v>
      </c>
      <c r="G83" s="83">
        <v>181.26766138470839</v>
      </c>
      <c r="H83" s="83">
        <v>179.39928812479022</v>
      </c>
      <c r="I83" s="83">
        <v>218.73737608094885</v>
      </c>
      <c r="J83" s="83">
        <v>247.80756584782083</v>
      </c>
      <c r="K83" s="83">
        <v>223.84614914018644</v>
      </c>
      <c r="L83" s="83">
        <v>274.78308309963478</v>
      </c>
      <c r="M83" s="83">
        <v>321.46812598898521</v>
      </c>
      <c r="N83" s="83">
        <v>339.7311655433262</v>
      </c>
      <c r="O83" s="83">
        <v>337.56414128287918</v>
      </c>
      <c r="P83" s="83">
        <v>336.64087896347701</v>
      </c>
      <c r="Q83" s="83">
        <v>0.62974046887353552</v>
      </c>
      <c r="R83" s="83">
        <v>0.5960613122483096</v>
      </c>
      <c r="S83" s="83">
        <v>0.58480263720076664</v>
      </c>
      <c r="T83" s="83">
        <v>0.57634597351488992</v>
      </c>
      <c r="U83" s="83">
        <v>0.47213674277747941</v>
      </c>
      <c r="V83" s="83">
        <v>0.35636978679980302</v>
      </c>
      <c r="W83" s="83">
        <v>0.31602112590906017</v>
      </c>
      <c r="X83" s="83">
        <v>0.34555298053055594</v>
      </c>
      <c r="Y83" s="83">
        <v>0.3030910315088704</v>
      </c>
      <c r="Z83" s="83">
        <v>0.28963238801605939</v>
      </c>
      <c r="AA83" s="83">
        <v>0.34909726509999928</v>
      </c>
      <c r="AB83" s="83">
        <v>0.31695206136959087</v>
      </c>
      <c r="AC83" s="83">
        <v>0.3277433999742243</v>
      </c>
      <c r="AD83" s="83">
        <v>0.34093704055260332</v>
      </c>
      <c r="AE83" s="83">
        <v>0.30032437229436937</v>
      </c>
      <c r="AF83" s="83">
        <v>0.34595917467288473</v>
      </c>
      <c r="AG83" s="83">
        <v>0.29788634665931113</v>
      </c>
      <c r="AH83" s="66"/>
      <c r="AI83" s="84">
        <f t="shared" ref="AI83:AI85" si="10">(AG83-AF83)/AF83</f>
        <v>-0.13895520492852362</v>
      </c>
      <c r="AK83" s="84">
        <f t="shared" si="9"/>
        <v>-0.52696966229252662</v>
      </c>
    </row>
    <row r="84" spans="1:37" outlineLevel="1" x14ac:dyDescent="0.25">
      <c r="A84" s="68" t="s">
        <v>8</v>
      </c>
      <c r="B84" s="83">
        <v>100.50155313962706</v>
      </c>
      <c r="C84" s="83">
        <v>76.521798318537421</v>
      </c>
      <c r="D84" s="83">
        <v>65.248696718657953</v>
      </c>
      <c r="E84" s="83">
        <v>62.580921497495737</v>
      </c>
      <c r="F84" s="83">
        <v>72.124547859586968</v>
      </c>
      <c r="G84" s="83">
        <v>69.416055852539159</v>
      </c>
      <c r="H84" s="83">
        <v>72.192983164692251</v>
      </c>
      <c r="I84" s="83">
        <v>51.630718857133267</v>
      </c>
      <c r="J84" s="83">
        <v>79.925701143911269</v>
      </c>
      <c r="K84" s="83">
        <v>77.909665302192224</v>
      </c>
      <c r="L84" s="83">
        <v>87.117956156431376</v>
      </c>
      <c r="M84" s="83">
        <v>118.79933728930295</v>
      </c>
      <c r="N84" s="83">
        <v>145.54644121649875</v>
      </c>
      <c r="O84" s="83">
        <v>165.9685384656606</v>
      </c>
      <c r="P84" s="83">
        <v>162.18222796494013</v>
      </c>
      <c r="Q84" s="83">
        <v>0.49622760850519398</v>
      </c>
      <c r="R84" s="83">
        <v>0.54786726148824982</v>
      </c>
      <c r="S84" s="83">
        <v>0.51764264148667394</v>
      </c>
      <c r="T84" s="83">
        <v>0.56637358615523681</v>
      </c>
      <c r="U84" s="83">
        <v>0.6359993363218166</v>
      </c>
      <c r="V84" s="83">
        <v>0.57394294994250572</v>
      </c>
      <c r="W84" s="83">
        <v>0.41623417795398154</v>
      </c>
      <c r="X84" s="83">
        <v>0.4563579488123537</v>
      </c>
      <c r="Y84" s="83">
        <v>0.5287018081357644</v>
      </c>
      <c r="Z84" s="83">
        <v>0.43563817516059089</v>
      </c>
      <c r="AA84" s="83">
        <v>-1.7059337954080434E-2</v>
      </c>
      <c r="AB84" s="83">
        <v>-40.255212288790062</v>
      </c>
      <c r="AC84" s="83">
        <v>-43.783928423126838</v>
      </c>
      <c r="AD84" s="83">
        <v>-37.546709405399113</v>
      </c>
      <c r="AE84" s="83">
        <v>-36.404538287243767</v>
      </c>
      <c r="AF84" s="83">
        <v>-35.491050978989705</v>
      </c>
      <c r="AG84" s="83">
        <v>-35.599211535401025</v>
      </c>
      <c r="AH84" s="66"/>
      <c r="AI84" s="84">
        <f t="shared" si="10"/>
        <v>3.0475444774895563E-3</v>
      </c>
      <c r="AK84" s="84">
        <f t="shared" si="9"/>
        <v>-72.739683413903421</v>
      </c>
    </row>
    <row r="85" spans="1:37" outlineLevel="1" x14ac:dyDescent="0.25">
      <c r="A85" s="68" t="s">
        <v>9</v>
      </c>
      <c r="B85" s="83">
        <v>118.53952271592826</v>
      </c>
      <c r="C85" s="83">
        <v>108.03660773517973</v>
      </c>
      <c r="D85" s="83">
        <v>102.73695228856717</v>
      </c>
      <c r="E85" s="83">
        <v>106.95982345188649</v>
      </c>
      <c r="F85" s="83">
        <v>105.46794572948377</v>
      </c>
      <c r="G85" s="83">
        <v>105.98764367199863</v>
      </c>
      <c r="H85" s="83">
        <v>106.34281310532565</v>
      </c>
      <c r="I85" s="83">
        <v>103.91419717458663</v>
      </c>
      <c r="J85" s="83">
        <v>88.931545281017065</v>
      </c>
      <c r="K85" s="83">
        <v>128.37367094472575</v>
      </c>
      <c r="L85" s="83">
        <v>93.148388077781945</v>
      </c>
      <c r="M85" s="83">
        <v>164.08182884367517</v>
      </c>
      <c r="N85" s="83">
        <v>83.023476270509988</v>
      </c>
      <c r="O85" s="83">
        <v>830.64215610273163</v>
      </c>
      <c r="P85" s="83">
        <v>92.464361513431541</v>
      </c>
      <c r="Q85" s="83">
        <v>82.524451548040318</v>
      </c>
      <c r="R85" s="83">
        <v>95.762606356964042</v>
      </c>
      <c r="S85" s="83">
        <v>105.27631192924531</v>
      </c>
      <c r="T85" s="83">
        <v>99.31779830219277</v>
      </c>
      <c r="U85" s="83">
        <v>93.982192500655813</v>
      </c>
      <c r="V85" s="83">
        <v>97.390432994450407</v>
      </c>
      <c r="W85" s="83">
        <v>89.142909095209106</v>
      </c>
      <c r="X85" s="83">
        <v>87.41621294942945</v>
      </c>
      <c r="Y85" s="83">
        <v>85.310102202620484</v>
      </c>
      <c r="Z85" s="83">
        <v>98.200323602503858</v>
      </c>
      <c r="AA85" s="83">
        <v>99.209572262583947</v>
      </c>
      <c r="AB85" s="83">
        <v>100.36891356935161</v>
      </c>
      <c r="AC85" s="83">
        <v>105.70251851022313</v>
      </c>
      <c r="AD85" s="83">
        <v>106.62372318810702</v>
      </c>
      <c r="AE85" s="83">
        <v>101.61906234140687</v>
      </c>
      <c r="AF85" s="83">
        <v>102.35781688276907</v>
      </c>
      <c r="AG85" s="83">
        <v>101.63812531221129</v>
      </c>
      <c r="AH85" s="66"/>
      <c r="AI85" s="84">
        <f t="shared" si="10"/>
        <v>-7.0311344309155355E-3</v>
      </c>
      <c r="AK85" s="84">
        <f t="shared" si="9"/>
        <v>0.23161224831702448</v>
      </c>
    </row>
    <row r="86" spans="1:37" x14ac:dyDescent="0.25">
      <c r="A86" s="72" t="s">
        <v>10</v>
      </c>
      <c r="B86" s="65">
        <v>7571.3592911583273</v>
      </c>
      <c r="C86" s="65">
        <v>7678.3688982048279</v>
      </c>
      <c r="D86" s="65">
        <v>6885.1107952231723</v>
      </c>
      <c r="E86" s="65">
        <v>6883.2886284350898</v>
      </c>
      <c r="F86" s="65">
        <v>6817.3179783669239</v>
      </c>
      <c r="G86" s="65">
        <v>6650.4951175081278</v>
      </c>
      <c r="H86" s="65">
        <v>6986.2835585919038</v>
      </c>
      <c r="I86" s="65">
        <v>6744.9691964626736</v>
      </c>
      <c r="J86" s="65">
        <v>7320.6102950730938</v>
      </c>
      <c r="K86" s="65">
        <v>7078.8554993545331</v>
      </c>
      <c r="L86" s="65">
        <v>7181.1030316353408</v>
      </c>
      <c r="M86" s="65">
        <v>7538.6293240060622</v>
      </c>
      <c r="N86" s="65">
        <v>7556.3749439000248</v>
      </c>
      <c r="O86" s="65">
        <v>7792.4555161565258</v>
      </c>
      <c r="P86" s="65">
        <v>7944.2099478410591</v>
      </c>
      <c r="Q86" s="65">
        <v>8390.428938297091</v>
      </c>
      <c r="R86" s="65">
        <v>8251.5190092468256</v>
      </c>
      <c r="S86" s="65">
        <v>8083.8541350628311</v>
      </c>
      <c r="T86" s="65">
        <v>8890.640387673493</v>
      </c>
      <c r="U86" s="65">
        <v>8727.4260329634453</v>
      </c>
      <c r="V86" s="65">
        <v>8968.3547370778833</v>
      </c>
      <c r="W86" s="65">
        <v>7723.8504780645999</v>
      </c>
      <c r="X86" s="65">
        <v>7246.952717138839</v>
      </c>
      <c r="Y86" s="65">
        <v>7059.6188770274894</v>
      </c>
      <c r="Z86" s="65">
        <v>6256.9096114581798</v>
      </c>
      <c r="AA86" s="65">
        <v>6688.7132308364362</v>
      </c>
      <c r="AB86" s="65">
        <v>6970.5629133598477</v>
      </c>
      <c r="AC86" s="65">
        <v>6592.2229909849402</v>
      </c>
      <c r="AD86" s="65">
        <v>7083.7798153726571</v>
      </c>
      <c r="AE86" s="65">
        <v>6821.5617116443773</v>
      </c>
      <c r="AF86" s="65">
        <v>7360.8729181023473</v>
      </c>
      <c r="AG86" s="65">
        <v>6917.4831253653674</v>
      </c>
      <c r="AH86" s="66"/>
      <c r="AI86" s="67">
        <f>(AG86-AF86)/AF86</f>
        <v>-6.0236034186457191E-2</v>
      </c>
      <c r="AK86" s="67">
        <f>(AG86-Q86)/Q86</f>
        <v>-0.17555071662768537</v>
      </c>
    </row>
    <row r="87" spans="1:37" x14ac:dyDescent="0.25">
      <c r="A87" s="72" t="s">
        <v>11</v>
      </c>
      <c r="B87" s="65">
        <v>4065.4846180495583</v>
      </c>
      <c r="C87" s="65">
        <v>4149.9725489177308</v>
      </c>
      <c r="D87" s="65">
        <v>3823.9701850283518</v>
      </c>
      <c r="E87" s="65">
        <v>4030.7026447734856</v>
      </c>
      <c r="F87" s="65">
        <v>4262.6058667676052</v>
      </c>
      <c r="G87" s="65">
        <v>4277.9241018321818</v>
      </c>
      <c r="H87" s="65">
        <v>4147.9823862001904</v>
      </c>
      <c r="I87" s="65">
        <v>4486.3108241210539</v>
      </c>
      <c r="J87" s="65">
        <v>4467.2556592696692</v>
      </c>
      <c r="K87" s="65">
        <v>4631.023978325883</v>
      </c>
      <c r="L87" s="65">
        <v>5413.5953055545233</v>
      </c>
      <c r="M87" s="65">
        <v>5385.2878743777392</v>
      </c>
      <c r="N87" s="65">
        <v>5054.4116149129068</v>
      </c>
      <c r="O87" s="65">
        <v>5176.8712613333782</v>
      </c>
      <c r="P87" s="65">
        <v>5259.9293168455806</v>
      </c>
      <c r="Q87" s="65">
        <v>1398.9312424598866</v>
      </c>
      <c r="R87" s="65">
        <v>1125.1209844158393</v>
      </c>
      <c r="S87" s="65">
        <v>1228.9837859418785</v>
      </c>
      <c r="T87" s="65">
        <v>1682.8992323600041</v>
      </c>
      <c r="U87" s="65">
        <v>1443.0017449921488</v>
      </c>
      <c r="V87" s="65">
        <v>1412.1968195249251</v>
      </c>
      <c r="W87" s="65">
        <v>1030.9356311578058</v>
      </c>
      <c r="X87" s="65">
        <v>1037.5928452886292</v>
      </c>
      <c r="Y87" s="65">
        <v>860.02230569303447</v>
      </c>
      <c r="Z87" s="65">
        <v>954.28824951827846</v>
      </c>
      <c r="AA87" s="65">
        <v>928.32366777847301</v>
      </c>
      <c r="AB87" s="65">
        <v>963.91924410182537</v>
      </c>
      <c r="AC87" s="65">
        <v>1041.777972156226</v>
      </c>
      <c r="AD87" s="65">
        <v>1194.6490299359866</v>
      </c>
      <c r="AE87" s="65">
        <v>1174.171008857646</v>
      </c>
      <c r="AF87" s="65">
        <v>1127.4367519439511</v>
      </c>
      <c r="AG87" s="65">
        <v>1134.0596448403085</v>
      </c>
      <c r="AH87" s="66"/>
      <c r="AI87" s="67">
        <f t="shared" ref="AI87:AI90" si="11">(AG87-AF87)/AF87</f>
        <v>5.8742921808589569E-3</v>
      </c>
      <c r="AK87" s="67">
        <f t="shared" ref="AK87:AK101" si="12">(AG87-Q87)/Q87</f>
        <v>-0.18933853900769759</v>
      </c>
    </row>
    <row r="88" spans="1:37" x14ac:dyDescent="0.25">
      <c r="A88" s="72" t="s">
        <v>12</v>
      </c>
      <c r="B88" s="65">
        <v>1015.900137603868</v>
      </c>
      <c r="C88" s="65">
        <v>1034.0148752985476</v>
      </c>
      <c r="D88" s="65">
        <v>1027.7712052914328</v>
      </c>
      <c r="E88" s="65">
        <v>1014.8405666073512</v>
      </c>
      <c r="F88" s="65">
        <v>1106.3522679826954</v>
      </c>
      <c r="G88" s="65">
        <v>1084.5384415422659</v>
      </c>
      <c r="H88" s="65">
        <v>979.112778791388</v>
      </c>
      <c r="I88" s="65">
        <v>986.80343454910121</v>
      </c>
      <c r="J88" s="65">
        <v>973.04127284323465</v>
      </c>
      <c r="K88" s="65">
        <v>1006.1121214256215</v>
      </c>
      <c r="L88" s="65">
        <v>1031.3504286966463</v>
      </c>
      <c r="M88" s="65">
        <v>1014.7250138535859</v>
      </c>
      <c r="N88" s="65">
        <v>974.52312741648598</v>
      </c>
      <c r="O88" s="65">
        <v>1065.6230952575029</v>
      </c>
      <c r="P88" s="65">
        <v>1026.5066688868792</v>
      </c>
      <c r="Q88" s="65">
        <v>1052.3841378782738</v>
      </c>
      <c r="R88" s="65">
        <v>1035.9922353220948</v>
      </c>
      <c r="S88" s="65">
        <v>1025.2112943129966</v>
      </c>
      <c r="T88" s="65">
        <v>1062.7948180936248</v>
      </c>
      <c r="U88" s="65">
        <v>825.3831333855926</v>
      </c>
      <c r="V88" s="65">
        <v>911.79814217423075</v>
      </c>
      <c r="W88" s="65">
        <v>889.23686755712356</v>
      </c>
      <c r="X88" s="65">
        <v>901.47811427919771</v>
      </c>
      <c r="Y88" s="65">
        <v>923.3475496133052</v>
      </c>
      <c r="Z88" s="65">
        <v>802.59648368431931</v>
      </c>
      <c r="AA88" s="65">
        <v>903.18535301119573</v>
      </c>
      <c r="AB88" s="65">
        <v>835.77333383308917</v>
      </c>
      <c r="AC88" s="65">
        <v>772.11300748193446</v>
      </c>
      <c r="AD88" s="65">
        <v>839.31885130979322</v>
      </c>
      <c r="AE88" s="65">
        <v>836.77325118887904</v>
      </c>
      <c r="AF88" s="65">
        <v>852.64834026924154</v>
      </c>
      <c r="AG88" s="65">
        <v>835.62876088655912</v>
      </c>
      <c r="AH88" s="66"/>
      <c r="AI88" s="67">
        <f t="shared" si="11"/>
        <v>-1.9960842681413224E-2</v>
      </c>
      <c r="AK88" s="67">
        <f t="shared" si="12"/>
        <v>-0.20596602437273351</v>
      </c>
    </row>
    <row r="89" spans="1:37" x14ac:dyDescent="0.25">
      <c r="A89" s="72" t="s">
        <v>13</v>
      </c>
      <c r="B89" s="65">
        <v>1126.1116905387853</v>
      </c>
      <c r="C89" s="65">
        <v>1100.4253868667731</v>
      </c>
      <c r="D89" s="65">
        <v>1006.7218217346178</v>
      </c>
      <c r="E89" s="65">
        <v>980.30053346363923</v>
      </c>
      <c r="F89" s="65">
        <v>988.42385286684851</v>
      </c>
      <c r="G89" s="65">
        <v>920.29073381727062</v>
      </c>
      <c r="H89" s="65">
        <v>881.7190071587255</v>
      </c>
      <c r="I89" s="65">
        <v>836.54644397251911</v>
      </c>
      <c r="J89" s="65">
        <v>788.00220569503847</v>
      </c>
      <c r="K89" s="65">
        <v>817.51894099935203</v>
      </c>
      <c r="L89" s="65">
        <v>865.23856413463056</v>
      </c>
      <c r="M89" s="65">
        <v>836.04619932504329</v>
      </c>
      <c r="N89" s="65">
        <v>781.40051252022226</v>
      </c>
      <c r="O89" s="65">
        <v>743.31867002045215</v>
      </c>
      <c r="P89" s="65">
        <v>696.17905474192287</v>
      </c>
      <c r="Q89" s="65">
        <v>694.31795291273886</v>
      </c>
      <c r="R89" s="65">
        <v>672.64574401100481</v>
      </c>
      <c r="S89" s="65">
        <v>638.69411057250363</v>
      </c>
      <c r="T89" s="65">
        <v>645.55589926025357</v>
      </c>
      <c r="U89" s="65">
        <v>546.69870096797558</v>
      </c>
      <c r="V89" s="65">
        <v>567.66780979782641</v>
      </c>
      <c r="W89" s="65">
        <v>488.26754876737868</v>
      </c>
      <c r="X89" s="65">
        <v>511.46845789769344</v>
      </c>
      <c r="Y89" s="65">
        <v>597.9470755624186</v>
      </c>
      <c r="Z89" s="65">
        <v>591.04056944248919</v>
      </c>
      <c r="AA89" s="65">
        <v>616.48743641578619</v>
      </c>
      <c r="AB89" s="65">
        <v>630.3832183179012</v>
      </c>
      <c r="AC89" s="65">
        <v>642.71246265644186</v>
      </c>
      <c r="AD89" s="65">
        <v>682.55476470651593</v>
      </c>
      <c r="AE89" s="65">
        <v>652.21533133801017</v>
      </c>
      <c r="AF89" s="65">
        <v>681.86014529314934</v>
      </c>
      <c r="AG89" s="65">
        <v>658.55013062186856</v>
      </c>
      <c r="AH89" s="66"/>
      <c r="AI89" s="67">
        <f t="shared" si="11"/>
        <v>-3.4185917496701912E-2</v>
      </c>
      <c r="AK89" s="67">
        <f t="shared" si="12"/>
        <v>-5.1515047451704828E-2</v>
      </c>
    </row>
    <row r="90" spans="1:37" x14ac:dyDescent="0.25">
      <c r="A90" s="72" t="s">
        <v>14</v>
      </c>
      <c r="B90" s="65">
        <f t="shared" ref="B90:AB90" si="13">SUM(B91:B95)</f>
        <v>5143.318902355395</v>
      </c>
      <c r="C90" s="65">
        <f t="shared" si="13"/>
        <v>5323.1175080804278</v>
      </c>
      <c r="D90" s="65">
        <f t="shared" si="13"/>
        <v>5750.901038327057</v>
      </c>
      <c r="E90" s="65">
        <f t="shared" si="13"/>
        <v>5725.8894015642545</v>
      </c>
      <c r="F90" s="65">
        <f t="shared" si="13"/>
        <v>5976.0978011603156</v>
      </c>
      <c r="G90" s="65">
        <f t="shared" si="13"/>
        <v>6268.648453147659</v>
      </c>
      <c r="H90" s="65">
        <f t="shared" si="13"/>
        <v>7315.048207381561</v>
      </c>
      <c r="I90" s="65">
        <f t="shared" si="13"/>
        <v>7690.6213218746052</v>
      </c>
      <c r="J90" s="65">
        <f t="shared" si="13"/>
        <v>9032.1721323403381</v>
      </c>
      <c r="K90" s="65">
        <f t="shared" si="13"/>
        <v>9734.8657085085852</v>
      </c>
      <c r="L90" s="65">
        <f t="shared" si="13"/>
        <v>10772.359343901084</v>
      </c>
      <c r="M90" s="65">
        <f t="shared" si="13"/>
        <v>11294.372804832474</v>
      </c>
      <c r="N90" s="65">
        <f t="shared" si="13"/>
        <v>11487.032171557732</v>
      </c>
      <c r="O90" s="65">
        <f t="shared" si="13"/>
        <v>11689.236979365347</v>
      </c>
      <c r="P90" s="65">
        <f t="shared" si="13"/>
        <v>12407.17097093614</v>
      </c>
      <c r="Q90" s="65">
        <f t="shared" si="13"/>
        <v>13110.674808766209</v>
      </c>
      <c r="R90" s="65">
        <f t="shared" si="13"/>
        <v>13789.143706376357</v>
      </c>
      <c r="S90" s="65">
        <f t="shared" si="13"/>
        <v>14376.52891181682</v>
      </c>
      <c r="T90" s="65">
        <f t="shared" si="13"/>
        <v>13652.851472120014</v>
      </c>
      <c r="U90" s="65">
        <f t="shared" si="13"/>
        <v>12433.752063988139</v>
      </c>
      <c r="V90" s="65">
        <f t="shared" si="13"/>
        <v>11517.162589603642</v>
      </c>
      <c r="W90" s="65">
        <f t="shared" si="13"/>
        <v>11204.937867453613</v>
      </c>
      <c r="X90" s="65">
        <f t="shared" si="13"/>
        <v>10816.077797466452</v>
      </c>
      <c r="Y90" s="65">
        <f t="shared" si="13"/>
        <v>11026.759098132026</v>
      </c>
      <c r="Z90" s="65">
        <f t="shared" si="13"/>
        <v>11311.015278444476</v>
      </c>
      <c r="AA90" s="65">
        <f t="shared" si="13"/>
        <v>11785.898097864627</v>
      </c>
      <c r="AB90" s="65">
        <f t="shared" si="13"/>
        <v>12264.353139599674</v>
      </c>
      <c r="AC90" s="65">
        <f t="shared" ref="AC90:AG90" si="14">SUM(AC91:AC95)</f>
        <v>11983.51042158836</v>
      </c>
      <c r="AD90" s="65">
        <f t="shared" si="14"/>
        <v>12156.930976886728</v>
      </c>
      <c r="AE90" s="65">
        <f t="shared" si="14"/>
        <v>12175.453143913919</v>
      </c>
      <c r="AF90" s="65">
        <f t="shared" si="14"/>
        <v>10287.116873524312</v>
      </c>
      <c r="AG90" s="65">
        <f t="shared" si="14"/>
        <v>10970.166894070446</v>
      </c>
      <c r="AH90" s="66"/>
      <c r="AI90" s="67">
        <f t="shared" si="11"/>
        <v>6.6398586595636161E-2</v>
      </c>
      <c r="AK90" s="67">
        <f t="shared" si="12"/>
        <v>-0.16326451124121791</v>
      </c>
    </row>
    <row r="91" spans="1:37" outlineLevel="1" x14ac:dyDescent="0.25">
      <c r="A91" s="68" t="s">
        <v>15</v>
      </c>
      <c r="B91" s="83">
        <v>48.360789529164116</v>
      </c>
      <c r="C91" s="83">
        <v>43.854805602201672</v>
      </c>
      <c r="D91" s="83">
        <v>43.470007059750657</v>
      </c>
      <c r="E91" s="83">
        <v>37.391689953547015</v>
      </c>
      <c r="F91" s="83">
        <v>38.862450313677265</v>
      </c>
      <c r="G91" s="83">
        <v>45.697116921004714</v>
      </c>
      <c r="H91" s="83">
        <v>48.896696852246144</v>
      </c>
      <c r="I91" s="83">
        <v>51.369424838248491</v>
      </c>
      <c r="J91" s="83">
        <v>56.789035084243615</v>
      </c>
      <c r="K91" s="83">
        <v>64.312968052370067</v>
      </c>
      <c r="L91" s="83">
        <v>69.586910031693463</v>
      </c>
      <c r="M91" s="83">
        <v>69.136077450279558</v>
      </c>
      <c r="N91" s="83">
        <v>68.520075762474903</v>
      </c>
      <c r="O91" s="83">
        <v>71.117410555166373</v>
      </c>
      <c r="P91" s="83">
        <v>67.874370020337707</v>
      </c>
      <c r="Q91" s="83">
        <v>80.141860471140859</v>
      </c>
      <c r="R91" s="83">
        <v>91.963649588431764</v>
      </c>
      <c r="S91" s="83">
        <v>84.9516900796458</v>
      </c>
      <c r="T91" s="83">
        <v>80.462120990400322</v>
      </c>
      <c r="U91" s="83">
        <v>65.565419123182323</v>
      </c>
      <c r="V91" s="83">
        <v>49.4705956741413</v>
      </c>
      <c r="W91" s="83">
        <v>24.632325692914172</v>
      </c>
      <c r="X91" s="83">
        <v>14.97827476980461</v>
      </c>
      <c r="Y91" s="83">
        <v>0.11962586679194409</v>
      </c>
      <c r="Z91" s="83">
        <v>0.11427470434542641</v>
      </c>
      <c r="AA91" s="83">
        <v>0.12089329338082067</v>
      </c>
      <c r="AB91" s="83">
        <v>0.13047761729737672</v>
      </c>
      <c r="AC91" s="83">
        <v>0.13487427762883186</v>
      </c>
      <c r="AD91" s="83">
        <v>0.13015931829050587</v>
      </c>
      <c r="AE91" s="83">
        <v>0.14011403233694253</v>
      </c>
      <c r="AF91" s="83">
        <v>0.10711069903558368</v>
      </c>
      <c r="AG91" s="83">
        <v>0.15191979521127053</v>
      </c>
      <c r="AH91" s="66"/>
      <c r="AI91" s="84">
        <f>(AG91-AF91)/AF91</f>
        <v>0.41834379365595059</v>
      </c>
      <c r="AK91" s="84">
        <f t="shared" si="12"/>
        <v>-0.99810436400754665</v>
      </c>
    </row>
    <row r="92" spans="1:37" outlineLevel="1" x14ac:dyDescent="0.25">
      <c r="A92" s="68" t="s">
        <v>16</v>
      </c>
      <c r="B92" s="83">
        <v>4788.8558735013985</v>
      </c>
      <c r="C92" s="83">
        <v>4979.6415072051223</v>
      </c>
      <c r="D92" s="83">
        <v>5412.9462457114851</v>
      </c>
      <c r="E92" s="83">
        <v>5403.8701209966202</v>
      </c>
      <c r="F92" s="83">
        <v>5655.4398647200505</v>
      </c>
      <c r="G92" s="83">
        <v>5882.842085254757</v>
      </c>
      <c r="H92" s="83">
        <v>6882.140806038673</v>
      </c>
      <c r="I92" s="83">
        <v>7286.5789529101303</v>
      </c>
      <c r="J92" s="83">
        <v>8644.4110099054142</v>
      </c>
      <c r="K92" s="83">
        <v>9304.9809423877614</v>
      </c>
      <c r="L92" s="83">
        <v>10352.456753398465</v>
      </c>
      <c r="M92" s="83">
        <v>10817.599088305473</v>
      </c>
      <c r="N92" s="83">
        <v>11019.520690930138</v>
      </c>
      <c r="O92" s="83">
        <v>11190.228706456179</v>
      </c>
      <c r="P92" s="83">
        <v>11840.864643855139</v>
      </c>
      <c r="Q92" s="83">
        <v>12536.947897554846</v>
      </c>
      <c r="R92" s="83">
        <v>13165.147646566456</v>
      </c>
      <c r="S92" s="83">
        <v>13822.06624728528</v>
      </c>
      <c r="T92" s="83">
        <v>13072.53920246282</v>
      </c>
      <c r="U92" s="83">
        <v>11887.87131406409</v>
      </c>
      <c r="V92" s="83">
        <v>10976.614045708982</v>
      </c>
      <c r="W92" s="83">
        <v>10729.838977075928</v>
      </c>
      <c r="X92" s="83">
        <v>10358.235053838498</v>
      </c>
      <c r="Y92" s="83">
        <v>10580.322913570744</v>
      </c>
      <c r="Z92" s="83">
        <v>10827.914977764865</v>
      </c>
      <c r="AA92" s="83">
        <v>11314.757701144485</v>
      </c>
      <c r="AB92" s="83">
        <v>11750.334807288427</v>
      </c>
      <c r="AC92" s="83">
        <v>11506.385770829509</v>
      </c>
      <c r="AD92" s="83">
        <v>11642.540914569923</v>
      </c>
      <c r="AE92" s="83">
        <v>11624.534955871099</v>
      </c>
      <c r="AF92" s="83">
        <v>9692.9313135236953</v>
      </c>
      <c r="AG92" s="83">
        <v>10327.790379851718</v>
      </c>
      <c r="AH92" s="66"/>
      <c r="AI92" s="84">
        <f t="shared" ref="AI92:AI95" si="15">(AG92-AF92)/AF92</f>
        <v>6.5497118033041229E-2</v>
      </c>
      <c r="AK92" s="84">
        <f t="shared" si="12"/>
        <v>-0.1762117491238831</v>
      </c>
    </row>
    <row r="93" spans="1:37" outlineLevel="1" x14ac:dyDescent="0.25">
      <c r="A93" s="68" t="s">
        <v>17</v>
      </c>
      <c r="B93" s="83">
        <v>147.17404525824003</v>
      </c>
      <c r="C93" s="83">
        <v>142.93516146624</v>
      </c>
      <c r="D93" s="83">
        <v>128.18384587008001</v>
      </c>
      <c r="E93" s="83">
        <v>140.73094189440002</v>
      </c>
      <c r="F93" s="83">
        <v>132.59228501376001</v>
      </c>
      <c r="G93" s="83">
        <v>123.09718531967999</v>
      </c>
      <c r="H93" s="83">
        <v>143.44382752127999</v>
      </c>
      <c r="I93" s="83">
        <v>138.35716697088</v>
      </c>
      <c r="J93" s="83">
        <v>142.42649541120002</v>
      </c>
      <c r="K93" s="83">
        <v>137.00072415744</v>
      </c>
      <c r="L93" s="83">
        <v>136.08512525836801</v>
      </c>
      <c r="M93" s="83">
        <v>148.53048807168</v>
      </c>
      <c r="N93" s="83">
        <v>129.87939938687998</v>
      </c>
      <c r="O93" s="83">
        <v>143.44382752127999</v>
      </c>
      <c r="P93" s="83">
        <v>151.24337369855999</v>
      </c>
      <c r="Q93" s="83">
        <v>135.02802940591434</v>
      </c>
      <c r="R93" s="83">
        <v>135.02802940591434</v>
      </c>
      <c r="S93" s="83">
        <v>146.02613659225096</v>
      </c>
      <c r="T93" s="83">
        <v>154.7575356680731</v>
      </c>
      <c r="U93" s="83">
        <v>135.79539518085264</v>
      </c>
      <c r="V93" s="83">
        <v>134.75774483812967</v>
      </c>
      <c r="W93" s="83">
        <v>134.95717133385483</v>
      </c>
      <c r="X93" s="83">
        <v>130.43014604512317</v>
      </c>
      <c r="Y93" s="83">
        <v>129.89084927087453</v>
      </c>
      <c r="Z93" s="83">
        <v>119.15715362980119</v>
      </c>
      <c r="AA93" s="83">
        <v>121.43673282786671</v>
      </c>
      <c r="AB93" s="83">
        <v>123.67630042111966</v>
      </c>
      <c r="AC93" s="83">
        <v>127.66973671158881</v>
      </c>
      <c r="AD93" s="83">
        <v>129.00863697232074</v>
      </c>
      <c r="AE93" s="83">
        <v>135.00040592698258</v>
      </c>
      <c r="AF93" s="83">
        <v>107.55618406760449</v>
      </c>
      <c r="AG93" s="83">
        <v>116.31823034311482</v>
      </c>
      <c r="AH93" s="66"/>
      <c r="AI93" s="84">
        <f t="shared" si="15"/>
        <v>8.146483023238292E-2</v>
      </c>
      <c r="AK93" s="84">
        <f t="shared" si="12"/>
        <v>-0.13856233513232338</v>
      </c>
    </row>
    <row r="94" spans="1:37" outlineLevel="1" x14ac:dyDescent="0.25">
      <c r="A94" s="68" t="s">
        <v>18</v>
      </c>
      <c r="B94" s="83">
        <v>85.7187097500384</v>
      </c>
      <c r="C94" s="83">
        <v>82.554852280975211</v>
      </c>
      <c r="D94" s="83">
        <v>92.088504414640795</v>
      </c>
      <c r="E94" s="83">
        <v>92.088504414640795</v>
      </c>
      <c r="F94" s="83">
        <v>104.74393429089361</v>
      </c>
      <c r="G94" s="83">
        <v>92.046424688164791</v>
      </c>
      <c r="H94" s="83">
        <v>104.91225319679761</v>
      </c>
      <c r="I94" s="83">
        <v>108.07611066586078</v>
      </c>
      <c r="J94" s="83">
        <v>117.6939222524784</v>
      </c>
      <c r="K94" s="83">
        <v>130.47559130815918</v>
      </c>
      <c r="L94" s="83">
        <v>152.56194197616142</v>
      </c>
      <c r="M94" s="83">
        <v>152.5012903607213</v>
      </c>
      <c r="N94" s="83">
        <v>161.93221115247073</v>
      </c>
      <c r="O94" s="83">
        <v>174.52698941328336</v>
      </c>
      <c r="P94" s="83">
        <v>226.97826023522546</v>
      </c>
      <c r="Q94" s="83">
        <v>211.06387483092638</v>
      </c>
      <c r="R94" s="83">
        <v>249.97742158813534</v>
      </c>
      <c r="S94" s="83">
        <v>197.40859268813776</v>
      </c>
      <c r="T94" s="83">
        <v>204.61045789734627</v>
      </c>
      <c r="U94" s="83">
        <v>199.40026875476889</v>
      </c>
      <c r="V94" s="83">
        <v>199.99636947547253</v>
      </c>
      <c r="W94" s="83">
        <v>173.62376874531256</v>
      </c>
      <c r="X94" s="83">
        <v>183.48565770379801</v>
      </c>
      <c r="Y94" s="83">
        <v>179.47626489675855</v>
      </c>
      <c r="Z94" s="83">
        <v>224.67587290506694</v>
      </c>
      <c r="AA94" s="83">
        <v>221.59994578720966</v>
      </c>
      <c r="AB94" s="83">
        <v>266.29683759876133</v>
      </c>
      <c r="AC94" s="83">
        <v>235.13965761549042</v>
      </c>
      <c r="AD94" s="83">
        <v>260.07553164087784</v>
      </c>
      <c r="AE94" s="83">
        <v>276.99135330807951</v>
      </c>
      <c r="AF94" s="83">
        <v>338.74154628565952</v>
      </c>
      <c r="AG94" s="83">
        <v>373.83758845668086</v>
      </c>
      <c r="AH94" s="66"/>
      <c r="AI94" s="84">
        <f t="shared" si="15"/>
        <v>0.10360713811415673</v>
      </c>
      <c r="AK94" s="84">
        <f t="shared" si="12"/>
        <v>0.77120593827885076</v>
      </c>
    </row>
    <row r="95" spans="1:37" outlineLevel="1" x14ac:dyDescent="0.25">
      <c r="A95" s="68" t="s">
        <v>19</v>
      </c>
      <c r="B95" s="83">
        <v>73.209484316553798</v>
      </c>
      <c r="C95" s="83">
        <v>74.131181525888721</v>
      </c>
      <c r="D95" s="83">
        <v>74.212435271100247</v>
      </c>
      <c r="E95" s="83">
        <v>51.808144305047065</v>
      </c>
      <c r="F95" s="83">
        <v>44.459266821934214</v>
      </c>
      <c r="G95" s="83">
        <v>124.96564096405282</v>
      </c>
      <c r="H95" s="83">
        <v>135.65462377256412</v>
      </c>
      <c r="I95" s="83">
        <v>106.23966648948594</v>
      </c>
      <c r="J95" s="83">
        <v>70.851669687001731</v>
      </c>
      <c r="K95" s="83">
        <v>98.095482602854531</v>
      </c>
      <c r="L95" s="83">
        <v>61.668613236396311</v>
      </c>
      <c r="M95" s="83">
        <v>106.60586064432007</v>
      </c>
      <c r="N95" s="83">
        <v>107.17979432576716</v>
      </c>
      <c r="O95" s="83">
        <v>109.9200454194375</v>
      </c>
      <c r="P95" s="83">
        <v>120.21032312687679</v>
      </c>
      <c r="Q95" s="83">
        <v>147.49314650338073</v>
      </c>
      <c r="R95" s="83">
        <v>147.02695922742029</v>
      </c>
      <c r="S95" s="83">
        <v>126.07624517150514</v>
      </c>
      <c r="T95" s="83">
        <v>140.48215510137322</v>
      </c>
      <c r="U95" s="83">
        <v>145.11966686524383</v>
      </c>
      <c r="V95" s="83">
        <v>156.32383390691587</v>
      </c>
      <c r="W95" s="83">
        <v>141.88562460560303</v>
      </c>
      <c r="X95" s="83">
        <v>128.94866510922941</v>
      </c>
      <c r="Y95" s="83">
        <v>136.94944452685755</v>
      </c>
      <c r="Z95" s="83">
        <v>139.15299944039791</v>
      </c>
      <c r="AA95" s="83">
        <v>127.98282481168629</v>
      </c>
      <c r="AB95" s="83">
        <v>123.9147166740686</v>
      </c>
      <c r="AC95" s="83">
        <v>114.1803821541435</v>
      </c>
      <c r="AD95" s="83">
        <v>125.17573438531574</v>
      </c>
      <c r="AE95" s="83">
        <v>138.78631477541987</v>
      </c>
      <c r="AF95" s="83">
        <v>147.78071894831922</v>
      </c>
      <c r="AG95" s="83">
        <v>152.06877562372051</v>
      </c>
      <c r="AH95" s="66"/>
      <c r="AI95" s="84">
        <f t="shared" si="15"/>
        <v>2.9016347368704308E-2</v>
      </c>
      <c r="AK95" s="84">
        <f t="shared" si="12"/>
        <v>3.1022655823773511E-2</v>
      </c>
    </row>
    <row r="96" spans="1:37" x14ac:dyDescent="0.25">
      <c r="A96" s="72" t="s">
        <v>20</v>
      </c>
      <c r="B96" s="65">
        <f t="shared" ref="B96:AB96" si="16">SUM(B97:B101)</f>
        <v>3161.8781360136027</v>
      </c>
      <c r="C96" s="65">
        <f t="shared" si="16"/>
        <v>2872.9364673546997</v>
      </c>
      <c r="D96" s="65">
        <f t="shared" si="16"/>
        <v>2784.5300443642886</v>
      </c>
      <c r="E96" s="65">
        <f t="shared" si="16"/>
        <v>2749.8340861092206</v>
      </c>
      <c r="F96" s="65">
        <f t="shared" si="16"/>
        <v>2988.2790786736637</v>
      </c>
      <c r="G96" s="65">
        <f t="shared" si="16"/>
        <v>2902.0470191905042</v>
      </c>
      <c r="H96" s="65">
        <f t="shared" si="16"/>
        <v>2984.1960834371121</v>
      </c>
      <c r="I96" s="65">
        <f t="shared" si="16"/>
        <v>3313.5439674467771</v>
      </c>
      <c r="J96" s="65">
        <f t="shared" si="16"/>
        <v>3203.5680872919634</v>
      </c>
      <c r="K96" s="65">
        <f t="shared" si="16"/>
        <v>3153.0920771682545</v>
      </c>
      <c r="L96" s="65">
        <f t="shared" si="16"/>
        <v>3700.3576996935767</v>
      </c>
      <c r="M96" s="65">
        <f t="shared" si="16"/>
        <v>3757.0444759561597</v>
      </c>
      <c r="N96" s="65">
        <f t="shared" si="16"/>
        <v>3269.9445798209022</v>
      </c>
      <c r="O96" s="65">
        <f t="shared" si="16"/>
        <v>2494.2149724057354</v>
      </c>
      <c r="P96" s="65">
        <f t="shared" si="16"/>
        <v>2665.7679278383762</v>
      </c>
      <c r="Q96" s="65">
        <f t="shared" si="16"/>
        <v>207.62478137357411</v>
      </c>
      <c r="R96" s="65">
        <f t="shared" si="16"/>
        <v>170.12537974976973</v>
      </c>
      <c r="S96" s="65">
        <f t="shared" si="16"/>
        <v>184.86588670337838</v>
      </c>
      <c r="T96" s="65">
        <f t="shared" si="16"/>
        <v>168.72057917839101</v>
      </c>
      <c r="U96" s="65">
        <f t="shared" si="16"/>
        <v>171.24188806724374</v>
      </c>
      <c r="V96" s="65">
        <f t="shared" si="16"/>
        <v>164.38272851225037</v>
      </c>
      <c r="W96" s="65">
        <f t="shared" si="16"/>
        <v>165.53051132653053</v>
      </c>
      <c r="X96" s="65">
        <f t="shared" si="16"/>
        <v>168.79350179415661</v>
      </c>
      <c r="Y96" s="65">
        <f t="shared" si="16"/>
        <v>175.24104152347127</v>
      </c>
      <c r="Z96" s="65">
        <f t="shared" si="16"/>
        <v>170.96157716944606</v>
      </c>
      <c r="AA96" s="65">
        <f t="shared" si="16"/>
        <v>178.03666079011293</v>
      </c>
      <c r="AB96" s="65">
        <f t="shared" si="16"/>
        <v>182.1795379662432</v>
      </c>
      <c r="AC96" s="65">
        <f t="shared" ref="AC96:AG96" si="17">SUM(AC97:AC101)</f>
        <v>199.08933177168939</v>
      </c>
      <c r="AD96" s="65">
        <f t="shared" si="17"/>
        <v>201.02046891211143</v>
      </c>
      <c r="AE96" s="65">
        <f t="shared" si="17"/>
        <v>209.54154545787947</v>
      </c>
      <c r="AF96" s="65">
        <f t="shared" si="17"/>
        <v>201.23568219147933</v>
      </c>
      <c r="AG96" s="65">
        <f t="shared" si="17"/>
        <v>219.64214491998581</v>
      </c>
      <c r="AH96" s="66"/>
      <c r="AI96" s="67">
        <f>(AG96-AF96)/AF96</f>
        <v>9.1467191742826234E-2</v>
      </c>
      <c r="AK96" s="67">
        <f>(AG96-Q96)/Q96</f>
        <v>5.7880198437339506E-2</v>
      </c>
    </row>
    <row r="97" spans="1:37" outlineLevel="1" x14ac:dyDescent="0.25">
      <c r="A97" s="68" t="s">
        <v>21</v>
      </c>
      <c r="B97" s="83">
        <v>1116.7254085014333</v>
      </c>
      <c r="C97" s="83">
        <v>992.38939661731536</v>
      </c>
      <c r="D97" s="83">
        <v>932.96808506651939</v>
      </c>
      <c r="E97" s="83">
        <v>951.12593750870883</v>
      </c>
      <c r="F97" s="83">
        <v>1081.7022655246876</v>
      </c>
      <c r="G97" s="83">
        <v>1084.1810327260134</v>
      </c>
      <c r="H97" s="83">
        <v>1198.3870831754853</v>
      </c>
      <c r="I97" s="83">
        <v>1384.9248481927566</v>
      </c>
      <c r="J97" s="83">
        <v>1288.1260716317763</v>
      </c>
      <c r="K97" s="83">
        <v>1353.709634567598</v>
      </c>
      <c r="L97" s="83">
        <v>1908.7841314126661</v>
      </c>
      <c r="M97" s="83">
        <v>2061.4371933464076</v>
      </c>
      <c r="N97" s="83">
        <v>2063.3791229426015</v>
      </c>
      <c r="O97" s="83">
        <v>2342.3181160836975</v>
      </c>
      <c r="P97" s="83">
        <v>2507.0626593013171</v>
      </c>
      <c r="Q97" s="83">
        <v>-1.8884436408129659</v>
      </c>
      <c r="R97" s="83">
        <v>-1.9380486849968293E-2</v>
      </c>
      <c r="S97" s="83">
        <v>0</v>
      </c>
      <c r="T97" s="83">
        <v>-0.65223437260010542</v>
      </c>
      <c r="U97" s="83">
        <v>-2.9480599999942569E-2</v>
      </c>
      <c r="V97" s="83">
        <v>0</v>
      </c>
      <c r="W97" s="83">
        <v>0</v>
      </c>
      <c r="X97" s="83">
        <v>0</v>
      </c>
      <c r="Y97" s="83">
        <v>0</v>
      </c>
      <c r="Z97" s="83">
        <v>0</v>
      </c>
      <c r="AA97" s="83">
        <v>0</v>
      </c>
      <c r="AB97" s="83">
        <v>0</v>
      </c>
      <c r="AC97" s="83">
        <v>0</v>
      </c>
      <c r="AD97" s="83">
        <v>0</v>
      </c>
      <c r="AE97" s="83">
        <v>0.19617623483964053</v>
      </c>
      <c r="AF97" s="83">
        <v>0.27375387000006413</v>
      </c>
      <c r="AG97" s="83">
        <v>-1.3999999964653398E-4</v>
      </c>
      <c r="AH97" s="66"/>
      <c r="AI97" s="84">
        <f>(AG97-AF97)/AF97</f>
        <v>-1.0005114082940507</v>
      </c>
      <c r="AK97" s="84">
        <f t="shared" si="12"/>
        <v>-0.99992586487802926</v>
      </c>
    </row>
    <row r="98" spans="1:37" outlineLevel="1" x14ac:dyDescent="0.25">
      <c r="A98" s="68" t="s">
        <v>22</v>
      </c>
      <c r="B98" s="83">
        <v>1875.3334978391945</v>
      </c>
      <c r="C98" s="83">
        <v>1724.8285009289525</v>
      </c>
      <c r="D98" s="83">
        <v>1698.0734679642192</v>
      </c>
      <c r="E98" s="83">
        <v>1640.6987861620685</v>
      </c>
      <c r="F98" s="83">
        <v>1751.1376166776076</v>
      </c>
      <c r="G98" s="83">
        <v>1667.9492827002227</v>
      </c>
      <c r="H98" s="83">
        <v>1617.3624518539398</v>
      </c>
      <c r="I98" s="83">
        <v>1767.6365536725266</v>
      </c>
      <c r="J98" s="83">
        <v>1753.3176564006599</v>
      </c>
      <c r="K98" s="83">
        <v>1637.3296338628056</v>
      </c>
      <c r="L98" s="83">
        <v>1576.8057585089737</v>
      </c>
      <c r="M98" s="83">
        <v>1540.7168251288117</v>
      </c>
      <c r="N98" s="83">
        <v>1060.6602939463469</v>
      </c>
      <c r="O98" s="83">
        <v>0.29746979153761116</v>
      </c>
      <c r="P98" s="83" t="s">
        <v>23</v>
      </c>
      <c r="Q98" s="83" t="s">
        <v>23</v>
      </c>
      <c r="R98" s="83" t="s">
        <v>23</v>
      </c>
      <c r="S98" s="83" t="s">
        <v>23</v>
      </c>
      <c r="T98" s="83" t="s">
        <v>23</v>
      </c>
      <c r="U98" s="83" t="s">
        <v>23</v>
      </c>
      <c r="V98" s="83" t="s">
        <v>23</v>
      </c>
      <c r="W98" s="83" t="s">
        <v>23</v>
      </c>
      <c r="X98" s="83" t="s">
        <v>23</v>
      </c>
      <c r="Y98" s="83" t="s">
        <v>23</v>
      </c>
      <c r="Z98" s="83" t="s">
        <v>23</v>
      </c>
      <c r="AA98" s="83" t="s">
        <v>23</v>
      </c>
      <c r="AB98" s="83" t="s">
        <v>23</v>
      </c>
      <c r="AC98" s="83" t="s">
        <v>23</v>
      </c>
      <c r="AD98" s="83" t="s">
        <v>23</v>
      </c>
      <c r="AE98" s="83" t="s">
        <v>23</v>
      </c>
      <c r="AF98" s="83" t="s">
        <v>23</v>
      </c>
      <c r="AG98" s="83" t="s">
        <v>23</v>
      </c>
      <c r="AH98" s="66"/>
      <c r="AI98" s="84"/>
      <c r="AK98" s="84"/>
    </row>
    <row r="99" spans="1:37" outlineLevel="1" x14ac:dyDescent="0.25">
      <c r="A99" s="68" t="s">
        <v>24</v>
      </c>
      <c r="B99" s="83">
        <v>26.080000000000002</v>
      </c>
      <c r="C99" s="83">
        <v>23.44</v>
      </c>
      <c r="D99" s="83">
        <v>20.56</v>
      </c>
      <c r="E99" s="83">
        <v>26.080000000000002</v>
      </c>
      <c r="F99" s="83">
        <v>21.28</v>
      </c>
      <c r="G99" s="83">
        <v>24.8</v>
      </c>
      <c r="H99" s="83">
        <v>27.28</v>
      </c>
      <c r="I99" s="83">
        <v>26.96</v>
      </c>
      <c r="J99" s="83">
        <v>28.64</v>
      </c>
      <c r="K99" s="83">
        <v>26.8</v>
      </c>
      <c r="L99" s="83">
        <v>28.8</v>
      </c>
      <c r="M99" s="83">
        <v>12</v>
      </c>
      <c r="N99" s="83" t="s">
        <v>23</v>
      </c>
      <c r="O99" s="83" t="s">
        <v>23</v>
      </c>
      <c r="P99" s="83" t="s">
        <v>23</v>
      </c>
      <c r="Q99" s="83" t="s">
        <v>23</v>
      </c>
      <c r="R99" s="83" t="s">
        <v>23</v>
      </c>
      <c r="S99" s="83" t="s">
        <v>23</v>
      </c>
      <c r="T99" s="83" t="s">
        <v>23</v>
      </c>
      <c r="U99" s="83" t="s">
        <v>23</v>
      </c>
      <c r="V99" s="83" t="s">
        <v>23</v>
      </c>
      <c r="W99" s="83" t="s">
        <v>23</v>
      </c>
      <c r="X99" s="83" t="s">
        <v>23</v>
      </c>
      <c r="Y99" s="83" t="s">
        <v>23</v>
      </c>
      <c r="Z99" s="83" t="s">
        <v>23</v>
      </c>
      <c r="AA99" s="83" t="s">
        <v>23</v>
      </c>
      <c r="AB99" s="83" t="s">
        <v>23</v>
      </c>
      <c r="AC99" s="83" t="s">
        <v>23</v>
      </c>
      <c r="AD99" s="83" t="s">
        <v>23</v>
      </c>
      <c r="AE99" s="83" t="s">
        <v>23</v>
      </c>
      <c r="AF99" s="83" t="s">
        <v>23</v>
      </c>
      <c r="AG99" s="83" t="s">
        <v>23</v>
      </c>
      <c r="AH99" s="66"/>
      <c r="AI99" s="84"/>
      <c r="AK99" s="84"/>
    </row>
    <row r="100" spans="1:37" outlineLevel="1" x14ac:dyDescent="0.25">
      <c r="A100" s="68" t="s">
        <v>25</v>
      </c>
      <c r="B100" s="83">
        <v>115.86811967297513</v>
      </c>
      <c r="C100" s="83">
        <v>104.2492548084314</v>
      </c>
      <c r="D100" s="83">
        <v>104.67021633354986</v>
      </c>
      <c r="E100" s="83">
        <v>103.51526743844289</v>
      </c>
      <c r="F100" s="83">
        <v>105.65129147136791</v>
      </c>
      <c r="G100" s="83">
        <v>96.486368764268263</v>
      </c>
      <c r="H100" s="83">
        <v>112.33905340768686</v>
      </c>
      <c r="I100" s="83">
        <v>104.89138058149354</v>
      </c>
      <c r="J100" s="83">
        <v>104.04471425952707</v>
      </c>
      <c r="K100" s="83">
        <v>105.50708873785116</v>
      </c>
      <c r="L100" s="83">
        <v>155.84128477193661</v>
      </c>
      <c r="M100" s="83">
        <v>112.30521748094046</v>
      </c>
      <c r="N100" s="83">
        <v>114.76342293195376</v>
      </c>
      <c r="O100" s="83">
        <v>119.95918153050032</v>
      </c>
      <c r="P100" s="83">
        <v>126.54592853705896</v>
      </c>
      <c r="Q100" s="83">
        <v>176.64951501438708</v>
      </c>
      <c r="R100" s="83">
        <v>136.4932052366197</v>
      </c>
      <c r="S100" s="83">
        <v>150.07827670337838</v>
      </c>
      <c r="T100" s="83">
        <v>133.71626855099112</v>
      </c>
      <c r="U100" s="83">
        <v>135.23083866724369</v>
      </c>
      <c r="V100" s="83">
        <v>128.17206851225038</v>
      </c>
      <c r="W100" s="83">
        <v>129.16005632653054</v>
      </c>
      <c r="X100" s="83">
        <v>132.27358679415661</v>
      </c>
      <c r="Y100" s="83">
        <v>138.55417652347126</v>
      </c>
      <c r="Z100" s="83">
        <v>134.03064716944607</v>
      </c>
      <c r="AA100" s="83">
        <v>140.76865079011293</v>
      </c>
      <c r="AB100" s="83">
        <v>144.4997179662432</v>
      </c>
      <c r="AC100" s="83">
        <v>160.98895677168937</v>
      </c>
      <c r="AD100" s="83">
        <v>162.40731891211144</v>
      </c>
      <c r="AE100" s="83">
        <v>170.21944422303983</v>
      </c>
      <c r="AF100" s="83">
        <v>161.39159832147928</v>
      </c>
      <c r="AG100" s="83">
        <v>179.80085991998547</v>
      </c>
      <c r="AH100" s="66"/>
      <c r="AI100" s="84">
        <f t="shared" ref="AI100:AI101" si="18">(AG100-AF100)/AF100</f>
        <v>0.11406579890135544</v>
      </c>
      <c r="AK100" s="84">
        <f t="shared" si="12"/>
        <v>1.783953330039844E-2</v>
      </c>
    </row>
    <row r="101" spans="1:37" outlineLevel="1" x14ac:dyDescent="0.25">
      <c r="A101" s="68" t="s">
        <v>26</v>
      </c>
      <c r="B101" s="83">
        <v>27.871110000000002</v>
      </c>
      <c r="C101" s="83">
        <v>28.029314999999997</v>
      </c>
      <c r="D101" s="83">
        <v>28.258274999999998</v>
      </c>
      <c r="E101" s="83">
        <v>28.414095</v>
      </c>
      <c r="F101" s="83">
        <v>28.507904999999997</v>
      </c>
      <c r="G101" s="83">
        <v>28.630334999999999</v>
      </c>
      <c r="H101" s="83">
        <v>28.827494999999999</v>
      </c>
      <c r="I101" s="83">
        <v>29.131184999999999</v>
      </c>
      <c r="J101" s="83">
        <v>29.439644999999995</v>
      </c>
      <c r="K101" s="83">
        <v>29.745719999999995</v>
      </c>
      <c r="L101" s="83">
        <v>30.126525000000001</v>
      </c>
      <c r="M101" s="83">
        <v>30.585239999999999</v>
      </c>
      <c r="N101" s="83">
        <v>31.141739999999999</v>
      </c>
      <c r="O101" s="83">
        <v>31.640204999999998</v>
      </c>
      <c r="P101" s="83">
        <v>32.15934</v>
      </c>
      <c r="Q101" s="83">
        <v>32.863709999999998</v>
      </c>
      <c r="R101" s="83">
        <v>33.651554999999995</v>
      </c>
      <c r="S101" s="83">
        <v>34.787610000000001</v>
      </c>
      <c r="T101" s="83">
        <v>35.656545000000001</v>
      </c>
      <c r="U101" s="83">
        <v>36.040529999999997</v>
      </c>
      <c r="V101" s="83">
        <v>36.210660000000004</v>
      </c>
      <c r="W101" s="83">
        <v>36.370454999999993</v>
      </c>
      <c r="X101" s="83">
        <v>36.519914999999997</v>
      </c>
      <c r="Y101" s="83">
        <v>36.686865000000004</v>
      </c>
      <c r="Z101" s="83">
        <v>36.930929999999996</v>
      </c>
      <c r="AA101" s="83">
        <v>37.268009999999997</v>
      </c>
      <c r="AB101" s="83">
        <v>37.679819999999999</v>
      </c>
      <c r="AC101" s="83">
        <v>38.100375000000007</v>
      </c>
      <c r="AD101" s="83">
        <v>38.613150000000005</v>
      </c>
      <c r="AE101" s="83">
        <v>39.125924999999995</v>
      </c>
      <c r="AF101" s="83">
        <v>39.570329999999998</v>
      </c>
      <c r="AG101" s="83">
        <v>39.841425000000001</v>
      </c>
      <c r="AH101" s="66"/>
      <c r="AI101" s="84">
        <f t="shared" si="18"/>
        <v>6.8509663679833487E-3</v>
      </c>
      <c r="AK101" s="84">
        <f t="shared" si="12"/>
        <v>0.21232280226426062</v>
      </c>
    </row>
    <row r="102" spans="1:37" x14ac:dyDescent="0.25">
      <c r="A102" s="72" t="s">
        <v>27</v>
      </c>
      <c r="B102" s="65">
        <v>35.524187103957608</v>
      </c>
      <c r="C102" s="65">
        <v>49.661994466251372</v>
      </c>
      <c r="D102" s="65">
        <v>63.799610544922189</v>
      </c>
      <c r="E102" s="65">
        <v>96.560896187942205</v>
      </c>
      <c r="F102" s="65">
        <v>135.30941858861374</v>
      </c>
      <c r="G102" s="65">
        <v>205.69731805054479</v>
      </c>
      <c r="H102" s="65">
        <v>298.71808593679856</v>
      </c>
      <c r="I102" s="65">
        <v>404.07012897915871</v>
      </c>
      <c r="J102" s="65">
        <v>308.61108725569284</v>
      </c>
      <c r="K102" s="65">
        <v>486.24103066991989</v>
      </c>
      <c r="L102" s="65">
        <v>706.46060646672117</v>
      </c>
      <c r="M102" s="65">
        <v>728.01368457861759</v>
      </c>
      <c r="N102" s="65">
        <v>732.34487874419369</v>
      </c>
      <c r="O102" s="65">
        <v>932.87796298974376</v>
      </c>
      <c r="P102" s="65">
        <v>958.01826846935955</v>
      </c>
      <c r="Q102" s="65">
        <v>1143.4440153016581</v>
      </c>
      <c r="R102" s="65">
        <v>1131.3850601108725</v>
      </c>
      <c r="S102" s="65">
        <v>1135.3217983859245</v>
      </c>
      <c r="T102" s="65">
        <v>1174.7263267027095</v>
      </c>
      <c r="U102" s="65">
        <v>1147.3047791164913</v>
      </c>
      <c r="V102" s="65">
        <v>1121.1798823765803</v>
      </c>
      <c r="W102" s="65">
        <v>1128.4007028742294</v>
      </c>
      <c r="X102" s="65">
        <v>1102.2609916489653</v>
      </c>
      <c r="Y102" s="65">
        <v>1134.7834244836913</v>
      </c>
      <c r="Z102" s="65">
        <v>1199.9880985594314</v>
      </c>
      <c r="AA102" s="65">
        <v>1197.252239564878</v>
      </c>
      <c r="AB102" s="65">
        <v>1274.1579216261866</v>
      </c>
      <c r="AC102" s="65">
        <v>1203.641481370988</v>
      </c>
      <c r="AD102" s="65">
        <v>889.30863848223294</v>
      </c>
      <c r="AE102" s="65">
        <v>874.44559545183927</v>
      </c>
      <c r="AF102" s="65">
        <v>719.61577455733482</v>
      </c>
      <c r="AG102" s="65">
        <v>766.24452702615906</v>
      </c>
      <c r="AH102" s="66"/>
      <c r="AI102" s="67">
        <f>(AG102-AF102)/AF102</f>
        <v>6.4796734754053301E-2</v>
      </c>
      <c r="AK102" s="67">
        <f>(AG102-Q102)/Q102</f>
        <v>-0.32988015436504603</v>
      </c>
    </row>
    <row r="103" spans="1:37" x14ac:dyDescent="0.25">
      <c r="A103" s="72" t="s">
        <v>28</v>
      </c>
      <c r="B103" s="65">
        <f t="shared" ref="B103:AB103" si="19">SUM(B104:B110)</f>
        <v>20479.477135033467</v>
      </c>
      <c r="C103" s="65">
        <f t="shared" si="19"/>
        <v>20760.29222246397</v>
      </c>
      <c r="D103" s="65">
        <f t="shared" si="19"/>
        <v>20933.30517166093</v>
      </c>
      <c r="E103" s="65">
        <f t="shared" si="19"/>
        <v>21315.411066719695</v>
      </c>
      <c r="F103" s="65">
        <f t="shared" si="19"/>
        <v>21543.166536826258</v>
      </c>
      <c r="G103" s="65">
        <f t="shared" si="19"/>
        <v>22268.93565926357</v>
      </c>
      <c r="H103" s="65">
        <f t="shared" si="19"/>
        <v>22565.225810430376</v>
      </c>
      <c r="I103" s="65">
        <f t="shared" si="19"/>
        <v>22786.231272709072</v>
      </c>
      <c r="J103" s="65">
        <f t="shared" si="19"/>
        <v>23349.252448270767</v>
      </c>
      <c r="K103" s="65">
        <f t="shared" si="19"/>
        <v>23063.741904217124</v>
      </c>
      <c r="L103" s="65">
        <f t="shared" si="19"/>
        <v>22196.293656710324</v>
      </c>
      <c r="M103" s="65">
        <f t="shared" si="19"/>
        <v>22002.959315361986</v>
      </c>
      <c r="N103" s="65">
        <f t="shared" si="19"/>
        <v>21744.479738018046</v>
      </c>
      <c r="O103" s="65">
        <f t="shared" si="19"/>
        <v>22092.023471078879</v>
      </c>
      <c r="P103" s="65">
        <f t="shared" si="19"/>
        <v>21696.703910842876</v>
      </c>
      <c r="Q103" s="65">
        <f t="shared" si="19"/>
        <v>21576.162248265427</v>
      </c>
      <c r="R103" s="65">
        <f t="shared" si="19"/>
        <v>21528.978211156518</v>
      </c>
      <c r="S103" s="65">
        <f t="shared" si="19"/>
        <v>20865.574348162125</v>
      </c>
      <c r="T103" s="65">
        <f t="shared" si="19"/>
        <v>20686.895542952396</v>
      </c>
      <c r="U103" s="65">
        <f t="shared" si="19"/>
        <v>20244.077018393906</v>
      </c>
      <c r="V103" s="65">
        <f t="shared" si="19"/>
        <v>20249.801824675236</v>
      </c>
      <c r="W103" s="65">
        <f t="shared" si="19"/>
        <v>19598.570509608573</v>
      </c>
      <c r="X103" s="65">
        <f t="shared" si="19"/>
        <v>20457.042736024261</v>
      </c>
      <c r="Y103" s="65">
        <f t="shared" si="19"/>
        <v>21172.213891661548</v>
      </c>
      <c r="Z103" s="65">
        <f t="shared" si="19"/>
        <v>20659.257790879212</v>
      </c>
      <c r="AA103" s="65">
        <f t="shared" si="19"/>
        <v>21195.040538742374</v>
      </c>
      <c r="AB103" s="65">
        <f t="shared" si="19"/>
        <v>21756.362328962474</v>
      </c>
      <c r="AC103" s="65">
        <f t="shared" ref="AC103:AG103" si="20">SUM(AC104:AC110)</f>
        <v>22522.986755535097</v>
      </c>
      <c r="AD103" s="65">
        <f t="shared" si="20"/>
        <v>23393.353562922293</v>
      </c>
      <c r="AE103" s="65">
        <f t="shared" si="20"/>
        <v>22478.667693729869</v>
      </c>
      <c r="AF103" s="65">
        <f t="shared" si="20"/>
        <v>22809.674143501965</v>
      </c>
      <c r="AG103" s="65">
        <f t="shared" si="20"/>
        <v>23626.148920299322</v>
      </c>
      <c r="AH103" s="66"/>
      <c r="AI103" s="67">
        <f>(AG103-AF103)/AF103</f>
        <v>3.5795109200626375E-2</v>
      </c>
      <c r="AK103" s="67">
        <f>(AG103-Q103)/Q103</f>
        <v>9.5011645187211113E-2</v>
      </c>
    </row>
    <row r="104" spans="1:37" outlineLevel="1" x14ac:dyDescent="0.25">
      <c r="A104" s="68" t="s">
        <v>29</v>
      </c>
      <c r="B104" s="83">
        <v>12319.457162398623</v>
      </c>
      <c r="C104" s="83">
        <v>12587.72780020627</v>
      </c>
      <c r="D104" s="83">
        <v>12826.140744442173</v>
      </c>
      <c r="E104" s="83">
        <v>12938.27005559021</v>
      </c>
      <c r="F104" s="83">
        <v>12947.475164480196</v>
      </c>
      <c r="G104" s="83">
        <v>13054.974356410317</v>
      </c>
      <c r="H104" s="83">
        <v>13468.483014981482</v>
      </c>
      <c r="I104" s="83">
        <v>13835.611429721994</v>
      </c>
      <c r="J104" s="83">
        <v>14121.781884069009</v>
      </c>
      <c r="K104" s="83">
        <v>13784.660846664912</v>
      </c>
      <c r="L104" s="83">
        <v>13250.696369519237</v>
      </c>
      <c r="M104" s="83">
        <v>13230.732050699185</v>
      </c>
      <c r="N104" s="83">
        <v>13134.149705126138</v>
      </c>
      <c r="O104" s="83">
        <v>13157.872854705593</v>
      </c>
      <c r="P104" s="83">
        <v>13095.633201732915</v>
      </c>
      <c r="Q104" s="83">
        <v>12973.598239146184</v>
      </c>
      <c r="R104" s="83">
        <v>13038.761222371635</v>
      </c>
      <c r="S104" s="83">
        <v>12599.515361467966</v>
      </c>
      <c r="T104" s="83">
        <v>12569.701288903105</v>
      </c>
      <c r="U104" s="83">
        <v>12343.312207311854</v>
      </c>
      <c r="V104" s="83">
        <v>12059.137939307993</v>
      </c>
      <c r="W104" s="83">
        <v>11930.245555866559</v>
      </c>
      <c r="X104" s="83">
        <v>12643.336553039157</v>
      </c>
      <c r="Y104" s="83">
        <v>12761.50552854612</v>
      </c>
      <c r="Z104" s="83">
        <v>12676.21202126565</v>
      </c>
      <c r="AA104" s="83">
        <v>13102.576134714931</v>
      </c>
      <c r="AB104" s="83">
        <v>13467.688295348591</v>
      </c>
      <c r="AC104" s="83">
        <v>13950.384317326287</v>
      </c>
      <c r="AD104" s="83">
        <v>14278.018983839072</v>
      </c>
      <c r="AE104" s="83">
        <v>13887.053482763142</v>
      </c>
      <c r="AF104" s="83">
        <v>14104.912653507488</v>
      </c>
      <c r="AG104" s="83">
        <v>14488.252548949278</v>
      </c>
      <c r="AH104" s="66"/>
      <c r="AI104" s="84">
        <f>(AG104-AF104)/AF104</f>
        <v>2.7177757484833781E-2</v>
      </c>
      <c r="AK104" s="84">
        <f t="shared" ref="AK104:AK115" si="21">(AG104-Q104)/Q104</f>
        <v>0.11674897602677548</v>
      </c>
    </row>
    <row r="105" spans="1:37" outlineLevel="1" x14ac:dyDescent="0.25">
      <c r="A105" s="68" t="s">
        <v>30</v>
      </c>
      <c r="B105" s="83">
        <v>2094.7160040981025</v>
      </c>
      <c r="C105" s="83">
        <v>2144.3725253455823</v>
      </c>
      <c r="D105" s="83">
        <v>2186.2142562756903</v>
      </c>
      <c r="E105" s="83">
        <v>2215.3256773142321</v>
      </c>
      <c r="F105" s="83">
        <v>2223.7222274264714</v>
      </c>
      <c r="G105" s="83">
        <v>2244.7786968753135</v>
      </c>
      <c r="H105" s="83">
        <v>2347.9759758607602</v>
      </c>
      <c r="I105" s="83">
        <v>2427.0969264169485</v>
      </c>
      <c r="J105" s="83">
        <v>2478.2062673557457</v>
      </c>
      <c r="K105" s="83">
        <v>2406.65153100406</v>
      </c>
      <c r="L105" s="83">
        <v>2319.563510018635</v>
      </c>
      <c r="M105" s="83">
        <v>2355.8581044937864</v>
      </c>
      <c r="N105" s="83">
        <v>2367.3618757838476</v>
      </c>
      <c r="O105" s="83">
        <v>2352.905985039718</v>
      </c>
      <c r="P105" s="83">
        <v>2321.4367220205713</v>
      </c>
      <c r="Q105" s="83">
        <v>2376.2287963836252</v>
      </c>
      <c r="R105" s="83">
        <v>2402.8875916991533</v>
      </c>
      <c r="S105" s="83">
        <v>2313.6159521930713</v>
      </c>
      <c r="T105" s="83">
        <v>2327.0258993809139</v>
      </c>
      <c r="U105" s="83">
        <v>2307.7598420793688</v>
      </c>
      <c r="V105" s="83">
        <v>2269.7705036921366</v>
      </c>
      <c r="W105" s="83">
        <v>2266.4389525487945</v>
      </c>
      <c r="X105" s="83">
        <v>2444.139905354943</v>
      </c>
      <c r="Y105" s="83">
        <v>2449.74434859951</v>
      </c>
      <c r="Z105" s="83">
        <v>2396.9929724766034</v>
      </c>
      <c r="AA105" s="83">
        <v>2497.6424081462651</v>
      </c>
      <c r="AB105" s="83">
        <v>2573.2007194960829</v>
      </c>
      <c r="AC105" s="83">
        <v>2660.0384381326571</v>
      </c>
      <c r="AD105" s="83">
        <v>2738.1322304900182</v>
      </c>
      <c r="AE105" s="83">
        <v>2645.4795014171841</v>
      </c>
      <c r="AF105" s="83">
        <v>2666.4158556037246</v>
      </c>
      <c r="AG105" s="83">
        <v>2702.6511716818368</v>
      </c>
      <c r="AH105" s="66"/>
      <c r="AI105" s="84">
        <f t="shared" ref="AI105:AI110" si="22">(AG105-AF105)/AF105</f>
        <v>1.3589521680183627E-2</v>
      </c>
      <c r="AK105" s="84">
        <f t="shared" si="21"/>
        <v>0.13736992658072014</v>
      </c>
    </row>
    <row r="106" spans="1:37" outlineLevel="1" x14ac:dyDescent="0.25">
      <c r="A106" s="68" t="s">
        <v>31</v>
      </c>
      <c r="B106" s="83">
        <v>4802.7201582244288</v>
      </c>
      <c r="C106" s="83">
        <v>4767.6561852851328</v>
      </c>
      <c r="D106" s="83">
        <v>4684.9044703578375</v>
      </c>
      <c r="E106" s="83">
        <v>4826.7672856095305</v>
      </c>
      <c r="F106" s="83">
        <v>5016.6742733808615</v>
      </c>
      <c r="G106" s="83">
        <v>5232.1537564672826</v>
      </c>
      <c r="H106" s="83">
        <v>5239.3008586078367</v>
      </c>
      <c r="I106" s="83">
        <v>5067.3415367542175</v>
      </c>
      <c r="J106" s="83">
        <v>5392.6712281517675</v>
      </c>
      <c r="K106" s="83">
        <v>5400.3359669295887</v>
      </c>
      <c r="L106" s="83">
        <v>5154.2641576201268</v>
      </c>
      <c r="M106" s="83">
        <v>4921.5520834137851</v>
      </c>
      <c r="N106" s="83">
        <v>4875.1716687544831</v>
      </c>
      <c r="O106" s="83">
        <v>5056.1306956308354</v>
      </c>
      <c r="P106" s="83">
        <v>4930.8614864118899</v>
      </c>
      <c r="Q106" s="83">
        <v>4810.1467894650559</v>
      </c>
      <c r="R106" s="83">
        <v>4733.5674405629197</v>
      </c>
      <c r="S106" s="83">
        <v>4545.0494274703342</v>
      </c>
      <c r="T106" s="83">
        <v>4427.9020319207466</v>
      </c>
      <c r="U106" s="83">
        <v>4311.3931724462636</v>
      </c>
      <c r="V106" s="83">
        <v>4572.8654086497054</v>
      </c>
      <c r="W106" s="83">
        <v>4193.4048058666212</v>
      </c>
      <c r="X106" s="83">
        <v>4343.1930445269927</v>
      </c>
      <c r="Y106" s="83">
        <v>4730.1058509242421</v>
      </c>
      <c r="Z106" s="83">
        <v>4537.4118164581914</v>
      </c>
      <c r="AA106" s="83">
        <v>4554.7119270056428</v>
      </c>
      <c r="AB106" s="83">
        <v>4607.894580403602</v>
      </c>
      <c r="AC106" s="83">
        <v>4870.514137328676</v>
      </c>
      <c r="AD106" s="83">
        <v>5153.234956844376</v>
      </c>
      <c r="AE106" s="83">
        <v>4821.3645080528686</v>
      </c>
      <c r="AF106" s="83">
        <v>4853.0684558240191</v>
      </c>
      <c r="AG106" s="83">
        <v>5063.1742136822531</v>
      </c>
      <c r="AH106" s="66"/>
      <c r="AI106" s="84">
        <f t="shared" si="22"/>
        <v>4.3293384334212828E-2</v>
      </c>
      <c r="AK106" s="84">
        <f t="shared" si="21"/>
        <v>5.2602848788599402E-2</v>
      </c>
    </row>
    <row r="107" spans="1:37" outlineLevel="1" x14ac:dyDescent="0.25">
      <c r="A107" s="68" t="s">
        <v>32</v>
      </c>
      <c r="B107" s="83">
        <v>355.036</v>
      </c>
      <c r="C107" s="83">
        <v>315.14515999999998</v>
      </c>
      <c r="D107" s="83">
        <v>255.60083999999998</v>
      </c>
      <c r="E107" s="83">
        <v>357.2998</v>
      </c>
      <c r="F107" s="83">
        <v>269.64124000000004</v>
      </c>
      <c r="G107" s="83">
        <v>494.59520000000003</v>
      </c>
      <c r="H107" s="83">
        <v>484.03343999999993</v>
      </c>
      <c r="I107" s="83">
        <v>423.48680000000002</v>
      </c>
      <c r="J107" s="83">
        <v>305.58044000000001</v>
      </c>
      <c r="K107" s="83">
        <v>383.22723999999999</v>
      </c>
      <c r="L107" s="83">
        <v>366.38315999999998</v>
      </c>
      <c r="M107" s="83">
        <v>385.28247999999996</v>
      </c>
      <c r="N107" s="83">
        <v>273.89956000000001</v>
      </c>
      <c r="O107" s="83">
        <v>386.76</v>
      </c>
      <c r="P107" s="83">
        <v>240.79571999999996</v>
      </c>
      <c r="Q107" s="83">
        <v>266.73371999999995</v>
      </c>
      <c r="R107" s="83">
        <v>254.85636</v>
      </c>
      <c r="S107" s="83">
        <v>376.76671999999996</v>
      </c>
      <c r="T107" s="83">
        <v>262.20744000000002</v>
      </c>
      <c r="U107" s="83">
        <v>307.32239999999996</v>
      </c>
      <c r="V107" s="83">
        <v>427.93387999999993</v>
      </c>
      <c r="W107" s="83">
        <v>360.67856</v>
      </c>
      <c r="X107" s="83">
        <v>229.39619999999999</v>
      </c>
      <c r="Y107" s="83">
        <v>515.69275999999991</v>
      </c>
      <c r="Z107" s="83">
        <v>391.07495680000005</v>
      </c>
      <c r="AA107" s="83">
        <v>401.14668</v>
      </c>
      <c r="AB107" s="83">
        <v>433.59667999999999</v>
      </c>
      <c r="AC107" s="83">
        <v>332.74647999999996</v>
      </c>
      <c r="AD107" s="83">
        <v>461.05708000000004</v>
      </c>
      <c r="AE107" s="83">
        <v>343.90247759999994</v>
      </c>
      <c r="AF107" s="83">
        <v>399.48303999999996</v>
      </c>
      <c r="AG107" s="83">
        <v>597.40603999999996</v>
      </c>
      <c r="AH107" s="66"/>
      <c r="AI107" s="84">
        <f t="shared" si="22"/>
        <v>0.49544781675837857</v>
      </c>
      <c r="AK107" s="84">
        <f t="shared" si="21"/>
        <v>1.2397094750524984</v>
      </c>
    </row>
    <row r="108" spans="1:37" outlineLevel="1" x14ac:dyDescent="0.25">
      <c r="A108" s="68" t="s">
        <v>33</v>
      </c>
      <c r="B108" s="83">
        <v>96.677023188405784</v>
      </c>
      <c r="C108" s="83">
        <v>99.628382821946872</v>
      </c>
      <c r="D108" s="83">
        <v>118.08579710144927</v>
      </c>
      <c r="E108" s="83">
        <v>99.875217391304361</v>
      </c>
      <c r="F108" s="83">
        <v>98.719420289855051</v>
      </c>
      <c r="G108" s="83">
        <v>86.267101449275344</v>
      </c>
      <c r="H108" s="83">
        <v>87.18695652173912</v>
      </c>
      <c r="I108" s="83">
        <v>82.633913043478259</v>
      </c>
      <c r="J108" s="83">
        <v>95.371594202898564</v>
      </c>
      <c r="K108" s="83">
        <v>103.53391304347825</v>
      </c>
      <c r="L108" s="83">
        <v>91.8436231884058</v>
      </c>
      <c r="M108" s="83">
        <v>83.63666666666667</v>
      </c>
      <c r="N108" s="83">
        <v>80.805362318840594</v>
      </c>
      <c r="O108" s="83">
        <v>78.482608695652175</v>
      </c>
      <c r="P108" s="83">
        <v>66.857681159420295</v>
      </c>
      <c r="Q108" s="83">
        <v>60.814599999999999</v>
      </c>
      <c r="R108" s="83">
        <v>64.755533333333346</v>
      </c>
      <c r="S108" s="83">
        <v>50.899933333333344</v>
      </c>
      <c r="T108" s="83">
        <v>66.973133333333351</v>
      </c>
      <c r="U108" s="83">
        <v>89.020800000000008</v>
      </c>
      <c r="V108" s="83">
        <v>98.243200000000016</v>
      </c>
      <c r="W108" s="83">
        <v>70.265799999999999</v>
      </c>
      <c r="X108" s="83">
        <v>46.351066666666675</v>
      </c>
      <c r="Y108" s="83">
        <v>47.090266666666672</v>
      </c>
      <c r="Z108" s="83">
        <v>54.549733333333336</v>
      </c>
      <c r="AA108" s="83">
        <v>64.265666666666661</v>
      </c>
      <c r="AB108" s="83">
        <v>79.107600000000019</v>
      </c>
      <c r="AC108" s="83">
        <v>83.988666666666674</v>
      </c>
      <c r="AD108" s="83">
        <v>88.762666666666675</v>
      </c>
      <c r="AE108" s="83">
        <v>91.980533333333341</v>
      </c>
      <c r="AF108" s="83">
        <v>109.40233333333333</v>
      </c>
      <c r="AG108" s="83">
        <v>102.04333333333332</v>
      </c>
      <c r="AH108" s="66"/>
      <c r="AI108" s="84">
        <f t="shared" si="22"/>
        <v>-6.7265475751583689E-2</v>
      </c>
      <c r="AK108" s="84">
        <f t="shared" si="21"/>
        <v>0.67794137153468614</v>
      </c>
    </row>
    <row r="109" spans="1:37" outlineLevel="1" x14ac:dyDescent="0.25">
      <c r="A109" s="68" t="s">
        <v>34</v>
      </c>
      <c r="B109" s="83">
        <v>723.07784151514841</v>
      </c>
      <c r="C109" s="83">
        <v>750.88852772726921</v>
      </c>
      <c r="D109" s="83">
        <v>761.3175350568149</v>
      </c>
      <c r="E109" s="83">
        <v>764.79387083332995</v>
      </c>
      <c r="F109" s="83">
        <v>869.08394412878408</v>
      </c>
      <c r="G109" s="83">
        <v>997.70836785984386</v>
      </c>
      <c r="H109" s="83">
        <v>803.03356437499644</v>
      </c>
      <c r="I109" s="83">
        <v>830.84425058711759</v>
      </c>
      <c r="J109" s="83">
        <v>823.89157903408716</v>
      </c>
      <c r="K109" s="83">
        <v>869.08394412878408</v>
      </c>
      <c r="L109" s="83">
        <v>900.37096611742027</v>
      </c>
      <c r="M109" s="83">
        <v>910.79997344696551</v>
      </c>
      <c r="N109" s="83">
        <v>914.27630922348078</v>
      </c>
      <c r="O109" s="83">
        <v>917.75264499999571</v>
      </c>
      <c r="P109" s="83">
        <v>879.51295145832944</v>
      </c>
      <c r="Q109" s="83">
        <v>943.78401985771598</v>
      </c>
      <c r="R109" s="83">
        <v>904.75785767385571</v>
      </c>
      <c r="S109" s="83">
        <v>859.0597220842551</v>
      </c>
      <c r="T109" s="83">
        <v>929.49684859773402</v>
      </c>
      <c r="U109" s="83">
        <v>788.40909980042272</v>
      </c>
      <c r="V109" s="83">
        <v>745.71686526643111</v>
      </c>
      <c r="W109" s="83">
        <v>714.47450090494692</v>
      </c>
      <c r="X109" s="83">
        <v>680.81517379975094</v>
      </c>
      <c r="Y109" s="83">
        <v>590.39470623732518</v>
      </c>
      <c r="Z109" s="83">
        <v>529.00222385419227</v>
      </c>
      <c r="AA109" s="83">
        <v>509.62622568842954</v>
      </c>
      <c r="AB109" s="83">
        <v>535.12228288219046</v>
      </c>
      <c r="AC109" s="83">
        <v>554.55875658682862</v>
      </c>
      <c r="AD109" s="83">
        <v>589.69157573857956</v>
      </c>
      <c r="AE109" s="83">
        <v>615.96665583957133</v>
      </c>
      <c r="AF109" s="83">
        <v>616.95194102409448</v>
      </c>
      <c r="AG109" s="83">
        <v>613.64136547488761</v>
      </c>
      <c r="AH109" s="66"/>
      <c r="AI109" s="84">
        <f t="shared" si="22"/>
        <v>-5.3660185325157808E-3</v>
      </c>
      <c r="AK109" s="84">
        <f t="shared" si="21"/>
        <v>-0.34980742144013033</v>
      </c>
    </row>
    <row r="110" spans="1:37" outlineLevel="1" x14ac:dyDescent="0.25">
      <c r="A110" s="68" t="s">
        <v>35</v>
      </c>
      <c r="B110" s="83">
        <v>87.792945608757037</v>
      </c>
      <c r="C110" s="83">
        <v>94.873641077770003</v>
      </c>
      <c r="D110" s="83">
        <v>101.04152842696728</v>
      </c>
      <c r="E110" s="83">
        <v>113.07915998108203</v>
      </c>
      <c r="F110" s="83">
        <v>117.85026712009162</v>
      </c>
      <c r="G110" s="83">
        <v>158.45818020153698</v>
      </c>
      <c r="H110" s="83">
        <v>135.2120000835651</v>
      </c>
      <c r="I110" s="83">
        <v>119.21641618531905</v>
      </c>
      <c r="J110" s="83">
        <v>131.74945545725768</v>
      </c>
      <c r="K110" s="83">
        <v>116.24846244630325</v>
      </c>
      <c r="L110" s="83">
        <v>113.17187024649508</v>
      </c>
      <c r="M110" s="83">
        <v>115.09795664159599</v>
      </c>
      <c r="N110" s="83">
        <v>98.815256811255836</v>
      </c>
      <c r="O110" s="83">
        <v>142.11868200708247</v>
      </c>
      <c r="P110" s="83">
        <v>161.60614805975348</v>
      </c>
      <c r="Q110" s="83">
        <v>144.85608341284475</v>
      </c>
      <c r="R110" s="83">
        <v>129.39220551562343</v>
      </c>
      <c r="S110" s="83">
        <v>120.66723161316608</v>
      </c>
      <c r="T110" s="83">
        <v>103.58890081656772</v>
      </c>
      <c r="U110" s="83">
        <v>96.859496755999345</v>
      </c>
      <c r="V110" s="83">
        <v>76.13402775896985</v>
      </c>
      <c r="W110" s="83">
        <v>63.062334421648423</v>
      </c>
      <c r="X110" s="83">
        <v>69.810792636750492</v>
      </c>
      <c r="Y110" s="83">
        <v>77.680430687682218</v>
      </c>
      <c r="Z110" s="83">
        <v>74.014066691240913</v>
      </c>
      <c r="AA110" s="83">
        <v>65.071496520437094</v>
      </c>
      <c r="AB110" s="83">
        <v>59.75217083200944</v>
      </c>
      <c r="AC110" s="83">
        <v>70.755959493978764</v>
      </c>
      <c r="AD110" s="83">
        <v>84.456069343585312</v>
      </c>
      <c r="AE110" s="83">
        <v>72.920534723770871</v>
      </c>
      <c r="AF110" s="83">
        <v>59.439864209311182</v>
      </c>
      <c r="AG110" s="83">
        <v>58.980247177727549</v>
      </c>
      <c r="AH110" s="66"/>
      <c r="AI110" s="84">
        <f t="shared" si="22"/>
        <v>-7.7324710898588282E-3</v>
      </c>
      <c r="AK110" s="84">
        <f t="shared" si="21"/>
        <v>-0.59283555244530639</v>
      </c>
    </row>
    <row r="111" spans="1:37" x14ac:dyDescent="0.25">
      <c r="A111" s="72" t="s">
        <v>36</v>
      </c>
      <c r="B111" s="65">
        <f t="shared" ref="B111:AB111" si="23">SUM(B112:B115)</f>
        <v>1709.2379654880638</v>
      </c>
      <c r="C111" s="65">
        <f t="shared" si="23"/>
        <v>1799.7259717319207</v>
      </c>
      <c r="D111" s="65">
        <f t="shared" si="23"/>
        <v>1872.6110167758227</v>
      </c>
      <c r="E111" s="65">
        <f t="shared" si="23"/>
        <v>1928.635396083811</v>
      </c>
      <c r="F111" s="65">
        <f t="shared" si="23"/>
        <v>1978.8855789392078</v>
      </c>
      <c r="G111" s="65">
        <f t="shared" si="23"/>
        <v>2019.7605435458233</v>
      </c>
      <c r="H111" s="65">
        <f t="shared" si="23"/>
        <v>1884.4631560740484</v>
      </c>
      <c r="I111" s="65">
        <f t="shared" si="23"/>
        <v>1577.0810241243623</v>
      </c>
      <c r="J111" s="65">
        <f t="shared" si="23"/>
        <v>1626.6955525074786</v>
      </c>
      <c r="K111" s="65">
        <f t="shared" si="23"/>
        <v>1630.862038641108</v>
      </c>
      <c r="L111" s="65">
        <f t="shared" si="23"/>
        <v>1643.3846087690049</v>
      </c>
      <c r="M111" s="65">
        <f t="shared" si="23"/>
        <v>1766.9683856870142</v>
      </c>
      <c r="N111" s="65">
        <f t="shared" si="23"/>
        <v>1880.9796934493604</v>
      </c>
      <c r="O111" s="65">
        <f t="shared" si="23"/>
        <v>1935.8855277009457</v>
      </c>
      <c r="P111" s="65">
        <f t="shared" si="23"/>
        <v>1650.0167494387833</v>
      </c>
      <c r="Q111" s="65">
        <f t="shared" si="23"/>
        <v>1442.3235218972052</v>
      </c>
      <c r="R111" s="65">
        <f t="shared" si="23"/>
        <v>1473.0439871390172</v>
      </c>
      <c r="S111" s="65">
        <f t="shared" si="23"/>
        <v>943.25664813417359</v>
      </c>
      <c r="T111" s="65">
        <f t="shared" si="23"/>
        <v>778.74906536313517</v>
      </c>
      <c r="U111" s="65">
        <f t="shared" si="23"/>
        <v>580.61296980542534</v>
      </c>
      <c r="V111" s="65">
        <f t="shared" si="23"/>
        <v>564.23841869714249</v>
      </c>
      <c r="W111" s="65">
        <f t="shared" si="23"/>
        <v>660.89511165463728</v>
      </c>
      <c r="X111" s="65">
        <f t="shared" si="23"/>
        <v>572.03286961895128</v>
      </c>
      <c r="Y111" s="65">
        <f t="shared" si="23"/>
        <v>745.87470708754108</v>
      </c>
      <c r="Z111" s="65">
        <f t="shared" si="23"/>
        <v>953.39860654318511</v>
      </c>
      <c r="AA111" s="65">
        <f t="shared" si="23"/>
        <v>1042.0533745945788</v>
      </c>
      <c r="AB111" s="65">
        <f t="shared" si="23"/>
        <v>1052.2119030036179</v>
      </c>
      <c r="AC111" s="65">
        <f t="shared" ref="AC111:AG111" si="24">SUM(AC112:AC115)</f>
        <v>1027.0004506462533</v>
      </c>
      <c r="AD111" s="65">
        <f t="shared" si="24"/>
        <v>995.14320142822157</v>
      </c>
      <c r="AE111" s="65">
        <f t="shared" si="24"/>
        <v>975.66886101645173</v>
      </c>
      <c r="AF111" s="65">
        <f t="shared" si="24"/>
        <v>972.79243708733668</v>
      </c>
      <c r="AG111" s="65">
        <f t="shared" si="24"/>
        <v>943.36155003271938</v>
      </c>
      <c r="AH111" s="66"/>
      <c r="AI111" s="67">
        <f>(AG111-AF111)/AF111</f>
        <v>-3.0254025352763936E-2</v>
      </c>
      <c r="AK111" s="67">
        <f>(AG111-Q111)/Q111</f>
        <v>-0.34594317037009881</v>
      </c>
    </row>
    <row r="112" spans="1:37" outlineLevel="1" x14ac:dyDescent="0.25">
      <c r="A112" s="68" t="s">
        <v>37</v>
      </c>
      <c r="B112" s="83">
        <v>1476.2440052032955</v>
      </c>
      <c r="C112" s="83">
        <v>1566.4053883747692</v>
      </c>
      <c r="D112" s="83">
        <v>1636.804891871742</v>
      </c>
      <c r="E112" s="83">
        <v>1691.858702032943</v>
      </c>
      <c r="F112" s="83">
        <v>1742.7939278700369</v>
      </c>
      <c r="G112" s="83">
        <v>1783.8901811031583</v>
      </c>
      <c r="H112" s="83">
        <v>1648.4939639728798</v>
      </c>
      <c r="I112" s="83">
        <v>1358.2515075538263</v>
      </c>
      <c r="J112" s="83">
        <v>1415.0371160350153</v>
      </c>
      <c r="K112" s="83">
        <v>1412.6418846823149</v>
      </c>
      <c r="L112" s="83">
        <v>1420.3433841632723</v>
      </c>
      <c r="M112" s="83">
        <v>1528.2075427926054</v>
      </c>
      <c r="N112" s="83">
        <v>1610.1605965103295</v>
      </c>
      <c r="O112" s="83">
        <v>1631.9913947418349</v>
      </c>
      <c r="P112" s="83">
        <v>1333.7545583090021</v>
      </c>
      <c r="Q112" s="83">
        <v>1127.8383820335271</v>
      </c>
      <c r="R112" s="83">
        <v>1175.2110126969387</v>
      </c>
      <c r="S112" s="83">
        <v>689.91193570459279</v>
      </c>
      <c r="T112" s="83">
        <v>519.50308849338364</v>
      </c>
      <c r="U112" s="83">
        <v>318.98149710157963</v>
      </c>
      <c r="V112" s="83">
        <v>312.08408821280602</v>
      </c>
      <c r="W112" s="83">
        <v>427.3484695940308</v>
      </c>
      <c r="X112" s="83">
        <v>339.12653336994782</v>
      </c>
      <c r="Y112" s="83">
        <v>516.28633635452331</v>
      </c>
      <c r="Z112" s="83">
        <v>725.87319921131211</v>
      </c>
      <c r="AA112" s="83">
        <v>814.15791003128629</v>
      </c>
      <c r="AB112" s="83">
        <v>839.50816237353752</v>
      </c>
      <c r="AC112" s="83">
        <v>804.05386674717329</v>
      </c>
      <c r="AD112" s="83">
        <v>775.83446627642377</v>
      </c>
      <c r="AE112" s="83">
        <v>742.35717646369142</v>
      </c>
      <c r="AF112" s="83">
        <v>738.73563588611705</v>
      </c>
      <c r="AG112" s="83">
        <v>703.19188189697729</v>
      </c>
      <c r="AH112" s="66"/>
      <c r="AI112" s="84">
        <f>(AG112-AF112)/AF112</f>
        <v>-4.8114308099547476E-2</v>
      </c>
      <c r="AK112" s="84">
        <f t="shared" si="21"/>
        <v>-0.37651360948622725</v>
      </c>
    </row>
    <row r="113" spans="1:37" outlineLevel="1" x14ac:dyDescent="0.25">
      <c r="A113" s="68" t="s">
        <v>38</v>
      </c>
      <c r="B113" s="83">
        <v>0</v>
      </c>
      <c r="C113" s="83">
        <v>0</v>
      </c>
      <c r="D113" s="83">
        <v>0</v>
      </c>
      <c r="E113" s="83">
        <v>0</v>
      </c>
      <c r="F113" s="83">
        <v>0</v>
      </c>
      <c r="G113" s="83">
        <v>0</v>
      </c>
      <c r="H113" s="83">
        <v>0</v>
      </c>
      <c r="I113" s="83">
        <v>0</v>
      </c>
      <c r="J113" s="83">
        <v>0</v>
      </c>
      <c r="K113" s="83">
        <v>0</v>
      </c>
      <c r="L113" s="83">
        <v>0</v>
      </c>
      <c r="M113" s="83">
        <v>3.9041147999999999</v>
      </c>
      <c r="N113" s="83">
        <v>5.9726827999999994</v>
      </c>
      <c r="O113" s="83">
        <v>8.3072848000000015</v>
      </c>
      <c r="P113" s="83">
        <v>34.960379600000003</v>
      </c>
      <c r="Q113" s="83">
        <v>47.649235599999997</v>
      </c>
      <c r="R113" s="83">
        <v>38.1917708</v>
      </c>
      <c r="S113" s="83">
        <v>37.751190399999999</v>
      </c>
      <c r="T113" s="83">
        <v>49.80138920000001</v>
      </c>
      <c r="U113" s="83">
        <v>49.124275600000004</v>
      </c>
      <c r="V113" s="83">
        <v>50.026312400000002</v>
      </c>
      <c r="W113" s="83">
        <v>49.850344800000009</v>
      </c>
      <c r="X113" s="83">
        <v>45.3094988</v>
      </c>
      <c r="Y113" s="83">
        <v>45.739387999999998</v>
      </c>
      <c r="Z113" s="83">
        <v>42.4878316</v>
      </c>
      <c r="AA113" s="83">
        <v>41.596695200000006</v>
      </c>
      <c r="AB113" s="83">
        <v>40.990482400000005</v>
      </c>
      <c r="AC113" s="83">
        <v>46.863633920362403</v>
      </c>
      <c r="AD113" s="83">
        <v>45.793105543440078</v>
      </c>
      <c r="AE113" s="83">
        <v>49.370679257317327</v>
      </c>
      <c r="AF113" s="83">
        <v>48.144307363679999</v>
      </c>
      <c r="AG113" s="83">
        <v>49.453576552944028</v>
      </c>
      <c r="AH113" s="66"/>
      <c r="AI113" s="84">
        <f t="shared" ref="AI113:AI115" si="25">(AG113-AF113)/AF113</f>
        <v>2.7194683254530314E-2</v>
      </c>
      <c r="AK113" s="84">
        <f t="shared" si="21"/>
        <v>3.7867154220287871E-2</v>
      </c>
    </row>
    <row r="114" spans="1:37" outlineLevel="1" x14ac:dyDescent="0.25">
      <c r="A114" s="68" t="s">
        <v>39</v>
      </c>
      <c r="B114" s="83">
        <v>97.740765061882584</v>
      </c>
      <c r="C114" s="83">
        <v>97.88913255185517</v>
      </c>
      <c r="D114" s="83">
        <v>98.674091582228982</v>
      </c>
      <c r="E114" s="83">
        <v>99.486071387791299</v>
      </c>
      <c r="F114" s="83">
        <v>100.14640441176329</v>
      </c>
      <c r="G114" s="83">
        <v>100.61466015448265</v>
      </c>
      <c r="H114" s="83">
        <v>100.63183666576825</v>
      </c>
      <c r="I114" s="83">
        <v>84.748430635606638</v>
      </c>
      <c r="J114" s="83">
        <v>66.715771321119618</v>
      </c>
      <c r="K114" s="83">
        <v>74.599152005657388</v>
      </c>
      <c r="L114" s="83">
        <v>79.602870990238046</v>
      </c>
      <c r="M114" s="83">
        <v>88.811286706276093</v>
      </c>
      <c r="N114" s="83">
        <v>115.03357663120156</v>
      </c>
      <c r="O114" s="83">
        <v>162.09788443672096</v>
      </c>
      <c r="P114" s="83">
        <v>149.46809786056204</v>
      </c>
      <c r="Q114" s="83">
        <v>132.57234476718932</v>
      </c>
      <c r="R114" s="83">
        <v>130.19005777336207</v>
      </c>
      <c r="S114" s="83">
        <v>83.934111990741073</v>
      </c>
      <c r="T114" s="83">
        <v>69.02380495828794</v>
      </c>
      <c r="U114" s="83">
        <v>70.514412189651139</v>
      </c>
      <c r="V114" s="83">
        <v>62.072527439734159</v>
      </c>
      <c r="W114" s="83">
        <v>45.013958102736098</v>
      </c>
      <c r="X114" s="83">
        <v>48.286182233922162</v>
      </c>
      <c r="Y114" s="83">
        <v>45.127691648505646</v>
      </c>
      <c r="Z114" s="83">
        <v>41.651772593635819</v>
      </c>
      <c r="AA114" s="83">
        <v>42.393890563800774</v>
      </c>
      <c r="AB114" s="83">
        <v>25.030907769237675</v>
      </c>
      <c r="AC114" s="83">
        <v>27.449305898653076</v>
      </c>
      <c r="AD114" s="83">
        <v>23.899295638180405</v>
      </c>
      <c r="AE114" s="83">
        <v>32.524203919874395</v>
      </c>
      <c r="AF114" s="83">
        <v>31.188413817965916</v>
      </c>
      <c r="AG114" s="83">
        <v>34.718072629870321</v>
      </c>
      <c r="AH114" s="66"/>
      <c r="AI114" s="84">
        <f t="shared" si="25"/>
        <v>0.11317211681573763</v>
      </c>
      <c r="AK114" s="84">
        <f t="shared" si="21"/>
        <v>-0.73811979647158821</v>
      </c>
    </row>
    <row r="115" spans="1:37" outlineLevel="1" x14ac:dyDescent="0.25">
      <c r="A115" s="68" t="s">
        <v>40</v>
      </c>
      <c r="B115" s="83">
        <v>135.25319522288586</v>
      </c>
      <c r="C115" s="83">
        <v>135.43145080529615</v>
      </c>
      <c r="D115" s="83">
        <v>137.13203332185168</v>
      </c>
      <c r="E115" s="83">
        <v>137.29062266307653</v>
      </c>
      <c r="F115" s="83">
        <v>135.94524665740758</v>
      </c>
      <c r="G115" s="83">
        <v>135.25570228818248</v>
      </c>
      <c r="H115" s="83">
        <v>135.33735543540018</v>
      </c>
      <c r="I115" s="83">
        <v>134.08108593492943</v>
      </c>
      <c r="J115" s="83">
        <v>144.94266515134387</v>
      </c>
      <c r="K115" s="83">
        <v>143.62100195313579</v>
      </c>
      <c r="L115" s="83">
        <v>143.43835361549452</v>
      </c>
      <c r="M115" s="83">
        <v>146.04544138813282</v>
      </c>
      <c r="N115" s="83">
        <v>149.81283750782927</v>
      </c>
      <c r="O115" s="83">
        <v>133.48896372238977</v>
      </c>
      <c r="P115" s="83">
        <v>131.83371366921926</v>
      </c>
      <c r="Q115" s="83">
        <v>134.26355949648877</v>
      </c>
      <c r="R115" s="83">
        <v>129.45114586871648</v>
      </c>
      <c r="S115" s="83">
        <v>131.6594100388397</v>
      </c>
      <c r="T115" s="83">
        <v>140.4207827114636</v>
      </c>
      <c r="U115" s="83">
        <v>141.99278491419452</v>
      </c>
      <c r="V115" s="83">
        <v>140.05549064460226</v>
      </c>
      <c r="W115" s="83">
        <v>138.68233915787044</v>
      </c>
      <c r="X115" s="83">
        <v>139.31065521508137</v>
      </c>
      <c r="Y115" s="83">
        <v>138.72129108451219</v>
      </c>
      <c r="Z115" s="83">
        <v>143.38580313823721</v>
      </c>
      <c r="AA115" s="83">
        <v>143.90487879949171</v>
      </c>
      <c r="AB115" s="83">
        <v>146.68235046084251</v>
      </c>
      <c r="AC115" s="83">
        <v>148.63364408006458</v>
      </c>
      <c r="AD115" s="83">
        <v>149.61633397017732</v>
      </c>
      <c r="AE115" s="83">
        <v>151.41680137556864</v>
      </c>
      <c r="AF115" s="83">
        <v>154.72408001957368</v>
      </c>
      <c r="AG115" s="83">
        <v>155.99801895292779</v>
      </c>
      <c r="AH115" s="66"/>
      <c r="AI115" s="84">
        <f t="shared" si="25"/>
        <v>8.2336177613268387E-3</v>
      </c>
      <c r="AK115" s="84">
        <f t="shared" si="21"/>
        <v>0.16187906486277404</v>
      </c>
    </row>
    <row r="116" spans="1:37" x14ac:dyDescent="0.25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85"/>
      <c r="AK116" s="85"/>
    </row>
    <row r="117" spans="1:37" x14ac:dyDescent="0.25">
      <c r="A117" s="79" t="s">
        <v>59</v>
      </c>
      <c r="B117" s="80">
        <v>55642.836000147436</v>
      </c>
      <c r="C117" s="80">
        <v>56553.462803865856</v>
      </c>
      <c r="D117" s="80">
        <v>56589.557547141965</v>
      </c>
      <c r="E117" s="80">
        <v>57186.825920114366</v>
      </c>
      <c r="F117" s="80">
        <v>58593.624122146401</v>
      </c>
      <c r="G117" s="80">
        <v>60080.657710709827</v>
      </c>
      <c r="H117" s="80">
        <v>62245.168131459752</v>
      </c>
      <c r="I117" s="80">
        <v>63683.615771436802</v>
      </c>
      <c r="J117" s="80">
        <v>66292.455992290881</v>
      </c>
      <c r="K117" s="80">
        <v>67523.408741716747</v>
      </c>
      <c r="L117" s="80">
        <v>69712.382429346981</v>
      </c>
      <c r="M117" s="80">
        <v>71814.454309780325</v>
      </c>
      <c r="N117" s="80">
        <v>69975.200423899194</v>
      </c>
      <c r="O117" s="80">
        <v>70468.49743624113</v>
      </c>
      <c r="P117" s="80">
        <v>69723.023467834297</v>
      </c>
      <c r="Q117" s="80">
        <v>49198.306912809559</v>
      </c>
      <c r="R117" s="80">
        <v>49380.197461310083</v>
      </c>
      <c r="S117" s="80">
        <v>48700.010279283153</v>
      </c>
      <c r="T117" s="80">
        <v>48979.40578399683</v>
      </c>
      <c r="U117" s="80">
        <v>46344.478908259931</v>
      </c>
      <c r="V117" s="80">
        <v>45710.010259001443</v>
      </c>
      <c r="W117" s="80">
        <v>43123.371526737043</v>
      </c>
      <c r="X117" s="80">
        <v>43117.83487651941</v>
      </c>
      <c r="Y117" s="80">
        <v>44032.134971728934</v>
      </c>
      <c r="Z117" s="80">
        <v>43269.52876731471</v>
      </c>
      <c r="AA117" s="80">
        <v>44909.299497207547</v>
      </c>
      <c r="AB117" s="80">
        <v>46281.233114252864</v>
      </c>
      <c r="AC117" s="80">
        <v>46544.414446990333</v>
      </c>
      <c r="AD117" s="80">
        <v>48249.052174432865</v>
      </c>
      <c r="AE117" s="80">
        <v>47032.437191052457</v>
      </c>
      <c r="AF117" s="80">
        <v>45798.279694115234</v>
      </c>
      <c r="AG117" s="80">
        <v>46829.188949834352</v>
      </c>
      <c r="AH117" s="81"/>
      <c r="AI117" s="67">
        <f>(AG117-AF117)/AF117</f>
        <v>2.2509781210222679E-2</v>
      </c>
      <c r="AJ117" s="33">
        <f>(AG117-AA117)/AA117</f>
        <v>4.2750376294472897E-2</v>
      </c>
      <c r="AK117" s="67">
        <f>(AG117-Q117)/Q117</f>
        <v>-4.8154461233265944E-2</v>
      </c>
    </row>
    <row r="118" spans="1:37" x14ac:dyDescent="0.25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FA6BEBA7AB8D4E8ABB3A1916B8626A" ma:contentTypeVersion="14" ma:contentTypeDescription="Create a new document." ma:contentTypeScope="" ma:versionID="f7682c51073d2a9db7a1602298da604f">
  <xsd:schema xmlns:xsd="http://www.w3.org/2001/XMLSchema" xmlns:xs="http://www.w3.org/2001/XMLSchema" xmlns:p="http://schemas.microsoft.com/office/2006/metadata/properties" xmlns:ns3="1ea66865-b9ac-4400-bc5b-18bd7547c8c3" xmlns:ns4="d8a4fbfd-d868-4fa7-8d66-be620e67bdbb" targetNamespace="http://schemas.microsoft.com/office/2006/metadata/properties" ma:root="true" ma:fieldsID="edb04e592674bd89d1f68385b6fe8397" ns3:_="" ns4:_="">
    <xsd:import namespace="1ea66865-b9ac-4400-bc5b-18bd7547c8c3"/>
    <xsd:import namespace="d8a4fbfd-d868-4fa7-8d66-be620e67bdb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a66865-b9ac-4400-bc5b-18bd7547c8c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a4fbfd-d868-4fa7-8d66-be620e67bd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9FA7F5-499C-4043-9749-E3613774B5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a66865-b9ac-4400-bc5b-18bd7547c8c3"/>
    <ds:schemaRef ds:uri="d8a4fbfd-d868-4fa7-8d66-be620e67bd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4CD225-B357-4469-8A59-FC1B9F42E0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DD9F09-5FA8-461C-A09F-F95EE600C885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d8a4fbfd-d868-4fa7-8d66-be620e67bdbb"/>
    <ds:schemaRef ds:uri="http://purl.org/dc/terms/"/>
    <ds:schemaRef ds:uri="http://purl.org/dc/dcmitype/"/>
    <ds:schemaRef ds:uri="1ea66865-b9ac-4400-bc5b-18bd7547c8c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1990-2021 GHG</vt:lpstr>
      <vt:lpstr>1990-2021 CO2</vt:lpstr>
      <vt:lpstr>1990-2021 CH4</vt:lpstr>
      <vt:lpstr>1990-2021 N2O</vt:lpstr>
      <vt:lpstr>NON-ETS &amp; ETS</vt:lpstr>
    </vt:vector>
  </TitlesOfParts>
  <Company>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Damien Fahey</dc:creator>
  <cp:lastModifiedBy>Ann Marie Ryan</cp:lastModifiedBy>
  <dcterms:created xsi:type="dcterms:W3CDTF">2022-07-21T09:31:22Z</dcterms:created>
  <dcterms:modified xsi:type="dcterms:W3CDTF">2023-08-08T12:24:35Z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0x0101002FFA6BEBA7AB8D4E8ABB3A1916B8626A</vt:lpwstr>
  </property>
</Properties>
</file>