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xl/charts/chart2.xml" ContentType="application/vnd.openxmlformats-officedocument.drawingml.chart+xml"/>
  <Override PartName="/xl/theme/themeOverride2.xml" ContentType="application/vnd.openxmlformats-officedocument.themeOverride+xml"/>
  <Override PartName="/xl/charts/chart3.xml" ContentType="application/vnd.openxmlformats-officedocument.drawingml.chart+xml"/>
  <Override PartName="/xl/theme/themeOverride3.xml" ContentType="application/vnd.openxmlformats-officedocument.themeOverride+xml"/>
  <Override PartName="/xl/charts/chart4.xml" ContentType="application/vnd.openxmlformats-officedocument.drawingml.chart+xml"/>
  <Override PartName="/xl/theme/themeOverride4.xml" ContentType="application/vnd.openxmlformats-officedocument.themeOverride+xml"/>
  <Override PartName="/xl/drawings/drawing2.xml" ContentType="application/vnd.openxmlformats-officedocument.drawing+xml"/>
  <Override PartName="/xl/charts/chart5.xml" ContentType="application/vnd.openxmlformats-officedocument.drawingml.chart+xml"/>
  <Override PartName="/xl/theme/themeOverride5.xml" ContentType="application/vnd.openxmlformats-officedocument.themeOverride+xml"/>
  <Override PartName="/xl/charts/chart6.xml" ContentType="application/vnd.openxmlformats-officedocument.drawingml.chart+xml"/>
  <Override PartName="/xl/theme/themeOverride6.xml" ContentType="application/vnd.openxmlformats-officedocument.themeOverride+xml"/>
  <Override PartName="/xl/charts/chart7.xml" ContentType="application/vnd.openxmlformats-officedocument.drawingml.chart+xml"/>
  <Override PartName="/xl/theme/themeOverride7.xml" ContentType="application/vnd.openxmlformats-officedocument.themeOverride+xml"/>
  <Override PartName="/xl/drawings/drawing3.xml" ContentType="application/vnd.openxmlformats-officedocument.drawing+xml"/>
  <Override PartName="/xl/charts/chart8.xml" ContentType="application/vnd.openxmlformats-officedocument.drawingml.chart+xml"/>
  <Override PartName="/xl/theme/themeOverride8.xml" ContentType="application/vnd.openxmlformats-officedocument.themeOverride+xml"/>
  <Override PartName="/xl/charts/chart9.xml" ContentType="application/vnd.openxmlformats-officedocument.drawingml.chart+xml"/>
  <Override PartName="/xl/theme/themeOverride9.xml" ContentType="application/vnd.openxmlformats-officedocument.themeOverride+xml"/>
  <Override PartName="/xl/charts/chart10.xml" ContentType="application/vnd.openxmlformats-officedocument.drawingml.chart+xml"/>
  <Override PartName="/xl/theme/themeOverride10.xml" ContentType="application/vnd.openxmlformats-officedocument.themeOverride+xml"/>
  <Override PartName="/xl/drawings/drawing4.xml" ContentType="application/vnd.openxmlformats-officedocument.drawing+xml"/>
  <Override PartName="/xl/charts/chart11.xml" ContentType="application/vnd.openxmlformats-officedocument.drawingml.chart+xml"/>
  <Override PartName="/xl/theme/themeOverride11.xml" ContentType="application/vnd.openxmlformats-officedocument.themeOverride+xml"/>
  <Override PartName="/xl/charts/chart12.xml" ContentType="application/vnd.openxmlformats-officedocument.drawingml.chart+xml"/>
  <Override PartName="/xl/theme/themeOverride12.xml" ContentType="application/vnd.openxmlformats-officedocument.themeOverride+xml"/>
  <Override PartName="/xl/charts/chart13.xml" ContentType="application/vnd.openxmlformats-officedocument.drawingml.chart+xml"/>
  <Override PartName="/xl/theme/themeOverride13.xml" ContentType="application/vnd.openxmlformats-officedocument.themeOverride+xml"/>
  <Override PartName="/xl/drawings/drawing5.xml" ContentType="application/vnd.openxmlformats-officedocument.drawing+xml"/>
  <Override PartName="/xl/charts/chart14.xml" ContentType="application/vnd.openxmlformats-officedocument.drawingml.chart+xml"/>
  <Override PartName="/xl/theme/themeOverride14.xml" ContentType="application/vnd.openxmlformats-officedocument.themeOverride+xml"/>
  <Override PartName="/xl/charts/chart15.xml" ContentType="application/vnd.openxmlformats-officedocument.drawingml.chart+xml"/>
  <Override PartName="/xl/theme/themeOverride15.xml" ContentType="application/vnd.openxmlformats-officedocument.themeOverride+xml"/>
  <Override PartName="/xl/charts/chart16.xml" ContentType="application/vnd.openxmlformats-officedocument.drawingml.chart+xml"/>
  <Override PartName="/xl/theme/themeOverride16.xml" ContentType="application/vnd.openxmlformats-officedocument.themeOverride+xml"/>
  <Override PartName="/xl/charts/chart17.xml" ContentType="application/vnd.openxmlformats-officedocument.drawingml.chart+xml"/>
  <Override PartName="/xl/theme/themeOverride17.xml" ContentType="application/vnd.openxmlformats-officedocument.themeOverrid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329"/>
  <workbookPr/>
  <mc:AlternateContent xmlns:mc="http://schemas.openxmlformats.org/markup-compatibility/2006">
    <mc:Choice Requires="x15">
      <x15ac:absPath xmlns:x15ac="http://schemas.microsoft.com/office/spreadsheetml/2010/11/ac" url="Z:\Air Emissions\Annual Inventory Compilation\2016data\Outputs\UNFCCC Reports\Web report\"/>
    </mc:Choice>
  </mc:AlternateContent>
  <bookViews>
    <workbookView xWindow="0" yWindow="0" windowWidth="28800" windowHeight="11670" tabRatio="732"/>
  </bookViews>
  <sheets>
    <sheet name="NEW Summary 1990-2016 GHG" sheetId="1" r:id="rId1"/>
    <sheet name="NEW Summary 1990-2016 CO2" sheetId="2" r:id="rId2"/>
    <sheet name="NEW Summary 1990-2016 CH4" sheetId="3" r:id="rId3"/>
    <sheet name="NEW Summary 1990-2016 N2O" sheetId="4" r:id="rId4"/>
    <sheet name="NON-ETS &amp; ETS" sheetId="5" r:id="rId5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Z88" i="5" l="1"/>
  <c r="W88" i="5"/>
  <c r="V88" i="5"/>
  <c r="U17" i="5"/>
  <c r="T17" i="5"/>
  <c r="S17" i="5"/>
  <c r="R88" i="5"/>
  <c r="Q88" i="5"/>
  <c r="AB17" i="5"/>
  <c r="AA17" i="5"/>
  <c r="Z17" i="5"/>
  <c r="Y17" i="5"/>
  <c r="X17" i="5"/>
  <c r="W17" i="5"/>
  <c r="AA86" i="5"/>
  <c r="Z86" i="5"/>
  <c r="Y86" i="5"/>
  <c r="W86" i="5"/>
  <c r="V86" i="5"/>
  <c r="U86" i="5"/>
  <c r="T11" i="5"/>
  <c r="S86" i="5"/>
  <c r="R86" i="5"/>
  <c r="Q11" i="5"/>
  <c r="AB11" i="5"/>
  <c r="AA11" i="5"/>
  <c r="Z11" i="5"/>
  <c r="Y11" i="5"/>
  <c r="X11" i="5"/>
  <c r="W11" i="5"/>
  <c r="V11" i="5"/>
  <c r="U11" i="5"/>
  <c r="AA75" i="5"/>
  <c r="Z75" i="5"/>
  <c r="W75" i="5"/>
  <c r="S75" i="5"/>
  <c r="R75" i="5"/>
  <c r="AA74" i="5"/>
  <c r="Z74" i="5"/>
  <c r="Y74" i="5"/>
  <c r="W74" i="5"/>
  <c r="U74" i="5"/>
  <c r="R74" i="5"/>
  <c r="Q74" i="5"/>
  <c r="Z73" i="5"/>
  <c r="Y73" i="5"/>
  <c r="W73" i="5"/>
  <c r="U73" i="5"/>
  <c r="S73" i="5"/>
  <c r="R73" i="5"/>
  <c r="Q73" i="5"/>
  <c r="AB2" i="5"/>
  <c r="AA2" i="5"/>
  <c r="Z2" i="5"/>
  <c r="Y2" i="5"/>
  <c r="X2" i="5"/>
  <c r="W2" i="5"/>
  <c r="V2" i="5"/>
  <c r="U2" i="5"/>
  <c r="T2" i="5"/>
  <c r="S2" i="5"/>
  <c r="R2" i="5"/>
  <c r="Q2" i="5"/>
  <c r="AD36" i="4"/>
  <c r="AA32" i="4"/>
  <c r="W32" i="4"/>
  <c r="O32" i="4"/>
  <c r="K32" i="4"/>
  <c r="G32" i="4"/>
  <c r="C32" i="4"/>
  <c r="Z32" i="4"/>
  <c r="V32" i="4"/>
  <c r="S32" i="4"/>
  <c r="R32" i="4"/>
  <c r="N32" i="4"/>
  <c r="J32" i="4"/>
  <c r="F32" i="4"/>
  <c r="B32" i="4"/>
  <c r="AG33" i="4"/>
  <c r="AG29" i="4"/>
  <c r="AG28" i="4"/>
  <c r="AG27" i="4"/>
  <c r="X24" i="4"/>
  <c r="AG25" i="4"/>
  <c r="AG23" i="4"/>
  <c r="AF22" i="4"/>
  <c r="AG21" i="4"/>
  <c r="Z17" i="4"/>
  <c r="V17" i="4"/>
  <c r="R17" i="4"/>
  <c r="N17" i="4"/>
  <c r="J17" i="4"/>
  <c r="F17" i="4"/>
  <c r="B17" i="4"/>
  <c r="AG18" i="4"/>
  <c r="AB17" i="4"/>
  <c r="AA17" i="4"/>
  <c r="X17" i="4"/>
  <c r="W17" i="4"/>
  <c r="T17" i="4"/>
  <c r="S17" i="4"/>
  <c r="P17" i="4"/>
  <c r="O17" i="4"/>
  <c r="L17" i="4"/>
  <c r="K17" i="4"/>
  <c r="H17" i="4"/>
  <c r="G17" i="4"/>
  <c r="D17" i="4"/>
  <c r="C17" i="4"/>
  <c r="AD16" i="4"/>
  <c r="AG15" i="4"/>
  <c r="I11" i="4"/>
  <c r="AG10" i="4"/>
  <c r="AG9" i="4"/>
  <c r="AD8" i="4"/>
  <c r="AG6" i="4"/>
  <c r="AG35" i="3"/>
  <c r="AF34" i="3"/>
  <c r="X32" i="3"/>
  <c r="AG31" i="3"/>
  <c r="AD30" i="3"/>
  <c r="AG29" i="3"/>
  <c r="AG28" i="3"/>
  <c r="AG27" i="3"/>
  <c r="AG26" i="3"/>
  <c r="AG23" i="3"/>
  <c r="AG22" i="3"/>
  <c r="AG21" i="3"/>
  <c r="AG18" i="3"/>
  <c r="AG17" i="3"/>
  <c r="AB17" i="3"/>
  <c r="AA17" i="3"/>
  <c r="Z17" i="3"/>
  <c r="Y17" i="3"/>
  <c r="X17" i="3"/>
  <c r="W17" i="3"/>
  <c r="V17" i="3"/>
  <c r="U17" i="3"/>
  <c r="T17" i="3"/>
  <c r="S17" i="3"/>
  <c r="R17" i="3"/>
  <c r="Q17" i="3"/>
  <c r="P17" i="3"/>
  <c r="O17" i="3"/>
  <c r="N17" i="3"/>
  <c r="M17" i="3"/>
  <c r="L17" i="3"/>
  <c r="K17" i="3"/>
  <c r="J17" i="3"/>
  <c r="I17" i="3"/>
  <c r="H17" i="3"/>
  <c r="G17" i="3"/>
  <c r="F17" i="3"/>
  <c r="E17" i="3"/>
  <c r="D17" i="3"/>
  <c r="C17" i="3"/>
  <c r="B17" i="3"/>
  <c r="AG15" i="3"/>
  <c r="AF14" i="3"/>
  <c r="X11" i="3"/>
  <c r="D11" i="3"/>
  <c r="H2" i="3"/>
  <c r="AG36" i="2"/>
  <c r="Y32" i="2"/>
  <c r="W32" i="2"/>
  <c r="V32" i="2"/>
  <c r="U32" i="2"/>
  <c r="T32" i="2"/>
  <c r="S32" i="2"/>
  <c r="R32" i="2"/>
  <c r="Q32" i="2"/>
  <c r="P32" i="2"/>
  <c r="O32" i="2"/>
  <c r="M32" i="2"/>
  <c r="L32" i="2"/>
  <c r="K32" i="2"/>
  <c r="J32" i="2"/>
  <c r="I32" i="2"/>
  <c r="G32" i="2"/>
  <c r="F32" i="2"/>
  <c r="E32" i="2"/>
  <c r="D32" i="2"/>
  <c r="C32" i="2"/>
  <c r="AG34" i="2"/>
  <c r="AG33" i="2"/>
  <c r="AA32" i="2"/>
  <c r="Z32" i="2"/>
  <c r="X32" i="2"/>
  <c r="N32" i="2"/>
  <c r="H32" i="2"/>
  <c r="B32" i="2"/>
  <c r="AF31" i="2"/>
  <c r="AG27" i="2"/>
  <c r="AG26" i="2"/>
  <c r="AG25" i="2"/>
  <c r="P24" i="2"/>
  <c r="AG23" i="2"/>
  <c r="AG22" i="2"/>
  <c r="AG21" i="2"/>
  <c r="AA17" i="2"/>
  <c r="X17" i="2"/>
  <c r="W17" i="2"/>
  <c r="T17" i="2"/>
  <c r="P17" i="2"/>
  <c r="S17" i="2"/>
  <c r="AD15" i="2"/>
  <c r="AD14" i="2"/>
  <c r="AF10" i="2"/>
  <c r="AD8" i="2"/>
  <c r="Z2" i="2"/>
  <c r="AD4" i="2"/>
  <c r="W2" i="2"/>
  <c r="S2" i="2"/>
  <c r="O2" i="2"/>
  <c r="G2" i="2"/>
  <c r="AC115" i="1"/>
  <c r="E110" i="1"/>
  <c r="AC109" i="1"/>
  <c r="AA106" i="5"/>
  <c r="Z106" i="5"/>
  <c r="Y106" i="5"/>
  <c r="X106" i="5"/>
  <c r="W106" i="5"/>
  <c r="V106" i="5"/>
  <c r="U106" i="5"/>
  <c r="S106" i="5"/>
  <c r="R106" i="5"/>
  <c r="Q106" i="5"/>
  <c r="O106" i="5"/>
  <c r="N106" i="5"/>
  <c r="M106" i="5"/>
  <c r="L106" i="5"/>
  <c r="K106" i="5"/>
  <c r="J106" i="5"/>
  <c r="I106" i="5"/>
  <c r="H106" i="5"/>
  <c r="G106" i="5"/>
  <c r="F106" i="5"/>
  <c r="E106" i="5"/>
  <c r="C106" i="5"/>
  <c r="B106" i="5"/>
  <c r="AB105" i="5"/>
  <c r="AA105" i="5"/>
  <c r="Z105" i="5"/>
  <c r="Y105" i="5"/>
  <c r="X105" i="5"/>
  <c r="W105" i="5"/>
  <c r="V105" i="5"/>
  <c r="U105" i="5"/>
  <c r="T105" i="5"/>
  <c r="S105" i="5"/>
  <c r="R105" i="5"/>
  <c r="Q105" i="5"/>
  <c r="P105" i="5"/>
  <c r="O105" i="5"/>
  <c r="N105" i="5"/>
  <c r="M105" i="5"/>
  <c r="L105" i="5"/>
  <c r="K105" i="5"/>
  <c r="J105" i="5"/>
  <c r="I105" i="5"/>
  <c r="H105" i="5"/>
  <c r="G105" i="5"/>
  <c r="F105" i="5"/>
  <c r="E105" i="5"/>
  <c r="D105" i="5"/>
  <c r="C105" i="5"/>
  <c r="B105" i="5"/>
  <c r="AB104" i="5"/>
  <c r="AA104" i="5"/>
  <c r="Z104" i="5"/>
  <c r="Y104" i="5"/>
  <c r="X104" i="5"/>
  <c r="W104" i="5"/>
  <c r="V104" i="5"/>
  <c r="U104" i="5"/>
  <c r="T104" i="5"/>
  <c r="S104" i="5"/>
  <c r="R104" i="5"/>
  <c r="Q104" i="5"/>
  <c r="P104" i="5"/>
  <c r="O104" i="5"/>
  <c r="N104" i="5"/>
  <c r="M104" i="5"/>
  <c r="L104" i="5"/>
  <c r="K104" i="5"/>
  <c r="J104" i="5"/>
  <c r="I104" i="5"/>
  <c r="H104" i="5"/>
  <c r="G104" i="5"/>
  <c r="F104" i="5"/>
  <c r="E104" i="5"/>
  <c r="D104" i="5"/>
  <c r="C104" i="5"/>
  <c r="B104" i="5"/>
  <c r="AB103" i="5"/>
  <c r="AA103" i="5"/>
  <c r="Y103" i="5"/>
  <c r="X103" i="5"/>
  <c r="W103" i="5"/>
  <c r="U103" i="5"/>
  <c r="T103" i="5"/>
  <c r="S103" i="5"/>
  <c r="R103" i="5"/>
  <c r="Q103" i="5"/>
  <c r="P103" i="5"/>
  <c r="O103" i="5"/>
  <c r="M103" i="5"/>
  <c r="L103" i="5"/>
  <c r="K103" i="5"/>
  <c r="I103" i="5"/>
  <c r="H103" i="5"/>
  <c r="G103" i="5"/>
  <c r="E103" i="5"/>
  <c r="D103" i="5"/>
  <c r="C103" i="5"/>
  <c r="B103" i="5"/>
  <c r="AB101" i="5"/>
  <c r="AA101" i="5"/>
  <c r="Z101" i="5"/>
  <c r="Y101" i="5"/>
  <c r="X101" i="5"/>
  <c r="W101" i="5"/>
  <c r="V101" i="5"/>
  <c r="U101" i="5"/>
  <c r="T101" i="5"/>
  <c r="S101" i="5"/>
  <c r="R101" i="5"/>
  <c r="Q101" i="5"/>
  <c r="P101" i="5"/>
  <c r="O101" i="5"/>
  <c r="N101" i="5"/>
  <c r="M101" i="5"/>
  <c r="L101" i="5"/>
  <c r="K101" i="5"/>
  <c r="J101" i="5"/>
  <c r="I101" i="5"/>
  <c r="H101" i="5"/>
  <c r="G101" i="5"/>
  <c r="F101" i="5"/>
  <c r="E101" i="5"/>
  <c r="D101" i="5"/>
  <c r="C101" i="5"/>
  <c r="B101" i="5"/>
  <c r="AB100" i="5"/>
  <c r="AA100" i="5"/>
  <c r="Z100" i="5"/>
  <c r="Y100" i="5"/>
  <c r="X100" i="5"/>
  <c r="W100" i="5"/>
  <c r="V100" i="5"/>
  <c r="U100" i="5"/>
  <c r="T100" i="5"/>
  <c r="S100" i="5"/>
  <c r="R100" i="5"/>
  <c r="Q100" i="5"/>
  <c r="P100" i="5"/>
  <c r="O100" i="5"/>
  <c r="N100" i="5"/>
  <c r="M100" i="5"/>
  <c r="L100" i="5"/>
  <c r="K100" i="5"/>
  <c r="J100" i="5"/>
  <c r="I100" i="5"/>
  <c r="H100" i="5"/>
  <c r="G100" i="5"/>
  <c r="F100" i="5"/>
  <c r="E100" i="5"/>
  <c r="D100" i="5"/>
  <c r="C100" i="5"/>
  <c r="B100" i="5"/>
  <c r="AB99" i="5"/>
  <c r="AA99" i="5"/>
  <c r="Z99" i="5"/>
  <c r="Y99" i="5"/>
  <c r="X99" i="5"/>
  <c r="W99" i="5"/>
  <c r="V99" i="5"/>
  <c r="U99" i="5"/>
  <c r="T99" i="5"/>
  <c r="S99" i="5"/>
  <c r="R99" i="5"/>
  <c r="Q99" i="5"/>
  <c r="P99" i="5"/>
  <c r="O99" i="5"/>
  <c r="N99" i="5"/>
  <c r="M99" i="5"/>
  <c r="L99" i="5"/>
  <c r="K99" i="5"/>
  <c r="J99" i="5"/>
  <c r="I99" i="5"/>
  <c r="H99" i="5"/>
  <c r="G99" i="5"/>
  <c r="F99" i="5"/>
  <c r="E99" i="5"/>
  <c r="D99" i="5"/>
  <c r="C99" i="5"/>
  <c r="B99" i="5"/>
  <c r="AB98" i="5"/>
  <c r="AA98" i="5"/>
  <c r="Z98" i="5"/>
  <c r="Y98" i="5"/>
  <c r="X98" i="5"/>
  <c r="W98" i="5"/>
  <c r="V98" i="5"/>
  <c r="U98" i="5"/>
  <c r="T98" i="5"/>
  <c r="S98" i="5"/>
  <c r="R98" i="5"/>
  <c r="Q98" i="5"/>
  <c r="P98" i="5"/>
  <c r="O98" i="5"/>
  <c r="N98" i="5"/>
  <c r="M98" i="5"/>
  <c r="L98" i="5"/>
  <c r="K98" i="5"/>
  <c r="J98" i="5"/>
  <c r="I98" i="5"/>
  <c r="H98" i="5"/>
  <c r="G98" i="5"/>
  <c r="F98" i="5"/>
  <c r="E98" i="5"/>
  <c r="D98" i="5"/>
  <c r="C98" i="5"/>
  <c r="B98" i="5"/>
  <c r="AB97" i="5"/>
  <c r="AA97" i="5"/>
  <c r="Z97" i="5"/>
  <c r="Y97" i="5"/>
  <c r="X97" i="5"/>
  <c r="W97" i="5"/>
  <c r="V97" i="5"/>
  <c r="U97" i="5"/>
  <c r="T97" i="5"/>
  <c r="S97" i="5"/>
  <c r="R97" i="5"/>
  <c r="Q97" i="5"/>
  <c r="P97" i="5"/>
  <c r="O97" i="5"/>
  <c r="N97" i="5"/>
  <c r="M97" i="5"/>
  <c r="L97" i="5"/>
  <c r="K97" i="5"/>
  <c r="J97" i="5"/>
  <c r="I97" i="5"/>
  <c r="H97" i="5"/>
  <c r="G97" i="5"/>
  <c r="F97" i="5"/>
  <c r="E97" i="5"/>
  <c r="D97" i="5"/>
  <c r="C97" i="5"/>
  <c r="B97" i="5"/>
  <c r="AA96" i="5"/>
  <c r="Z96" i="5"/>
  <c r="Y96" i="5"/>
  <c r="W96" i="5"/>
  <c r="V96" i="5"/>
  <c r="U96" i="5"/>
  <c r="S96" i="5"/>
  <c r="R96" i="5"/>
  <c r="Q96" i="5"/>
  <c r="O96" i="5"/>
  <c r="N96" i="5"/>
  <c r="M96" i="5"/>
  <c r="K96" i="5"/>
  <c r="J96" i="5"/>
  <c r="I96" i="5"/>
  <c r="G96" i="5"/>
  <c r="F96" i="5"/>
  <c r="E96" i="5"/>
  <c r="C96" i="5"/>
  <c r="B96" i="5"/>
  <c r="AB95" i="5"/>
  <c r="Z95" i="5"/>
  <c r="Y95" i="5"/>
  <c r="X95" i="5"/>
  <c r="V95" i="5"/>
  <c r="U95" i="5"/>
  <c r="T95" i="5"/>
  <c r="R95" i="5"/>
  <c r="Q95" i="5"/>
  <c r="P95" i="5"/>
  <c r="N95" i="5"/>
  <c r="M95" i="5"/>
  <c r="L95" i="5"/>
  <c r="J95" i="5"/>
  <c r="I95" i="5"/>
  <c r="H95" i="5"/>
  <c r="F95" i="5"/>
  <c r="E95" i="5"/>
  <c r="D95" i="5"/>
  <c r="B95" i="5"/>
  <c r="X93" i="5"/>
  <c r="H93" i="5"/>
  <c r="AB92" i="5"/>
  <c r="AA92" i="5"/>
  <c r="Z92" i="5"/>
  <c r="Y92" i="5"/>
  <c r="W92" i="5"/>
  <c r="V92" i="5"/>
  <c r="U92" i="5"/>
  <c r="S92" i="5"/>
  <c r="R92" i="5"/>
  <c r="Q92" i="5"/>
  <c r="P92" i="5"/>
  <c r="O92" i="5"/>
  <c r="N92" i="5"/>
  <c r="M92" i="5"/>
  <c r="L92" i="5"/>
  <c r="K92" i="5"/>
  <c r="J92" i="5"/>
  <c r="I92" i="5"/>
  <c r="G92" i="5"/>
  <c r="F92" i="5"/>
  <c r="E92" i="5"/>
  <c r="C92" i="5"/>
  <c r="B92" i="5"/>
  <c r="AB91" i="5"/>
  <c r="AA91" i="5"/>
  <c r="Z91" i="5"/>
  <c r="Y91" i="5"/>
  <c r="X91" i="5"/>
  <c r="W91" i="5"/>
  <c r="V91" i="5"/>
  <c r="U91" i="5"/>
  <c r="T91" i="5"/>
  <c r="S91" i="5"/>
  <c r="R91" i="5"/>
  <c r="Q91" i="5"/>
  <c r="P91" i="5"/>
  <c r="O91" i="5"/>
  <c r="N91" i="5"/>
  <c r="M91" i="5"/>
  <c r="L91" i="5"/>
  <c r="K91" i="5"/>
  <c r="J91" i="5"/>
  <c r="I91" i="5"/>
  <c r="H91" i="5"/>
  <c r="G91" i="5"/>
  <c r="F91" i="5"/>
  <c r="E91" i="5"/>
  <c r="D91" i="5"/>
  <c r="C91" i="5"/>
  <c r="B91" i="5"/>
  <c r="AI20" i="1"/>
  <c r="M90" i="5"/>
  <c r="L90" i="5"/>
  <c r="K90" i="5"/>
  <c r="J90" i="5"/>
  <c r="I90" i="5"/>
  <c r="H90" i="5"/>
  <c r="G90" i="5"/>
  <c r="F90" i="5"/>
  <c r="E90" i="5"/>
  <c r="D90" i="5"/>
  <c r="B90" i="5"/>
  <c r="AI19" i="1"/>
  <c r="O89" i="5"/>
  <c r="N89" i="5"/>
  <c r="M89" i="5"/>
  <c r="L89" i="5"/>
  <c r="K89" i="5"/>
  <c r="J89" i="5"/>
  <c r="I89" i="5"/>
  <c r="H89" i="5"/>
  <c r="G89" i="5"/>
  <c r="F89" i="5"/>
  <c r="E89" i="5"/>
  <c r="D89" i="5"/>
  <c r="C89" i="5"/>
  <c r="B89" i="5"/>
  <c r="AA88" i="5"/>
  <c r="S88" i="5"/>
  <c r="P88" i="5"/>
  <c r="O88" i="5"/>
  <c r="N88" i="5"/>
  <c r="L88" i="5"/>
  <c r="K88" i="5"/>
  <c r="J88" i="5"/>
  <c r="H88" i="5"/>
  <c r="G88" i="5"/>
  <c r="F88" i="5"/>
  <c r="D88" i="5"/>
  <c r="C88" i="5"/>
  <c r="B88" i="5"/>
  <c r="Q86" i="5"/>
  <c r="P86" i="5"/>
  <c r="O86" i="5"/>
  <c r="N86" i="5"/>
  <c r="M86" i="5"/>
  <c r="L86" i="5"/>
  <c r="K86" i="5"/>
  <c r="J86" i="5"/>
  <c r="I86" i="5"/>
  <c r="H86" i="5"/>
  <c r="G86" i="5"/>
  <c r="F86" i="5"/>
  <c r="E86" i="5"/>
  <c r="D86" i="5"/>
  <c r="C86" i="5"/>
  <c r="B86" i="5"/>
  <c r="AB85" i="5"/>
  <c r="AA85" i="5"/>
  <c r="Z85" i="5"/>
  <c r="Y85" i="5"/>
  <c r="X85" i="5"/>
  <c r="W85" i="5"/>
  <c r="V85" i="5"/>
  <c r="U85" i="5"/>
  <c r="T85" i="5"/>
  <c r="S85" i="5"/>
  <c r="R85" i="5"/>
  <c r="Q85" i="5"/>
  <c r="P85" i="5"/>
  <c r="O85" i="5"/>
  <c r="N85" i="5"/>
  <c r="M85" i="5"/>
  <c r="L85" i="5"/>
  <c r="K85" i="5"/>
  <c r="J85" i="5"/>
  <c r="I85" i="5"/>
  <c r="H85" i="5"/>
  <c r="G85" i="5"/>
  <c r="F85" i="5"/>
  <c r="E85" i="5"/>
  <c r="D85" i="5"/>
  <c r="C85" i="5"/>
  <c r="B85" i="5"/>
  <c r="AB84" i="5"/>
  <c r="AA84" i="5"/>
  <c r="Y84" i="5"/>
  <c r="X84" i="5"/>
  <c r="W84" i="5"/>
  <c r="U84" i="5"/>
  <c r="T84" i="5"/>
  <c r="S84" i="5"/>
  <c r="Q84" i="5"/>
  <c r="P84" i="5"/>
  <c r="O84" i="5"/>
  <c r="M84" i="5"/>
  <c r="L84" i="5"/>
  <c r="K84" i="5"/>
  <c r="J84" i="5"/>
  <c r="I84" i="5"/>
  <c r="H84" i="5"/>
  <c r="G84" i="5"/>
  <c r="F84" i="5"/>
  <c r="E84" i="5"/>
  <c r="D84" i="5"/>
  <c r="C84" i="5"/>
  <c r="B84" i="5"/>
  <c r="AB83" i="5"/>
  <c r="AA83" i="5"/>
  <c r="Z83" i="5"/>
  <c r="Y83" i="5"/>
  <c r="X83" i="5"/>
  <c r="W83" i="5"/>
  <c r="V83" i="5"/>
  <c r="U83" i="5"/>
  <c r="T83" i="5"/>
  <c r="S83" i="5"/>
  <c r="R83" i="5"/>
  <c r="Q83" i="5"/>
  <c r="P83" i="5"/>
  <c r="O83" i="5"/>
  <c r="N83" i="5"/>
  <c r="M83" i="5"/>
  <c r="L83" i="5"/>
  <c r="K83" i="5"/>
  <c r="J83" i="5"/>
  <c r="I83" i="5"/>
  <c r="H83" i="5"/>
  <c r="G83" i="5"/>
  <c r="F83" i="5"/>
  <c r="E83" i="5"/>
  <c r="D83" i="5"/>
  <c r="C83" i="5"/>
  <c r="B83" i="5"/>
  <c r="AA82" i="5"/>
  <c r="Z82" i="5"/>
  <c r="Y82" i="5"/>
  <c r="W82" i="5"/>
  <c r="V82" i="5"/>
  <c r="U82" i="5"/>
  <c r="S82" i="5"/>
  <c r="R82" i="5"/>
  <c r="Q82" i="5"/>
  <c r="O82" i="5"/>
  <c r="N82" i="5"/>
  <c r="M82" i="5"/>
  <c r="K82" i="5"/>
  <c r="J82" i="5"/>
  <c r="I82" i="5"/>
  <c r="G82" i="5"/>
  <c r="F82" i="5"/>
  <c r="E82" i="5"/>
  <c r="C82" i="5"/>
  <c r="B82" i="5"/>
  <c r="W80" i="5"/>
  <c r="G80" i="5"/>
  <c r="H79" i="5"/>
  <c r="V77" i="5"/>
  <c r="AB76" i="5"/>
  <c r="AA76" i="5"/>
  <c r="Z76" i="5"/>
  <c r="Y76" i="5"/>
  <c r="X76" i="5"/>
  <c r="W76" i="5"/>
  <c r="V76" i="5"/>
  <c r="U76" i="5"/>
  <c r="T76" i="5"/>
  <c r="S76" i="5"/>
  <c r="R76" i="5"/>
  <c r="Q76" i="5"/>
  <c r="P76" i="5"/>
  <c r="O76" i="5"/>
  <c r="N76" i="5"/>
  <c r="M76" i="5"/>
  <c r="L76" i="5"/>
  <c r="K76" i="5"/>
  <c r="J76" i="5"/>
  <c r="I76" i="5"/>
  <c r="H76" i="5"/>
  <c r="G76" i="5"/>
  <c r="F76" i="5"/>
  <c r="E76" i="5"/>
  <c r="D76" i="5"/>
  <c r="C76" i="5"/>
  <c r="B76" i="5"/>
  <c r="V75" i="5"/>
  <c r="P75" i="5"/>
  <c r="O75" i="5"/>
  <c r="N75" i="5"/>
  <c r="M75" i="5"/>
  <c r="L75" i="5"/>
  <c r="K75" i="5"/>
  <c r="J75" i="5"/>
  <c r="I75" i="5"/>
  <c r="H75" i="5"/>
  <c r="G75" i="5"/>
  <c r="F75" i="5"/>
  <c r="E75" i="5"/>
  <c r="D75" i="5"/>
  <c r="C75" i="5"/>
  <c r="B75" i="5"/>
  <c r="V74" i="5"/>
  <c r="S74" i="5"/>
  <c r="P74" i="5"/>
  <c r="O74" i="5"/>
  <c r="N74" i="5"/>
  <c r="M74" i="5"/>
  <c r="L74" i="5"/>
  <c r="K74" i="5"/>
  <c r="J74" i="5"/>
  <c r="I74" i="5"/>
  <c r="H74" i="5"/>
  <c r="G74" i="5"/>
  <c r="F74" i="5"/>
  <c r="E74" i="5"/>
  <c r="D74" i="5"/>
  <c r="C74" i="5"/>
  <c r="B74" i="5"/>
  <c r="AA73" i="5"/>
  <c r="V73" i="5"/>
  <c r="P73" i="5"/>
  <c r="O73" i="5"/>
  <c r="N73" i="5"/>
  <c r="M73" i="5"/>
  <c r="L73" i="5"/>
  <c r="K73" i="5"/>
  <c r="J73" i="5"/>
  <c r="I73" i="5"/>
  <c r="H73" i="5"/>
  <c r="G73" i="5"/>
  <c r="F73" i="5"/>
  <c r="E73" i="5"/>
  <c r="D73" i="5"/>
  <c r="C73" i="5"/>
  <c r="B73" i="5"/>
  <c r="V17" i="5" l="1"/>
  <c r="R17" i="5"/>
  <c r="Q17" i="5"/>
  <c r="Q38" i="5" s="1"/>
  <c r="R11" i="5"/>
  <c r="S11" i="5"/>
  <c r="AG119" i="1"/>
  <c r="P11" i="2"/>
  <c r="U11" i="2"/>
  <c r="D17" i="2"/>
  <c r="L17" i="2"/>
  <c r="D24" i="2"/>
  <c r="T24" i="2"/>
  <c r="E24" i="2"/>
  <c r="P2" i="3"/>
  <c r="AF5" i="3"/>
  <c r="L11" i="3"/>
  <c r="P11" i="3"/>
  <c r="AG12" i="3"/>
  <c r="E32" i="3"/>
  <c r="H32" i="3"/>
  <c r="B11" i="4"/>
  <c r="J11" i="4"/>
  <c r="Z11" i="4"/>
  <c r="AD15" i="4"/>
  <c r="H24" i="4"/>
  <c r="P24" i="4"/>
  <c r="T75" i="5"/>
  <c r="X75" i="5"/>
  <c r="AB75" i="5"/>
  <c r="AF6" i="2"/>
  <c r="AD28" i="2"/>
  <c r="AD30" i="2"/>
  <c r="AD13" i="3"/>
  <c r="F24" i="3"/>
  <c r="J24" i="3"/>
  <c r="N24" i="3"/>
  <c r="R24" i="3"/>
  <c r="V24" i="3"/>
  <c r="Z24" i="3"/>
  <c r="E24" i="3"/>
  <c r="M24" i="3"/>
  <c r="U24" i="3"/>
  <c r="R32" i="1"/>
  <c r="H17" i="2"/>
  <c r="H24" i="2"/>
  <c r="X24" i="2"/>
  <c r="U24" i="2"/>
  <c r="X2" i="3"/>
  <c r="E2" i="3"/>
  <c r="U2" i="3"/>
  <c r="T11" i="3"/>
  <c r="Y11" i="3"/>
  <c r="Y32" i="3"/>
  <c r="F11" i="4"/>
  <c r="N11" i="4"/>
  <c r="R11" i="4"/>
  <c r="V11" i="4"/>
  <c r="Y11" i="4"/>
  <c r="D24" i="4"/>
  <c r="T24" i="4"/>
  <c r="Q75" i="5"/>
  <c r="U75" i="5"/>
  <c r="Y75" i="5"/>
  <c r="AF9" i="2"/>
  <c r="AG14" i="2"/>
  <c r="B17" i="2"/>
  <c r="F17" i="2"/>
  <c r="J17" i="2"/>
  <c r="N17" i="2"/>
  <c r="R17" i="2"/>
  <c r="V17" i="2"/>
  <c r="Z17" i="2"/>
  <c r="C17" i="2"/>
  <c r="G17" i="2"/>
  <c r="K17" i="2"/>
  <c r="I17" i="2"/>
  <c r="M17" i="2"/>
  <c r="Q17" i="2"/>
  <c r="U17" i="2"/>
  <c r="Y17" i="2"/>
  <c r="AG6" i="3"/>
  <c r="AF13" i="3"/>
  <c r="AB17" i="1"/>
  <c r="AH113" i="1"/>
  <c r="AG118" i="1"/>
  <c r="S11" i="1"/>
  <c r="O17" i="1"/>
  <c r="S17" i="1"/>
  <c r="W17" i="1"/>
  <c r="AA17" i="1"/>
  <c r="B24" i="1"/>
  <c r="AB114" i="1"/>
  <c r="AD23" i="1"/>
  <c r="AF8" i="1"/>
  <c r="V24" i="1"/>
  <c r="U110" i="1"/>
  <c r="D2" i="2"/>
  <c r="H2" i="2"/>
  <c r="L2" i="2"/>
  <c r="P2" i="2"/>
  <c r="T2" i="2"/>
  <c r="X2" i="2"/>
  <c r="X11" i="2"/>
  <c r="AF12" i="2"/>
  <c r="AA2" i="3"/>
  <c r="AF4" i="3"/>
  <c r="AG8" i="3"/>
  <c r="Q11" i="3"/>
  <c r="C24" i="3"/>
  <c r="G24" i="3"/>
  <c r="K24" i="3"/>
  <c r="O24" i="3"/>
  <c r="S24" i="3"/>
  <c r="W24" i="3"/>
  <c r="F32" i="3"/>
  <c r="J32" i="3"/>
  <c r="N32" i="3"/>
  <c r="R32" i="3"/>
  <c r="V32" i="3"/>
  <c r="Z32" i="3"/>
  <c r="AG35" i="4"/>
  <c r="I2" i="1"/>
  <c r="AD5" i="2"/>
  <c r="AD13" i="2"/>
  <c r="D11" i="2"/>
  <c r="T11" i="2"/>
  <c r="AD21" i="2"/>
  <c r="D2" i="3"/>
  <c r="L2" i="3"/>
  <c r="T2" i="3"/>
  <c r="AD9" i="3"/>
  <c r="AD16" i="3"/>
  <c r="AD36" i="3"/>
  <c r="AD12" i="4"/>
  <c r="Y2" i="1"/>
  <c r="H32" i="1"/>
  <c r="C2" i="2"/>
  <c r="AF5" i="2"/>
  <c r="AG29" i="2"/>
  <c r="I2" i="3"/>
  <c r="M2" i="3"/>
  <c r="Q2" i="3"/>
  <c r="Y2" i="3"/>
  <c r="AF9" i="3"/>
  <c r="I24" i="3"/>
  <c r="Q24" i="3"/>
  <c r="Y24" i="3"/>
  <c r="M2" i="1"/>
  <c r="C11" i="1"/>
  <c r="W11" i="1"/>
  <c r="J24" i="1"/>
  <c r="Z24" i="1"/>
  <c r="I32" i="1"/>
  <c r="U32" i="1"/>
  <c r="I110" i="1"/>
  <c r="Y110" i="1"/>
  <c r="Q2" i="1"/>
  <c r="G11" i="1"/>
  <c r="AA11" i="1"/>
  <c r="G17" i="1"/>
  <c r="N24" i="1"/>
  <c r="M32" i="1"/>
  <c r="Y32" i="1"/>
  <c r="M110" i="1"/>
  <c r="E2" i="1"/>
  <c r="U2" i="1"/>
  <c r="T2" i="1"/>
  <c r="AB2" i="1"/>
  <c r="K11" i="1"/>
  <c r="Q17" i="1"/>
  <c r="R24" i="1"/>
  <c r="E32" i="1"/>
  <c r="Q32" i="1"/>
  <c r="Q110" i="1"/>
  <c r="G114" i="1"/>
  <c r="I102" i="5"/>
  <c r="M102" i="5"/>
  <c r="Q102" i="5"/>
  <c r="Y102" i="5"/>
  <c r="E102" i="5"/>
  <c r="U102" i="5"/>
  <c r="B102" i="5"/>
  <c r="R102" i="5"/>
  <c r="Q87" i="5"/>
  <c r="B72" i="5"/>
  <c r="F72" i="5"/>
  <c r="J72" i="5"/>
  <c r="N72" i="5"/>
  <c r="R72" i="5"/>
  <c r="V72" i="5"/>
  <c r="Z72" i="5"/>
  <c r="Z103" i="5"/>
  <c r="Z102" i="5" s="1"/>
  <c r="Z32" i="1"/>
  <c r="E114" i="1"/>
  <c r="E121" i="1" s="1"/>
  <c r="I114" i="1"/>
  <c r="U114" i="1"/>
  <c r="Y114" i="1"/>
  <c r="D114" i="1"/>
  <c r="P114" i="1"/>
  <c r="X114" i="1"/>
  <c r="T38" i="5"/>
  <c r="J2" i="1"/>
  <c r="R2" i="1"/>
  <c r="C72" i="5"/>
  <c r="O72" i="5"/>
  <c r="AA72" i="5"/>
  <c r="C2" i="1"/>
  <c r="G2" i="1"/>
  <c r="K2" i="1"/>
  <c r="O2" i="1"/>
  <c r="S2" i="1"/>
  <c r="W2" i="1"/>
  <c r="AA2" i="1"/>
  <c r="H72" i="5"/>
  <c r="P72" i="5"/>
  <c r="X73" i="5"/>
  <c r="D2" i="1"/>
  <c r="H2" i="1"/>
  <c r="L2" i="1"/>
  <c r="P2" i="1"/>
  <c r="X2" i="1"/>
  <c r="E72" i="5"/>
  <c r="I72" i="5"/>
  <c r="M72" i="5"/>
  <c r="Q72" i="5"/>
  <c r="U72" i="5"/>
  <c r="Y72" i="5"/>
  <c r="O11" i="1"/>
  <c r="L17" i="1"/>
  <c r="P17" i="1"/>
  <c r="F24" i="1"/>
  <c r="D106" i="5"/>
  <c r="D102" i="5" s="1"/>
  <c r="D32" i="1"/>
  <c r="P106" i="5"/>
  <c r="P102" i="5" s="1"/>
  <c r="P32" i="1"/>
  <c r="T106" i="5"/>
  <c r="T102" i="5" s="1"/>
  <c r="T32" i="1"/>
  <c r="AB106" i="5"/>
  <c r="AB102" i="5" s="1"/>
  <c r="AB32" i="1"/>
  <c r="B110" i="1"/>
  <c r="AC110" i="1" s="1"/>
  <c r="F110" i="1"/>
  <c r="J110" i="1"/>
  <c r="N110" i="1"/>
  <c r="R110" i="1"/>
  <c r="V110" i="1"/>
  <c r="Z110" i="1"/>
  <c r="C110" i="1"/>
  <c r="G110" i="1"/>
  <c r="K110" i="1"/>
  <c r="O110" i="1"/>
  <c r="S110" i="1"/>
  <c r="W110" i="1"/>
  <c r="AA110" i="1"/>
  <c r="W114" i="1"/>
  <c r="F77" i="5"/>
  <c r="F103" i="5"/>
  <c r="F102" i="5" s="1"/>
  <c r="F32" i="1"/>
  <c r="N103" i="5"/>
  <c r="N102" i="5" s="1"/>
  <c r="N32" i="1"/>
  <c r="V103" i="5"/>
  <c r="V102" i="5" s="1"/>
  <c r="V32" i="1"/>
  <c r="S114" i="1"/>
  <c r="AB38" i="5"/>
  <c r="F2" i="1"/>
  <c r="G72" i="5"/>
  <c r="W72" i="5"/>
  <c r="T74" i="5"/>
  <c r="X74" i="5"/>
  <c r="AB74" i="5"/>
  <c r="D82" i="5"/>
  <c r="D81" i="5" s="1"/>
  <c r="D11" i="1"/>
  <c r="H82" i="5"/>
  <c r="H81" i="5" s="1"/>
  <c r="H11" i="1"/>
  <c r="L82" i="5"/>
  <c r="L81" i="5" s="1"/>
  <c r="L11" i="1"/>
  <c r="P82" i="5"/>
  <c r="P81" i="5" s="1"/>
  <c r="P11" i="1"/>
  <c r="T82" i="5"/>
  <c r="T11" i="1"/>
  <c r="X82" i="5"/>
  <c r="X11" i="1"/>
  <c r="AB82" i="5"/>
  <c r="AB11" i="1"/>
  <c r="N84" i="5"/>
  <c r="N11" i="1"/>
  <c r="R84" i="5"/>
  <c r="R81" i="5" s="1"/>
  <c r="R11" i="1"/>
  <c r="V84" i="5"/>
  <c r="V11" i="1"/>
  <c r="Z84" i="5"/>
  <c r="Z81" i="5" s="1"/>
  <c r="Z11" i="1"/>
  <c r="T86" i="5"/>
  <c r="X86" i="5"/>
  <c r="AB86" i="5"/>
  <c r="L114" i="1"/>
  <c r="B32" i="3"/>
  <c r="AD33" i="3"/>
  <c r="AG7" i="4"/>
  <c r="AD7" i="4"/>
  <c r="J103" i="5"/>
  <c r="J102" i="5" s="1"/>
  <c r="J32" i="1"/>
  <c r="M114" i="1"/>
  <c r="C114" i="1"/>
  <c r="O114" i="1"/>
  <c r="AG117" i="1"/>
  <c r="H114" i="1"/>
  <c r="T114" i="1"/>
  <c r="AG26" i="4"/>
  <c r="AF26" i="4"/>
  <c r="X38" i="5"/>
  <c r="B2" i="1"/>
  <c r="N2" i="1"/>
  <c r="V2" i="1"/>
  <c r="Z2" i="1"/>
  <c r="K72" i="5"/>
  <c r="S72" i="5"/>
  <c r="D72" i="5"/>
  <c r="L72" i="5"/>
  <c r="T73" i="5"/>
  <c r="T72" i="5" s="1"/>
  <c r="AB73" i="5"/>
  <c r="E88" i="5"/>
  <c r="E87" i="5" s="1"/>
  <c r="E17" i="1"/>
  <c r="I88" i="5"/>
  <c r="I87" i="5" s="1"/>
  <c r="I17" i="1"/>
  <c r="M88" i="5"/>
  <c r="M87" i="5" s="1"/>
  <c r="M17" i="1"/>
  <c r="U88" i="5"/>
  <c r="U87" i="5" s="1"/>
  <c r="U17" i="1"/>
  <c r="Y88" i="5"/>
  <c r="Y87" i="5" s="1"/>
  <c r="Y17" i="1"/>
  <c r="C90" i="5"/>
  <c r="C87" i="5" s="1"/>
  <c r="C17" i="1"/>
  <c r="D92" i="5"/>
  <c r="D87" i="5" s="1"/>
  <c r="D17" i="1"/>
  <c r="H92" i="5"/>
  <c r="H87" i="5" s="1"/>
  <c r="H17" i="1"/>
  <c r="T92" i="5"/>
  <c r="T17" i="1"/>
  <c r="X92" i="5"/>
  <c r="X17" i="1"/>
  <c r="C95" i="5"/>
  <c r="C94" i="5" s="1"/>
  <c r="C24" i="1"/>
  <c r="G95" i="5"/>
  <c r="G94" i="5" s="1"/>
  <c r="G24" i="1"/>
  <c r="K95" i="5"/>
  <c r="K94" i="5" s="1"/>
  <c r="K24" i="1"/>
  <c r="O95" i="5"/>
  <c r="O94" i="5" s="1"/>
  <c r="O24" i="1"/>
  <c r="S95" i="5"/>
  <c r="S94" i="5" s="1"/>
  <c r="S24" i="1"/>
  <c r="W95" i="5"/>
  <c r="W94" i="5" s="1"/>
  <c r="W24" i="1"/>
  <c r="AA95" i="5"/>
  <c r="AA94" i="5" s="1"/>
  <c r="AA24" i="1"/>
  <c r="D96" i="5"/>
  <c r="D94" i="5" s="1"/>
  <c r="D24" i="1"/>
  <c r="H96" i="5"/>
  <c r="H94" i="5" s="1"/>
  <c r="H24" i="1"/>
  <c r="L96" i="5"/>
  <c r="L24" i="1"/>
  <c r="P96" i="5"/>
  <c r="P94" i="5" s="1"/>
  <c r="P24" i="1"/>
  <c r="T96" i="5"/>
  <c r="T94" i="5" s="1"/>
  <c r="T24" i="1"/>
  <c r="X96" i="5"/>
  <c r="X94" i="5" s="1"/>
  <c r="X24" i="1"/>
  <c r="AB96" i="5"/>
  <c r="AB94" i="5" s="1"/>
  <c r="AB24" i="1"/>
  <c r="B32" i="1"/>
  <c r="X32" i="1"/>
  <c r="Q114" i="1"/>
  <c r="X79" i="5"/>
  <c r="AF9" i="1"/>
  <c r="B11" i="1"/>
  <c r="F11" i="1"/>
  <c r="J11" i="1"/>
  <c r="C81" i="5"/>
  <c r="G81" i="5"/>
  <c r="K81" i="5"/>
  <c r="O81" i="5"/>
  <c r="S81" i="5"/>
  <c r="W81" i="5"/>
  <c r="AA81" i="5"/>
  <c r="K17" i="1"/>
  <c r="L87" i="5"/>
  <c r="P87" i="5"/>
  <c r="T88" i="5"/>
  <c r="X88" i="5"/>
  <c r="AB88" i="5"/>
  <c r="AB87" i="5" s="1"/>
  <c r="N17" i="1"/>
  <c r="R17" i="1"/>
  <c r="V17" i="1"/>
  <c r="Z17" i="1"/>
  <c r="E24" i="1"/>
  <c r="I24" i="1"/>
  <c r="M24" i="1"/>
  <c r="Q24" i="1"/>
  <c r="U24" i="1"/>
  <c r="Y24" i="1"/>
  <c r="B94" i="5"/>
  <c r="F94" i="5"/>
  <c r="J94" i="5"/>
  <c r="N94" i="5"/>
  <c r="R94" i="5"/>
  <c r="V94" i="5"/>
  <c r="Z94" i="5"/>
  <c r="L32" i="1"/>
  <c r="D110" i="1"/>
  <c r="H110" i="1"/>
  <c r="L110" i="1"/>
  <c r="P110" i="1"/>
  <c r="T110" i="1"/>
  <c r="X110" i="1"/>
  <c r="AB110" i="1"/>
  <c r="K114" i="1"/>
  <c r="AA114" i="1"/>
  <c r="B114" i="1"/>
  <c r="AC114" i="1" s="1"/>
  <c r="AF16" i="2"/>
  <c r="AG16" i="2"/>
  <c r="C2" i="3"/>
  <c r="G2" i="3"/>
  <c r="K2" i="3"/>
  <c r="O2" i="3"/>
  <c r="S2" i="3"/>
  <c r="W2" i="3"/>
  <c r="AD25" i="3"/>
  <c r="B24" i="3"/>
  <c r="L24" i="4"/>
  <c r="E81" i="5"/>
  <c r="I81" i="5"/>
  <c r="M81" i="5"/>
  <c r="Q81" i="5"/>
  <c r="U81" i="5"/>
  <c r="Y81" i="5"/>
  <c r="L94" i="5"/>
  <c r="B24" i="2"/>
  <c r="F24" i="2"/>
  <c r="J24" i="2"/>
  <c r="N24" i="2"/>
  <c r="R24" i="2"/>
  <c r="V24" i="2"/>
  <c r="Z24" i="2"/>
  <c r="H2" i="4"/>
  <c r="D32" i="4"/>
  <c r="H32" i="4"/>
  <c r="L32" i="4"/>
  <c r="P32" i="4"/>
  <c r="T32" i="4"/>
  <c r="X32" i="4"/>
  <c r="AF10" i="1"/>
  <c r="E11" i="1"/>
  <c r="I11" i="1"/>
  <c r="M11" i="1"/>
  <c r="Q11" i="1"/>
  <c r="U11" i="1"/>
  <c r="Y11" i="1"/>
  <c r="B81" i="5"/>
  <c r="F81" i="5"/>
  <c r="J81" i="5"/>
  <c r="N81" i="5"/>
  <c r="V81" i="5"/>
  <c r="G87" i="5"/>
  <c r="K87" i="5"/>
  <c r="O87" i="5"/>
  <c r="S87" i="5"/>
  <c r="W87" i="5"/>
  <c r="AA87" i="5"/>
  <c r="E94" i="5"/>
  <c r="I94" i="5"/>
  <c r="M94" i="5"/>
  <c r="Q94" i="5"/>
  <c r="U94" i="5"/>
  <c r="Y94" i="5"/>
  <c r="H102" i="5"/>
  <c r="L102" i="5"/>
  <c r="X102" i="5"/>
  <c r="AF34" i="1"/>
  <c r="H11" i="2"/>
  <c r="AF6" i="3"/>
  <c r="AG34" i="4"/>
  <c r="AF34" i="4"/>
  <c r="K2" i="2"/>
  <c r="AA2" i="2"/>
  <c r="AF4" i="2"/>
  <c r="AG5" i="2"/>
  <c r="AD9" i="2"/>
  <c r="AG12" i="2"/>
  <c r="I24" i="2"/>
  <c r="M24" i="2"/>
  <c r="Q24" i="2"/>
  <c r="Y24" i="2"/>
  <c r="AD31" i="2"/>
  <c r="AD4" i="3"/>
  <c r="AD5" i="3"/>
  <c r="I11" i="3"/>
  <c r="AF30" i="3"/>
  <c r="I32" i="3"/>
  <c r="M32" i="3"/>
  <c r="Q32" i="3"/>
  <c r="U32" i="3"/>
  <c r="C2" i="4"/>
  <c r="G2" i="4"/>
  <c r="K2" i="4"/>
  <c r="O2" i="4"/>
  <c r="S2" i="4"/>
  <c r="W2" i="4"/>
  <c r="AF8" i="4"/>
  <c r="E17" i="4"/>
  <c r="I17" i="4"/>
  <c r="M17" i="4"/>
  <c r="Q17" i="4"/>
  <c r="U17" i="4"/>
  <c r="Y17" i="4"/>
  <c r="C24" i="4"/>
  <c r="G24" i="4"/>
  <c r="K24" i="4"/>
  <c r="O24" i="4"/>
  <c r="S24" i="4"/>
  <c r="W24" i="4"/>
  <c r="AA24" i="4"/>
  <c r="E24" i="4"/>
  <c r="I24" i="4"/>
  <c r="M24" i="4"/>
  <c r="Q24" i="4"/>
  <c r="U24" i="4"/>
  <c r="Y24" i="4"/>
  <c r="F24" i="4"/>
  <c r="J24" i="4"/>
  <c r="N24" i="4"/>
  <c r="R24" i="4"/>
  <c r="V24" i="4"/>
  <c r="Z24" i="4"/>
  <c r="S38" i="5"/>
  <c r="W38" i="5"/>
  <c r="AA38" i="5"/>
  <c r="J2" i="2"/>
  <c r="AF8" i="2"/>
  <c r="AG9" i="2"/>
  <c r="AF13" i="2"/>
  <c r="E11" i="2"/>
  <c r="O17" i="2"/>
  <c r="C24" i="2"/>
  <c r="G24" i="2"/>
  <c r="K24" i="2"/>
  <c r="O24" i="2"/>
  <c r="S24" i="2"/>
  <c r="W24" i="2"/>
  <c r="AF30" i="2"/>
  <c r="AF3" i="3"/>
  <c r="C32" i="3"/>
  <c r="G32" i="3"/>
  <c r="K32" i="3"/>
  <c r="O32" i="3"/>
  <c r="S32" i="3"/>
  <c r="W32" i="3"/>
  <c r="AG4" i="4"/>
  <c r="D11" i="4"/>
  <c r="H11" i="4"/>
  <c r="L11" i="4"/>
  <c r="L38" i="4" s="1"/>
  <c r="P11" i="4"/>
  <c r="T11" i="4"/>
  <c r="X11" i="4"/>
  <c r="E11" i="4"/>
  <c r="M11" i="4"/>
  <c r="Q11" i="4"/>
  <c r="U11" i="4"/>
  <c r="AF31" i="4"/>
  <c r="E32" i="4"/>
  <c r="I32" i="4"/>
  <c r="M32" i="4"/>
  <c r="Q32" i="4"/>
  <c r="U32" i="4"/>
  <c r="Y32" i="4"/>
  <c r="U38" i="5"/>
  <c r="Y38" i="5"/>
  <c r="L11" i="2"/>
  <c r="E17" i="2"/>
  <c r="L24" i="2"/>
  <c r="AD29" i="2"/>
  <c r="AG30" i="2"/>
  <c r="AG3" i="3"/>
  <c r="AD8" i="3"/>
  <c r="AG13" i="3"/>
  <c r="H11" i="3"/>
  <c r="AG16" i="3"/>
  <c r="AG33" i="3"/>
  <c r="D32" i="3"/>
  <c r="L32" i="3"/>
  <c r="P32" i="3"/>
  <c r="T32" i="3"/>
  <c r="AG36" i="3"/>
  <c r="D2" i="4"/>
  <c r="L2" i="4"/>
  <c r="P2" i="4"/>
  <c r="T2" i="4"/>
  <c r="X2" i="4"/>
  <c r="AD5" i="4"/>
  <c r="AF16" i="4"/>
  <c r="AD22" i="4"/>
  <c r="AD26" i="4"/>
  <c r="AD30" i="4"/>
  <c r="M77" i="5"/>
  <c r="Q77" i="5"/>
  <c r="Y77" i="5"/>
  <c r="Y78" i="5"/>
  <c r="M79" i="5"/>
  <c r="U79" i="5"/>
  <c r="I80" i="5"/>
  <c r="U80" i="5"/>
  <c r="AD21" i="1"/>
  <c r="AD22" i="1"/>
  <c r="J93" i="5"/>
  <c r="AD27" i="1"/>
  <c r="AF36" i="1"/>
  <c r="AG109" i="1"/>
  <c r="AG111" i="1"/>
  <c r="AG115" i="1"/>
  <c r="AH116" i="1"/>
  <c r="AE117" i="1"/>
  <c r="AF3" i="1"/>
  <c r="AF4" i="1"/>
  <c r="AF5" i="1"/>
  <c r="AF6" i="1"/>
  <c r="C77" i="5"/>
  <c r="G77" i="5"/>
  <c r="K77" i="5"/>
  <c r="O77" i="5"/>
  <c r="S77" i="5"/>
  <c r="W77" i="5"/>
  <c r="AA77" i="5"/>
  <c r="AF7" i="1"/>
  <c r="C78" i="5"/>
  <c r="G78" i="5"/>
  <c r="K78" i="5"/>
  <c r="O78" i="5"/>
  <c r="S78" i="5"/>
  <c r="W78" i="5"/>
  <c r="AA78" i="5"/>
  <c r="C79" i="5"/>
  <c r="G79" i="5"/>
  <c r="K79" i="5"/>
  <c r="O79" i="5"/>
  <c r="S79" i="5"/>
  <c r="W79" i="5"/>
  <c r="AA79" i="5"/>
  <c r="C80" i="5"/>
  <c r="K80" i="5"/>
  <c r="O80" i="5"/>
  <c r="S80" i="5"/>
  <c r="AA80" i="5"/>
  <c r="AF12" i="1"/>
  <c r="AF13" i="1"/>
  <c r="AF14" i="1"/>
  <c r="AF15" i="1"/>
  <c r="AF16" i="1"/>
  <c r="AF18" i="1"/>
  <c r="AG21" i="1"/>
  <c r="AI21" i="1" s="1"/>
  <c r="AG22" i="1"/>
  <c r="AI22" i="1" s="1"/>
  <c r="D93" i="5"/>
  <c r="L93" i="5"/>
  <c r="P93" i="5"/>
  <c r="T93" i="5"/>
  <c r="AB93" i="5"/>
  <c r="AG23" i="1"/>
  <c r="AI23" i="1" s="1"/>
  <c r="AG25" i="1"/>
  <c r="AI25" i="1" s="1"/>
  <c r="AG26" i="1"/>
  <c r="AI26" i="1" s="1"/>
  <c r="AG27" i="1"/>
  <c r="AI27" i="1" s="1"/>
  <c r="AG28" i="1"/>
  <c r="AI28" i="1" s="1"/>
  <c r="AG29" i="1"/>
  <c r="AI29" i="1" s="1"/>
  <c r="AG30" i="1"/>
  <c r="AI30" i="1" s="1"/>
  <c r="AG31" i="1"/>
  <c r="AI31" i="1" s="1"/>
  <c r="AG33" i="1"/>
  <c r="AI33" i="1" s="1"/>
  <c r="F114" i="1"/>
  <c r="J114" i="1"/>
  <c r="N114" i="1"/>
  <c r="R114" i="1"/>
  <c r="V114" i="1"/>
  <c r="Z114" i="1"/>
  <c r="AC116" i="1"/>
  <c r="AE116" i="1"/>
  <c r="AH117" i="1"/>
  <c r="AC118" i="1"/>
  <c r="AF15" i="2"/>
  <c r="AG15" i="2"/>
  <c r="AA24" i="3"/>
  <c r="AF25" i="3"/>
  <c r="I78" i="5"/>
  <c r="M78" i="5"/>
  <c r="U78" i="5"/>
  <c r="Q79" i="5"/>
  <c r="E80" i="5"/>
  <c r="Q80" i="5"/>
  <c r="B93" i="5"/>
  <c r="N93" i="5"/>
  <c r="V93" i="5"/>
  <c r="AD25" i="1"/>
  <c r="AD26" i="1"/>
  <c r="AD29" i="1"/>
  <c r="AD33" i="1"/>
  <c r="AF35" i="1"/>
  <c r="AG112" i="1"/>
  <c r="AG3" i="1"/>
  <c r="AI3" i="1" s="1"/>
  <c r="AG4" i="1"/>
  <c r="AI4" i="1" s="1"/>
  <c r="AG5" i="1"/>
  <c r="AI5" i="1" s="1"/>
  <c r="AG6" i="1"/>
  <c r="AI6" i="1" s="1"/>
  <c r="D77" i="5"/>
  <c r="H77" i="5"/>
  <c r="L77" i="5"/>
  <c r="P77" i="5"/>
  <c r="T77" i="5"/>
  <c r="X77" i="5"/>
  <c r="AB77" i="5"/>
  <c r="AG7" i="1"/>
  <c r="AI7" i="1" s="1"/>
  <c r="D78" i="5"/>
  <c r="H78" i="5"/>
  <c r="L78" i="5"/>
  <c r="P78" i="5"/>
  <c r="T78" i="5"/>
  <c r="X78" i="5"/>
  <c r="AB78" i="5"/>
  <c r="AG8" i="1"/>
  <c r="AI8" i="1" s="1"/>
  <c r="D79" i="5"/>
  <c r="L79" i="5"/>
  <c r="P79" i="5"/>
  <c r="T79" i="5"/>
  <c r="AB79" i="5"/>
  <c r="AG9" i="1"/>
  <c r="AI9" i="1" s="1"/>
  <c r="D80" i="5"/>
  <c r="H80" i="5"/>
  <c r="L80" i="5"/>
  <c r="P80" i="5"/>
  <c r="T80" i="5"/>
  <c r="X80" i="5"/>
  <c r="AB80" i="5"/>
  <c r="AG10" i="1"/>
  <c r="AI10" i="1" s="1"/>
  <c r="AG12" i="1"/>
  <c r="AI12" i="1" s="1"/>
  <c r="AG13" i="1"/>
  <c r="AI13" i="1" s="1"/>
  <c r="AG14" i="1"/>
  <c r="AI14" i="1" s="1"/>
  <c r="AG15" i="1"/>
  <c r="AI15" i="1" s="1"/>
  <c r="AG16" i="1"/>
  <c r="AI16" i="1" s="1"/>
  <c r="AG18" i="1"/>
  <c r="AI18" i="1" s="1"/>
  <c r="E93" i="5"/>
  <c r="I93" i="5"/>
  <c r="M93" i="5"/>
  <c r="Q93" i="5"/>
  <c r="U93" i="5"/>
  <c r="Y93" i="5"/>
  <c r="AD35" i="1"/>
  <c r="AD36" i="1"/>
  <c r="AE109" i="1"/>
  <c r="AE111" i="1"/>
  <c r="AE112" i="1"/>
  <c r="AE113" i="1"/>
  <c r="AE115" i="1"/>
  <c r="AG116" i="1"/>
  <c r="AC119" i="1"/>
  <c r="AD7" i="2"/>
  <c r="AG7" i="2"/>
  <c r="AF7" i="2"/>
  <c r="C11" i="2"/>
  <c r="G11" i="2"/>
  <c r="K11" i="2"/>
  <c r="O11" i="2"/>
  <c r="S11" i="2"/>
  <c r="W11" i="2"/>
  <c r="E77" i="5"/>
  <c r="I77" i="5"/>
  <c r="U77" i="5"/>
  <c r="E78" i="5"/>
  <c r="Q78" i="5"/>
  <c r="E79" i="5"/>
  <c r="I79" i="5"/>
  <c r="Y79" i="5"/>
  <c r="M80" i="5"/>
  <c r="Y80" i="5"/>
  <c r="F93" i="5"/>
  <c r="R93" i="5"/>
  <c r="Z93" i="5"/>
  <c r="AD28" i="1"/>
  <c r="AD30" i="1"/>
  <c r="AD31" i="1"/>
  <c r="AG113" i="1"/>
  <c r="AG114" i="1"/>
  <c r="AC117" i="1"/>
  <c r="AH118" i="1"/>
  <c r="AE118" i="1"/>
  <c r="AF28" i="2"/>
  <c r="AG28" i="2"/>
  <c r="AA24" i="2"/>
  <c r="AD3" i="1"/>
  <c r="AD4" i="1"/>
  <c r="AD5" i="1"/>
  <c r="AD6" i="1"/>
  <c r="B77" i="5"/>
  <c r="J77" i="5"/>
  <c r="N77" i="5"/>
  <c r="R77" i="5"/>
  <c r="Z77" i="5"/>
  <c r="AD7" i="1"/>
  <c r="B78" i="5"/>
  <c r="F78" i="5"/>
  <c r="J78" i="5"/>
  <c r="N78" i="5"/>
  <c r="R78" i="5"/>
  <c r="V78" i="5"/>
  <c r="Z78" i="5"/>
  <c r="AD8" i="1"/>
  <c r="B79" i="5"/>
  <c r="F79" i="5"/>
  <c r="J79" i="5"/>
  <c r="N79" i="5"/>
  <c r="R79" i="5"/>
  <c r="V79" i="5"/>
  <c r="Z79" i="5"/>
  <c r="AD9" i="1"/>
  <c r="B80" i="5"/>
  <c r="F80" i="5"/>
  <c r="J80" i="5"/>
  <c r="N80" i="5"/>
  <c r="R80" i="5"/>
  <c r="V80" i="5"/>
  <c r="Z80" i="5"/>
  <c r="AD10" i="1"/>
  <c r="AD12" i="1"/>
  <c r="AD13" i="1"/>
  <c r="AD14" i="1"/>
  <c r="AD15" i="1"/>
  <c r="AD16" i="1"/>
  <c r="B17" i="1"/>
  <c r="F17" i="1"/>
  <c r="J17" i="1"/>
  <c r="B87" i="5"/>
  <c r="F87" i="5"/>
  <c r="J87" i="5"/>
  <c r="N87" i="5"/>
  <c r="R87" i="5"/>
  <c r="V87" i="5"/>
  <c r="Z87" i="5"/>
  <c r="AD18" i="1"/>
  <c r="AF21" i="1"/>
  <c r="AF22" i="1"/>
  <c r="C93" i="5"/>
  <c r="G93" i="5"/>
  <c r="K93" i="5"/>
  <c r="O93" i="5"/>
  <c r="S93" i="5"/>
  <c r="W93" i="5"/>
  <c r="AA93" i="5"/>
  <c r="AF23" i="1"/>
  <c r="AF25" i="1"/>
  <c r="AF26" i="1"/>
  <c r="AF27" i="1"/>
  <c r="AF28" i="1"/>
  <c r="AF29" i="1"/>
  <c r="AF30" i="1"/>
  <c r="AF31" i="1"/>
  <c r="C32" i="1"/>
  <c r="G32" i="1"/>
  <c r="K32" i="1"/>
  <c r="O32" i="1"/>
  <c r="S32" i="1"/>
  <c r="W32" i="1"/>
  <c r="AA32" i="1"/>
  <c r="C102" i="5"/>
  <c r="G102" i="5"/>
  <c r="K102" i="5"/>
  <c r="O102" i="5"/>
  <c r="S102" i="5"/>
  <c r="W102" i="5"/>
  <c r="AA102" i="5"/>
  <c r="AF33" i="1"/>
  <c r="AG34" i="1"/>
  <c r="AI34" i="1" s="1"/>
  <c r="AG35" i="1"/>
  <c r="AI35" i="1" s="1"/>
  <c r="AG36" i="1"/>
  <c r="AI36" i="1" s="1"/>
  <c r="AH109" i="1"/>
  <c r="AC111" i="1"/>
  <c r="AH111" i="1"/>
  <c r="AC112" i="1"/>
  <c r="AH112" i="1"/>
  <c r="AC113" i="1"/>
  <c r="AH115" i="1"/>
  <c r="AH119" i="1"/>
  <c r="AE119" i="1"/>
  <c r="AA11" i="2"/>
  <c r="I11" i="2"/>
  <c r="M11" i="2"/>
  <c r="Q11" i="2"/>
  <c r="Y11" i="2"/>
  <c r="AB17" i="2"/>
  <c r="AD18" i="2"/>
  <c r="AG18" i="2"/>
  <c r="AF18" i="2"/>
  <c r="AD35" i="2"/>
  <c r="AG35" i="2"/>
  <c r="AB32" i="2"/>
  <c r="AF35" i="2"/>
  <c r="AF3" i="4"/>
  <c r="AD3" i="4"/>
  <c r="AB2" i="4"/>
  <c r="AG3" i="4"/>
  <c r="AD3" i="2"/>
  <c r="AG3" i="2"/>
  <c r="AF3" i="2"/>
  <c r="AB2" i="2"/>
  <c r="AA2" i="4"/>
  <c r="AF5" i="4"/>
  <c r="AD13" i="4"/>
  <c r="AB11" i="4"/>
  <c r="AF13" i="4"/>
  <c r="AG13" i="4"/>
  <c r="AG17" i="4"/>
  <c r="AF17" i="4"/>
  <c r="R38" i="5"/>
  <c r="V38" i="5"/>
  <c r="Z38" i="5"/>
  <c r="B2" i="2"/>
  <c r="F2" i="2"/>
  <c r="N2" i="2"/>
  <c r="R2" i="2"/>
  <c r="V2" i="2"/>
  <c r="AF7" i="3"/>
  <c r="AD7" i="3"/>
  <c r="AG7" i="3"/>
  <c r="AG10" i="3"/>
  <c r="AF10" i="3"/>
  <c r="E11" i="3"/>
  <c r="M11" i="3"/>
  <c r="U11" i="3"/>
  <c r="AD31" i="3"/>
  <c r="AA32" i="3"/>
  <c r="AG34" i="3"/>
  <c r="C11" i="4"/>
  <c r="G11" i="4"/>
  <c r="K11" i="4"/>
  <c r="O11" i="4"/>
  <c r="S11" i="4"/>
  <c r="W11" i="4"/>
  <c r="AA11" i="4"/>
  <c r="B24" i="4"/>
  <c r="AD31" i="4"/>
  <c r="AD6" i="2"/>
  <c r="AD10" i="2"/>
  <c r="AG31" i="2"/>
  <c r="AG5" i="3"/>
  <c r="B11" i="3"/>
  <c r="F11" i="3"/>
  <c r="J11" i="3"/>
  <c r="N11" i="3"/>
  <c r="R11" i="3"/>
  <c r="V11" i="3"/>
  <c r="Z11" i="3"/>
  <c r="AD12" i="3"/>
  <c r="AD14" i="3"/>
  <c r="AG14" i="3"/>
  <c r="AF15" i="3"/>
  <c r="AD15" i="3"/>
  <c r="AF31" i="3"/>
  <c r="AF35" i="3"/>
  <c r="AD35" i="3"/>
  <c r="AB32" i="3"/>
  <c r="AD9" i="4"/>
  <c r="AF9" i="4"/>
  <c r="AF27" i="4"/>
  <c r="AD27" i="4"/>
  <c r="AB24" i="4"/>
  <c r="E2" i="2"/>
  <c r="I2" i="2"/>
  <c r="M2" i="2"/>
  <c r="Q2" i="2"/>
  <c r="U2" i="2"/>
  <c r="Y2" i="2"/>
  <c r="AG4" i="2"/>
  <c r="AG6" i="2"/>
  <c r="AG8" i="2"/>
  <c r="AG10" i="2"/>
  <c r="AB11" i="2"/>
  <c r="B11" i="2"/>
  <c r="F11" i="2"/>
  <c r="J11" i="2"/>
  <c r="N11" i="2"/>
  <c r="R11" i="2"/>
  <c r="V11" i="2"/>
  <c r="Z11" i="2"/>
  <c r="AD12" i="2"/>
  <c r="AG13" i="2"/>
  <c r="AF14" i="2"/>
  <c r="AD16" i="2"/>
  <c r="AF21" i="2"/>
  <c r="AB24" i="2"/>
  <c r="AF29" i="2"/>
  <c r="AB2" i="3"/>
  <c r="B2" i="3"/>
  <c r="F2" i="3"/>
  <c r="J2" i="3"/>
  <c r="N2" i="3"/>
  <c r="R2" i="3"/>
  <c r="V2" i="3"/>
  <c r="Z2" i="3"/>
  <c r="AD3" i="3"/>
  <c r="AG4" i="3"/>
  <c r="AB11" i="3"/>
  <c r="D24" i="3"/>
  <c r="H24" i="3"/>
  <c r="H38" i="3" s="1"/>
  <c r="L24" i="3"/>
  <c r="P24" i="3"/>
  <c r="T24" i="3"/>
  <c r="X24" i="3"/>
  <c r="X38" i="3" s="1"/>
  <c r="AD26" i="3"/>
  <c r="AB24" i="3"/>
  <c r="AF26" i="3"/>
  <c r="E2" i="4"/>
  <c r="I2" i="4"/>
  <c r="M2" i="4"/>
  <c r="Q2" i="4"/>
  <c r="U2" i="4"/>
  <c r="Y2" i="4"/>
  <c r="AF12" i="4"/>
  <c r="AF14" i="4"/>
  <c r="AD14" i="4"/>
  <c r="AG14" i="4"/>
  <c r="AD6" i="3"/>
  <c r="AD10" i="3"/>
  <c r="C11" i="3"/>
  <c r="G11" i="3"/>
  <c r="K11" i="3"/>
  <c r="O11" i="3"/>
  <c r="S11" i="3"/>
  <c r="W11" i="3"/>
  <c r="AA11" i="3"/>
  <c r="B2" i="4"/>
  <c r="F2" i="4"/>
  <c r="J2" i="4"/>
  <c r="N2" i="4"/>
  <c r="N38" i="4" s="1"/>
  <c r="R2" i="4"/>
  <c r="V2" i="4"/>
  <c r="Z2" i="4"/>
  <c r="AD4" i="4"/>
  <c r="AF10" i="4"/>
  <c r="AD10" i="4"/>
  <c r="AD17" i="4"/>
  <c r="AB32" i="4"/>
  <c r="AF35" i="4"/>
  <c r="AD35" i="4"/>
  <c r="AF8" i="3"/>
  <c r="AG9" i="3"/>
  <c r="AF12" i="3"/>
  <c r="AF16" i="3"/>
  <c r="AG25" i="3"/>
  <c r="AG30" i="3"/>
  <c r="AF33" i="3"/>
  <c r="AF36" i="3"/>
  <c r="AF4" i="4"/>
  <c r="AG5" i="4"/>
  <c r="AF7" i="4"/>
  <c r="AG8" i="4"/>
  <c r="AG12" i="4"/>
  <c r="AF15" i="4"/>
  <c r="AG16" i="4"/>
  <c r="AF30" i="4"/>
  <c r="AG31" i="4"/>
  <c r="AF36" i="4"/>
  <c r="AG22" i="4"/>
  <c r="AG30" i="4"/>
  <c r="AG36" i="4"/>
  <c r="V38" i="4" l="1"/>
  <c r="Y38" i="2"/>
  <c r="R38" i="4"/>
  <c r="U38" i="2"/>
  <c r="O38" i="2"/>
  <c r="T38" i="4"/>
  <c r="P38" i="2"/>
  <c r="Q38" i="3"/>
  <c r="H38" i="2"/>
  <c r="Y38" i="3"/>
  <c r="F38" i="4"/>
  <c r="S38" i="3"/>
  <c r="C38" i="3"/>
  <c r="Z38" i="2"/>
  <c r="L38" i="2"/>
  <c r="W38" i="2"/>
  <c r="G38" i="2"/>
  <c r="X38" i="2"/>
  <c r="S38" i="2"/>
  <c r="C38" i="2"/>
  <c r="P38" i="3"/>
  <c r="Y38" i="4"/>
  <c r="I38" i="4"/>
  <c r="S38" i="4"/>
  <c r="C38" i="4"/>
  <c r="D38" i="3"/>
  <c r="D38" i="4"/>
  <c r="I38" i="3"/>
  <c r="W38" i="4"/>
  <c r="G38" i="4"/>
  <c r="K38" i="2"/>
  <c r="AG17" i="1"/>
  <c r="AI17" i="1" s="1"/>
  <c r="B38" i="4"/>
  <c r="E38" i="3"/>
  <c r="P38" i="4"/>
  <c r="L38" i="3"/>
  <c r="R38" i="3"/>
  <c r="B38" i="3"/>
  <c r="M38" i="2"/>
  <c r="AA38" i="2"/>
  <c r="AH110" i="1"/>
  <c r="AG24" i="1"/>
  <c r="AI24" i="1" s="1"/>
  <c r="AF17" i="1"/>
  <c r="L121" i="1"/>
  <c r="V38" i="1"/>
  <c r="V108" i="5" s="1"/>
  <c r="AF32" i="1"/>
  <c r="AD24" i="1"/>
  <c r="T87" i="5"/>
  <c r="AF2" i="1"/>
  <c r="R121" i="1"/>
  <c r="D121" i="1"/>
  <c r="N121" i="1"/>
  <c r="M121" i="1"/>
  <c r="X121" i="1"/>
  <c r="H121" i="1"/>
  <c r="U121" i="1"/>
  <c r="W121" i="1"/>
  <c r="O121" i="1"/>
  <c r="G121" i="1"/>
  <c r="I121" i="1"/>
  <c r="AE110" i="1"/>
  <c r="C121" i="1"/>
  <c r="K121" i="1"/>
  <c r="U38" i="4"/>
  <c r="J38" i="2"/>
  <c r="I38" i="2"/>
  <c r="U38" i="3"/>
  <c r="O38" i="3"/>
  <c r="T38" i="3"/>
  <c r="M38" i="3"/>
  <c r="AG110" i="1"/>
  <c r="T38" i="2"/>
  <c r="D38" i="2"/>
  <c r="AA38" i="3"/>
  <c r="AB121" i="1"/>
  <c r="AD112" i="1" s="1"/>
  <c r="AF24" i="1"/>
  <c r="V121" i="1"/>
  <c r="F121" i="1"/>
  <c r="AD32" i="1"/>
  <c r="X38" i="4"/>
  <c r="AA121" i="1"/>
  <c r="T121" i="1"/>
  <c r="T81" i="5"/>
  <c r="S121" i="1"/>
  <c r="P121" i="1"/>
  <c r="Y121" i="1"/>
  <c r="AH114" i="1"/>
  <c r="Q121" i="1"/>
  <c r="E38" i="4"/>
  <c r="N38" i="3"/>
  <c r="L38" i="1"/>
  <c r="L108" i="5" s="1"/>
  <c r="AD11" i="1"/>
  <c r="Z121" i="1"/>
  <c r="J121" i="1"/>
  <c r="B121" i="1"/>
  <c r="AC121" i="1" s="1"/>
  <c r="N38" i="1"/>
  <c r="N108" i="5" s="1"/>
  <c r="U38" i="1"/>
  <c r="U108" i="5" s="1"/>
  <c r="M38" i="1"/>
  <c r="M108" i="5" s="1"/>
  <c r="AF11" i="1"/>
  <c r="T38" i="1"/>
  <c r="E38" i="1"/>
  <c r="AB38" i="1"/>
  <c r="AC35" i="1" s="1"/>
  <c r="AG11" i="1"/>
  <c r="AI11" i="1" s="1"/>
  <c r="D38" i="1"/>
  <c r="Z38" i="1"/>
  <c r="X38" i="1"/>
  <c r="AD2" i="1"/>
  <c r="AG2" i="1"/>
  <c r="AI2" i="1" s="1"/>
  <c r="AB72" i="5"/>
  <c r="Z38" i="4"/>
  <c r="J38" i="4"/>
  <c r="W38" i="3"/>
  <c r="G38" i="3"/>
  <c r="P38" i="1"/>
  <c r="AE114" i="1"/>
  <c r="R38" i="1"/>
  <c r="Q38" i="1"/>
  <c r="AC36" i="1"/>
  <c r="X87" i="5"/>
  <c r="AB81" i="5"/>
  <c r="Q38" i="4"/>
  <c r="Z38" i="3"/>
  <c r="J38" i="3"/>
  <c r="E38" i="2"/>
  <c r="O38" i="4"/>
  <c r="AA38" i="4"/>
  <c r="H38" i="1"/>
  <c r="H108" i="5" s="1"/>
  <c r="F38" i="1"/>
  <c r="F108" i="5" s="1"/>
  <c r="Y38" i="1"/>
  <c r="I38" i="1"/>
  <c r="I108" i="5" s="1"/>
  <c r="K38" i="3"/>
  <c r="M38" i="4"/>
  <c r="K38" i="4"/>
  <c r="R38" i="2"/>
  <c r="H38" i="4"/>
  <c r="X81" i="5"/>
  <c r="X72" i="5"/>
  <c r="O38" i="1"/>
  <c r="V38" i="3"/>
  <c r="F38" i="3"/>
  <c r="N38" i="2"/>
  <c r="AG11" i="4"/>
  <c r="AF11" i="4"/>
  <c r="AD11" i="4"/>
  <c r="AG2" i="2"/>
  <c r="AD2" i="2"/>
  <c r="AB38" i="2"/>
  <c r="AC11" i="2" s="1"/>
  <c r="AF2" i="2"/>
  <c r="AD2" i="4"/>
  <c r="AB38" i="4"/>
  <c r="AC32" i="4" s="1"/>
  <c r="AG2" i="4"/>
  <c r="AF2" i="4"/>
  <c r="AG17" i="2"/>
  <c r="AF17" i="2"/>
  <c r="AD17" i="2"/>
  <c r="AA38" i="1"/>
  <c r="K38" i="1"/>
  <c r="AD17" i="1"/>
  <c r="B38" i="1"/>
  <c r="AF11" i="3"/>
  <c r="AD11" i="3"/>
  <c r="AG11" i="3"/>
  <c r="AG32" i="4"/>
  <c r="AD32" i="4"/>
  <c r="AF32" i="4"/>
  <c r="AD24" i="2"/>
  <c r="AF24" i="2"/>
  <c r="AG24" i="2"/>
  <c r="Q38" i="2"/>
  <c r="AF24" i="4"/>
  <c r="AD24" i="4"/>
  <c r="AG24" i="4"/>
  <c r="AF32" i="3"/>
  <c r="AD32" i="3"/>
  <c r="AG32" i="3"/>
  <c r="F38" i="2"/>
  <c r="AF32" i="2"/>
  <c r="AG32" i="2"/>
  <c r="AD32" i="2"/>
  <c r="W38" i="1"/>
  <c r="G38" i="1"/>
  <c r="AG24" i="3"/>
  <c r="AF24" i="3"/>
  <c r="AD24" i="3"/>
  <c r="AB38" i="3"/>
  <c r="AD2" i="3"/>
  <c r="AF2" i="3"/>
  <c r="AG2" i="3"/>
  <c r="AD11" i="2"/>
  <c r="AF11" i="2"/>
  <c r="AG11" i="2"/>
  <c r="V38" i="2"/>
  <c r="B38" i="2"/>
  <c r="S38" i="1"/>
  <c r="C38" i="1"/>
  <c r="J38" i="1"/>
  <c r="AG32" i="1"/>
  <c r="AI32" i="1" s="1"/>
  <c r="AC24" i="4" l="1"/>
  <c r="AC2" i="4"/>
  <c r="AC30" i="1"/>
  <c r="AC18" i="1"/>
  <c r="AC29" i="1"/>
  <c r="AC9" i="1"/>
  <c r="AC24" i="1"/>
  <c r="AD110" i="1"/>
  <c r="AD111" i="1"/>
  <c r="AD117" i="1"/>
  <c r="AG121" i="1"/>
  <c r="AD115" i="1"/>
  <c r="AD109" i="1"/>
  <c r="AD118" i="1"/>
  <c r="AD116" i="1"/>
  <c r="AD114" i="1"/>
  <c r="AD113" i="1"/>
  <c r="AD119" i="1"/>
  <c r="AD121" i="1"/>
  <c r="AC14" i="1"/>
  <c r="AC31" i="1"/>
  <c r="AC32" i="1"/>
  <c r="AE121" i="1"/>
  <c r="AC15" i="1"/>
  <c r="AH121" i="1"/>
  <c r="AC4" i="1"/>
  <c r="E108" i="5"/>
  <c r="P108" i="5"/>
  <c r="AD38" i="1"/>
  <c r="Q108" i="5"/>
  <c r="T108" i="5"/>
  <c r="R108" i="5"/>
  <c r="X108" i="5"/>
  <c r="AC5" i="1"/>
  <c r="AC2" i="1"/>
  <c r="AC17" i="1"/>
  <c r="AC25" i="1"/>
  <c r="Z108" i="5"/>
  <c r="AC26" i="1"/>
  <c r="AC8" i="1"/>
  <c r="AC13" i="1"/>
  <c r="AC34" i="1"/>
  <c r="AC7" i="1"/>
  <c r="AC12" i="1"/>
  <c r="AB108" i="5"/>
  <c r="AC27" i="1"/>
  <c r="AC16" i="1"/>
  <c r="AC10" i="1"/>
  <c r="AF38" i="1"/>
  <c r="AC21" i="1"/>
  <c r="AC22" i="1"/>
  <c r="AC38" i="1"/>
  <c r="AC6" i="1"/>
  <c r="AC33" i="1"/>
  <c r="AC3" i="1"/>
  <c r="AC11" i="1"/>
  <c r="AC23" i="1"/>
  <c r="AC28" i="1"/>
  <c r="AG38" i="1"/>
  <c r="AI38" i="1" s="1"/>
  <c r="D108" i="5"/>
  <c r="AC17" i="2"/>
  <c r="AC2" i="2"/>
  <c r="Y108" i="5"/>
  <c r="S108" i="5"/>
  <c r="AC38" i="3"/>
  <c r="AC23" i="3"/>
  <c r="AC21" i="3"/>
  <c r="AC13" i="3"/>
  <c r="AC5" i="3"/>
  <c r="AG38" i="3"/>
  <c r="AC29" i="3"/>
  <c r="AC27" i="3"/>
  <c r="AF38" i="3"/>
  <c r="AC22" i="3"/>
  <c r="AC33" i="3"/>
  <c r="AC18" i="3"/>
  <c r="AC12" i="3"/>
  <c r="AC8" i="3"/>
  <c r="AC4" i="3"/>
  <c r="AD38" i="3"/>
  <c r="AC28" i="3"/>
  <c r="AC3" i="3"/>
  <c r="AC16" i="3"/>
  <c r="AC36" i="3"/>
  <c r="AC7" i="3"/>
  <c r="AC31" i="3"/>
  <c r="AC35" i="3"/>
  <c r="AC25" i="3"/>
  <c r="AC14" i="3"/>
  <c r="AC15" i="3"/>
  <c r="AC34" i="3"/>
  <c r="AC26" i="3"/>
  <c r="AC10" i="3"/>
  <c r="AC30" i="3"/>
  <c r="AC6" i="3"/>
  <c r="AC17" i="3"/>
  <c r="AC9" i="3"/>
  <c r="AC11" i="3"/>
  <c r="AA108" i="5"/>
  <c r="J108" i="5"/>
  <c r="AC38" i="2"/>
  <c r="AC33" i="2"/>
  <c r="AC22" i="2"/>
  <c r="AG38" i="2"/>
  <c r="AC27" i="2"/>
  <c r="AC25" i="2"/>
  <c r="AC9" i="2"/>
  <c r="AC5" i="2"/>
  <c r="AD38" i="2"/>
  <c r="AC26" i="2"/>
  <c r="AC30" i="2"/>
  <c r="AC15" i="2"/>
  <c r="AC13" i="2"/>
  <c r="AC31" i="2"/>
  <c r="AC29" i="2"/>
  <c r="AC36" i="2"/>
  <c r="AC16" i="2"/>
  <c r="AF38" i="2"/>
  <c r="AC34" i="2"/>
  <c r="AC12" i="2"/>
  <c r="AC23" i="2"/>
  <c r="AC6" i="2"/>
  <c r="AC4" i="2"/>
  <c r="AC14" i="2"/>
  <c r="AC3" i="2"/>
  <c r="AC18" i="2"/>
  <c r="AC10" i="2"/>
  <c r="AC21" i="2"/>
  <c r="AC35" i="2"/>
  <c r="AC7" i="2"/>
  <c r="AC8" i="2"/>
  <c r="AC28" i="2"/>
  <c r="O108" i="5"/>
  <c r="C108" i="5"/>
  <c r="AC24" i="3"/>
  <c r="AC32" i="2"/>
  <c r="AC24" i="2"/>
  <c r="K108" i="5"/>
  <c r="AF38" i="4"/>
  <c r="AC28" i="4"/>
  <c r="AC25" i="4"/>
  <c r="AC38" i="4"/>
  <c r="AC29" i="4"/>
  <c r="AC21" i="4"/>
  <c r="AC6" i="4"/>
  <c r="AG38" i="4"/>
  <c r="AC33" i="4"/>
  <c r="AC26" i="4"/>
  <c r="AC18" i="4"/>
  <c r="AC30" i="4"/>
  <c r="AC23" i="4"/>
  <c r="AC15" i="4"/>
  <c r="AC7" i="4"/>
  <c r="AD38" i="4"/>
  <c r="AC14" i="4"/>
  <c r="AC4" i="4"/>
  <c r="AC36" i="4"/>
  <c r="AC10" i="4"/>
  <c r="AC22" i="4"/>
  <c r="AC9" i="4"/>
  <c r="AC12" i="4"/>
  <c r="AC35" i="4"/>
  <c r="AC31" i="4"/>
  <c r="AC3" i="4"/>
  <c r="AC17" i="4"/>
  <c r="AC5" i="4"/>
  <c r="AC16" i="4"/>
  <c r="AC34" i="4"/>
  <c r="AC13" i="4"/>
  <c r="AC8" i="4"/>
  <c r="AC27" i="4"/>
  <c r="AC11" i="4"/>
  <c r="AC32" i="3"/>
  <c r="B108" i="5"/>
  <c r="AC2" i="3"/>
  <c r="G108" i="5"/>
  <c r="W108" i="5"/>
</calcChain>
</file>

<file path=xl/sharedStrings.xml><?xml version="1.0" encoding="utf-8"?>
<sst xmlns="http://schemas.openxmlformats.org/spreadsheetml/2006/main" count="339" uniqueCount="50">
  <si>
    <t>% Share 2016</t>
  </si>
  <si>
    <t>% Change 1990-2016</t>
  </si>
  <si>
    <t>Annual change</t>
  </si>
  <si>
    <t>kt CO2</t>
  </si>
  <si>
    <t>Energy Industries</t>
  </si>
  <si>
    <t>Public electricity and heat production</t>
  </si>
  <si>
    <t>Petroleum refining</t>
  </si>
  <si>
    <t>Solid fuels and other energy industries</t>
  </si>
  <si>
    <t>Fugitive emissions</t>
  </si>
  <si>
    <t>Residential</t>
  </si>
  <si>
    <t>Manufacturing Combustion</t>
  </si>
  <si>
    <t>Commercial Services</t>
  </si>
  <si>
    <t>Public Services</t>
  </si>
  <si>
    <t>Transport</t>
  </si>
  <si>
    <t>Domestic aviation</t>
  </si>
  <si>
    <t>Road transportation</t>
  </si>
  <si>
    <t>Railways</t>
  </si>
  <si>
    <t>Domestic navigation</t>
  </si>
  <si>
    <t>Other transportation</t>
  </si>
  <si>
    <t>Industrial Processes</t>
  </si>
  <si>
    <t>Mineral industry</t>
  </si>
  <si>
    <t>Chemical industry</t>
  </si>
  <si>
    <t>NO</t>
  </si>
  <si>
    <t>Metal industry</t>
  </si>
  <si>
    <t>Non-energy products from fuels and solvent use</t>
  </si>
  <si>
    <t>Other product manufacture and use</t>
  </si>
  <si>
    <t>F-Gases</t>
  </si>
  <si>
    <t>Agriculture</t>
  </si>
  <si>
    <t>Enteric fermentation</t>
  </si>
  <si>
    <t>Manure management</t>
  </si>
  <si>
    <t>Agricultural soils</t>
  </si>
  <si>
    <t>Liming</t>
  </si>
  <si>
    <t>Urea application</t>
  </si>
  <si>
    <t>Agriculture/Forestry fuel combustion</t>
  </si>
  <si>
    <t>Fishing</t>
  </si>
  <si>
    <t>Waste</t>
  </si>
  <si>
    <t>Landfills</t>
  </si>
  <si>
    <t>Biological treatment of solid waste</t>
  </si>
  <si>
    <t>Incineration and open burning of waste</t>
  </si>
  <si>
    <t>Wastewater treatment and discharge</t>
  </si>
  <si>
    <t>National Total</t>
  </si>
  <si>
    <t>Electricity generation</t>
  </si>
  <si>
    <t>Built Environment</t>
  </si>
  <si>
    <t>EGBET Total</t>
  </si>
  <si>
    <t>ETS</t>
  </si>
  <si>
    <t>National Total ETS</t>
  </si>
  <si>
    <t>NON-ETS</t>
  </si>
  <si>
    <t>National Total - ETS</t>
  </si>
  <si>
    <t>Mt CO2 eq</t>
  </si>
  <si>
    <t>1990-2016_Submission 2018 FINAL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</si>
</sst>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-* #,##0.00_-;\-* #,##0.00_-;_-* &quot;-&quot;??_-;_-@_-"/>
    <numFmt numFmtId="164" formatCode="0.0%"/>
    <numFmt numFmtId="165" formatCode="0.000"/>
    <numFmt numFmtId="166" formatCode="0.0000"/>
  </numFmts>
  <fonts count="8">
    <font>
      <sz val="10"/>
      <name val="Arial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b/>
      <i/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CC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9" fontId="5" fillId="0" borderId="0" applyFont="0" applyFill="0" applyBorder="0" applyAlignment="0" applyProtection="0"/>
    <xf numFmtId="0" fontId="5" fillId="0" borderId="0"/>
    <xf numFmtId="0" fontId="1" fillId="0" borderId="0"/>
  </cellStyleXfs>
  <cellXfs count="92">
    <xf numFmtId="0" fontId="0" fillId="0" borderId="0" xfId="0"/>
    <xf numFmtId="0" fontId="3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center"/>
    </xf>
    <xf numFmtId="0" fontId="3" fillId="3" borderId="0" xfId="0" applyFont="1" applyFill="1" applyAlignment="1">
      <alignment horizontal="center" wrapText="1"/>
    </xf>
    <xf numFmtId="0" fontId="3" fillId="0" borderId="0" xfId="0" applyFont="1" applyFill="1" applyAlignment="1">
      <alignment horizontal="center" wrapText="1"/>
    </xf>
    <xf numFmtId="0" fontId="3" fillId="3" borderId="0" xfId="0" applyFont="1" applyFill="1" applyAlignment="1">
      <alignment horizontal="center"/>
    </xf>
    <xf numFmtId="0" fontId="4" fillId="0" borderId="0" xfId="0" applyFont="1"/>
    <xf numFmtId="0" fontId="4" fillId="3" borderId="0" xfId="0" applyFont="1" applyFill="1"/>
    <xf numFmtId="2" fontId="4" fillId="3" borderId="0" xfId="0" applyNumberFormat="1" applyFont="1" applyFill="1" applyAlignment="1">
      <alignment horizontal="right"/>
    </xf>
    <xf numFmtId="164" fontId="3" fillId="3" borderId="0" xfId="0" applyNumberFormat="1" applyFont="1" applyFill="1" applyAlignment="1">
      <alignment horizontal="center"/>
    </xf>
    <xf numFmtId="164" fontId="3" fillId="3" borderId="0" xfId="0" applyNumberFormat="1" applyFont="1" applyFill="1" applyAlignment="1">
      <alignment horizontal="right"/>
    </xf>
    <xf numFmtId="2" fontId="3" fillId="3" borderId="0" xfId="0" applyNumberFormat="1" applyFont="1" applyFill="1"/>
    <xf numFmtId="2" fontId="4" fillId="3" borderId="0" xfId="0" applyNumberFormat="1" applyFont="1" applyFill="1"/>
    <xf numFmtId="0" fontId="4" fillId="4" borderId="0" xfId="0" applyFont="1" applyFill="1" applyAlignment="1">
      <alignment horizontal="left" indent="1"/>
    </xf>
    <xf numFmtId="2" fontId="4" fillId="4" borderId="0" xfId="0" applyNumberFormat="1" applyFont="1" applyFill="1" applyAlignment="1">
      <alignment horizontal="right"/>
    </xf>
    <xf numFmtId="164" fontId="4" fillId="4" borderId="0" xfId="0" applyNumberFormat="1" applyFont="1" applyFill="1" applyAlignment="1">
      <alignment horizontal="center"/>
    </xf>
    <xf numFmtId="164" fontId="4" fillId="4" borderId="0" xfId="0" applyNumberFormat="1" applyFont="1" applyFill="1" applyAlignment="1">
      <alignment horizontal="right"/>
    </xf>
    <xf numFmtId="2" fontId="4" fillId="4" borderId="0" xfId="0" applyNumberFormat="1" applyFont="1" applyFill="1"/>
    <xf numFmtId="0" fontId="4" fillId="3" borderId="0" xfId="0" applyFont="1" applyFill="1" applyAlignment="1">
      <alignment horizontal="left"/>
    </xf>
    <xf numFmtId="164" fontId="3" fillId="3" borderId="0" xfId="1" applyNumberFormat="1" applyFont="1" applyFill="1" applyAlignment="1">
      <alignment horizontal="center"/>
    </xf>
    <xf numFmtId="164" fontId="4" fillId="0" borderId="0" xfId="1" applyNumberFormat="1" applyFont="1"/>
    <xf numFmtId="2" fontId="4" fillId="0" borderId="0" xfId="0" applyNumberFormat="1" applyFont="1"/>
    <xf numFmtId="164" fontId="4" fillId="4" borderId="0" xfId="1" applyNumberFormat="1" applyFont="1" applyFill="1" applyAlignment="1">
      <alignment horizontal="center"/>
    </xf>
    <xf numFmtId="2" fontId="4" fillId="0" borderId="0" xfId="0" applyNumberFormat="1" applyFont="1" applyAlignment="1">
      <alignment horizontal="right"/>
    </xf>
    <xf numFmtId="164" fontId="4" fillId="0" borderId="0" xfId="1" applyNumberFormat="1" applyFont="1" applyAlignment="1">
      <alignment horizontal="right"/>
    </xf>
    <xf numFmtId="0" fontId="4" fillId="0" borderId="0" xfId="0" applyFont="1" applyAlignment="1">
      <alignment horizontal="center"/>
    </xf>
    <xf numFmtId="164" fontId="4" fillId="0" borderId="0" xfId="0" applyNumberFormat="1" applyFont="1" applyAlignment="1">
      <alignment horizontal="right"/>
    </xf>
    <xf numFmtId="0" fontId="3" fillId="3" borderId="0" xfId="0" applyFont="1" applyFill="1" applyAlignment="1">
      <alignment horizontal="left"/>
    </xf>
    <xf numFmtId="2" fontId="3" fillId="3" borderId="0" xfId="0" applyNumberFormat="1" applyFont="1" applyFill="1" applyAlignment="1"/>
    <xf numFmtId="0" fontId="4" fillId="0" borderId="0" xfId="0" applyFont="1" applyAlignment="1">
      <alignment horizontal="right"/>
    </xf>
    <xf numFmtId="165" fontId="4" fillId="0" borderId="0" xfId="0" applyNumberFormat="1" applyFont="1"/>
    <xf numFmtId="164" fontId="4" fillId="4" borderId="0" xfId="1" applyNumberFormat="1" applyFont="1" applyFill="1"/>
    <xf numFmtId="164" fontId="3" fillId="3" borderId="0" xfId="1" applyNumberFormat="1" applyFont="1" applyFill="1"/>
    <xf numFmtId="2" fontId="4" fillId="0" borderId="0" xfId="0" applyNumberFormat="1" applyFont="1" applyFill="1"/>
    <xf numFmtId="2" fontId="4" fillId="0" borderId="0" xfId="0" applyNumberFormat="1" applyFont="1" applyFill="1" applyAlignment="1">
      <alignment horizontal="left" indent="1"/>
    </xf>
    <xf numFmtId="164" fontId="4" fillId="4" borderId="0" xfId="1" applyNumberFormat="1" applyFont="1" applyFill="1" applyAlignment="1">
      <alignment horizontal="right"/>
    </xf>
    <xf numFmtId="2" fontId="4" fillId="0" borderId="0" xfId="0" applyNumberFormat="1" applyFont="1" applyFill="1" applyAlignment="1">
      <alignment horizontal="left"/>
    </xf>
    <xf numFmtId="164" fontId="4" fillId="0" borderId="0" xfId="1" applyNumberFormat="1" applyFont="1" applyFill="1" applyAlignment="1">
      <alignment horizontal="center"/>
    </xf>
    <xf numFmtId="164" fontId="4" fillId="0" borderId="0" xfId="0" applyNumberFormat="1" applyFont="1" applyFill="1" applyAlignment="1">
      <alignment horizontal="right"/>
    </xf>
    <xf numFmtId="0" fontId="3" fillId="3" borderId="0" xfId="0" applyFont="1" applyFill="1"/>
    <xf numFmtId="2" fontId="3" fillId="3" borderId="0" xfId="0" applyNumberFormat="1" applyFont="1" applyFill="1" applyAlignment="1">
      <alignment horizontal="right"/>
    </xf>
    <xf numFmtId="0" fontId="2" fillId="0" borderId="0" xfId="0" applyFont="1"/>
    <xf numFmtId="0" fontId="3" fillId="2" borderId="0" xfId="2" applyFont="1" applyFill="1" applyAlignment="1">
      <alignment horizontal="center" wrapText="1"/>
    </xf>
    <xf numFmtId="0" fontId="3" fillId="2" borderId="0" xfId="2" applyFont="1" applyFill="1" applyAlignment="1">
      <alignment horizontal="center"/>
    </xf>
    <xf numFmtId="0" fontId="3" fillId="3" borderId="0" xfId="2" applyFont="1" applyFill="1" applyAlignment="1">
      <alignment horizontal="center" wrapText="1"/>
    </xf>
    <xf numFmtId="0" fontId="3" fillId="0" borderId="0" xfId="2" applyFont="1" applyFill="1" applyAlignment="1">
      <alignment horizontal="center" wrapText="1"/>
    </xf>
    <xf numFmtId="0" fontId="3" fillId="3" borderId="0" xfId="2" applyFont="1" applyFill="1" applyAlignment="1">
      <alignment horizontal="center"/>
    </xf>
    <xf numFmtId="0" fontId="4" fillId="0" borderId="0" xfId="2" applyFont="1"/>
    <xf numFmtId="0" fontId="4" fillId="3" borderId="0" xfId="2" applyFont="1" applyFill="1"/>
    <xf numFmtId="2" fontId="4" fillId="3" borderId="0" xfId="2" applyNumberFormat="1" applyFont="1" applyFill="1" applyAlignment="1">
      <alignment horizontal="right"/>
    </xf>
    <xf numFmtId="164" fontId="3" fillId="3" borderId="0" xfId="2" applyNumberFormat="1" applyFont="1" applyFill="1" applyAlignment="1">
      <alignment horizontal="center"/>
    </xf>
    <xf numFmtId="164" fontId="3" fillId="3" borderId="0" xfId="2" applyNumberFormat="1" applyFont="1" applyFill="1" applyAlignment="1">
      <alignment horizontal="right"/>
    </xf>
    <xf numFmtId="2" fontId="3" fillId="3" borderId="0" xfId="2" applyNumberFormat="1" applyFont="1" applyFill="1"/>
    <xf numFmtId="0" fontId="4" fillId="4" borderId="0" xfId="2" applyFont="1" applyFill="1" applyAlignment="1">
      <alignment horizontal="left" indent="1"/>
    </xf>
    <xf numFmtId="2" fontId="4" fillId="4" borderId="0" xfId="2" applyNumberFormat="1" applyFont="1" applyFill="1" applyAlignment="1">
      <alignment horizontal="right"/>
    </xf>
    <xf numFmtId="164" fontId="4" fillId="4" borderId="0" xfId="2" applyNumberFormat="1" applyFont="1" applyFill="1" applyAlignment="1">
      <alignment horizontal="center"/>
    </xf>
    <xf numFmtId="164" fontId="4" fillId="4" borderId="0" xfId="2" applyNumberFormat="1" applyFont="1" applyFill="1" applyAlignment="1">
      <alignment horizontal="right"/>
    </xf>
    <xf numFmtId="2" fontId="4" fillId="4" borderId="0" xfId="2" applyNumberFormat="1" applyFont="1" applyFill="1"/>
    <xf numFmtId="0" fontId="4" fillId="3" borderId="0" xfId="2" applyFont="1" applyFill="1" applyAlignment="1">
      <alignment horizontal="left"/>
    </xf>
    <xf numFmtId="2" fontId="4" fillId="0" borderId="0" xfId="2" applyNumberFormat="1" applyFont="1"/>
    <xf numFmtId="2" fontId="4" fillId="0" borderId="0" xfId="2" applyNumberFormat="1" applyFont="1" applyAlignment="1">
      <alignment horizontal="right"/>
    </xf>
    <xf numFmtId="0" fontId="4" fillId="0" borderId="0" xfId="2" applyFont="1" applyAlignment="1">
      <alignment horizontal="center"/>
    </xf>
    <xf numFmtId="164" fontId="4" fillId="0" borderId="0" xfId="2" applyNumberFormat="1" applyFont="1" applyAlignment="1">
      <alignment horizontal="right"/>
    </xf>
    <xf numFmtId="0" fontId="3" fillId="3" borderId="0" xfId="2" applyFont="1" applyFill="1" applyAlignment="1">
      <alignment horizontal="left"/>
    </xf>
    <xf numFmtId="2" fontId="3" fillId="3" borderId="0" xfId="2" applyNumberFormat="1" applyFont="1" applyFill="1" applyAlignment="1"/>
    <xf numFmtId="0" fontId="4" fillId="0" borderId="0" xfId="2" applyFont="1" applyAlignment="1">
      <alignment horizontal="right"/>
    </xf>
    <xf numFmtId="0" fontId="7" fillId="0" borderId="0" xfId="2" applyFont="1"/>
    <xf numFmtId="165" fontId="7" fillId="0" borderId="0" xfId="2" applyNumberFormat="1" applyFont="1" applyAlignment="1">
      <alignment horizontal="right"/>
    </xf>
    <xf numFmtId="2" fontId="6" fillId="0" borderId="0" xfId="2" applyNumberFormat="1" applyFont="1" applyAlignment="1">
      <alignment horizontal="right"/>
    </xf>
    <xf numFmtId="166" fontId="4" fillId="0" borderId="0" xfId="2" applyNumberFormat="1" applyFont="1"/>
    <xf numFmtId="43" fontId="2" fillId="0" borderId="0" xfId="2" applyNumberFormat="1" applyFont="1"/>
    <xf numFmtId="0" fontId="4" fillId="0" borderId="0" xfId="2" applyFont="1" applyFill="1"/>
    <xf numFmtId="165" fontId="4" fillId="0" borderId="0" xfId="2" applyNumberFormat="1" applyFont="1" applyFill="1"/>
    <xf numFmtId="164" fontId="4" fillId="0" borderId="0" xfId="1" applyNumberFormat="1" applyFont="1" applyFill="1"/>
    <xf numFmtId="165" fontId="4" fillId="0" borderId="0" xfId="2" applyNumberFormat="1" applyFont="1"/>
    <xf numFmtId="2" fontId="4" fillId="0" borderId="0" xfId="2" applyNumberFormat="1" applyFont="1" applyFill="1"/>
    <xf numFmtId="0" fontId="3" fillId="2" borderId="0" xfId="3" applyFont="1" applyFill="1" applyAlignment="1">
      <alignment horizontal="left" wrapText="1"/>
    </xf>
    <xf numFmtId="0" fontId="3" fillId="2" borderId="0" xfId="3" applyFont="1" applyFill="1" applyAlignment="1">
      <alignment horizontal="center" wrapText="1"/>
    </xf>
    <xf numFmtId="0" fontId="1" fillId="0" borderId="0" xfId="3"/>
    <xf numFmtId="0" fontId="7" fillId="2" borderId="0" xfId="3" applyFont="1" applyFill="1" applyAlignment="1">
      <alignment horizontal="left" wrapText="1"/>
    </xf>
    <xf numFmtId="2" fontId="3" fillId="2" borderId="0" xfId="3" applyNumberFormat="1" applyFont="1" applyFill="1" applyAlignment="1">
      <alignment horizontal="right" wrapText="1"/>
    </xf>
    <xf numFmtId="2" fontId="7" fillId="2" borderId="0" xfId="3" applyNumberFormat="1" applyFont="1" applyFill="1" applyAlignment="1">
      <alignment horizontal="right" wrapText="1"/>
    </xf>
    <xf numFmtId="0" fontId="4" fillId="4" borderId="0" xfId="3" applyFont="1" applyFill="1" applyAlignment="1">
      <alignment horizontal="left" indent="1"/>
    </xf>
    <xf numFmtId="2" fontId="4" fillId="4" borderId="0" xfId="3" applyNumberFormat="1" applyFont="1" applyFill="1" applyAlignment="1">
      <alignment horizontal="right"/>
    </xf>
    <xf numFmtId="0" fontId="4" fillId="3" borderId="0" xfId="3" applyFont="1" applyFill="1" applyAlignment="1">
      <alignment horizontal="left"/>
    </xf>
    <xf numFmtId="2" fontId="4" fillId="3" borderId="0" xfId="3" applyNumberFormat="1" applyFont="1" applyFill="1" applyAlignment="1">
      <alignment horizontal="right"/>
    </xf>
    <xf numFmtId="2" fontId="1" fillId="0" borderId="0" xfId="3" applyNumberFormat="1" applyAlignment="1">
      <alignment horizontal="right"/>
    </xf>
    <xf numFmtId="0" fontId="3" fillId="3" borderId="0" xfId="3" applyFont="1" applyFill="1" applyAlignment="1">
      <alignment horizontal="left"/>
    </xf>
    <xf numFmtId="2" fontId="3" fillId="3" borderId="0" xfId="3" applyNumberFormat="1" applyFont="1" applyFill="1" applyAlignment="1">
      <alignment horizontal="right"/>
    </xf>
    <xf numFmtId="43" fontId="1" fillId="0" borderId="0" xfId="3" applyNumberFormat="1"/>
    <xf numFmtId="2" fontId="7" fillId="4" borderId="0" xfId="3" applyNumberFormat="1" applyFont="1" applyFill="1" applyAlignment="1">
      <alignment horizontal="right" wrapText="1"/>
    </xf>
    <xf numFmtId="2" fontId="1" fillId="0" borderId="0" xfId="3" applyNumberFormat="1"/>
  </cellXfs>
  <cellStyles count="4">
    <cellStyle name="Normal" xfId="0" builtinId="0"/>
    <cellStyle name="Normal 2" xfId="2"/>
    <cellStyle name="Normal 5" xfId="3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7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8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9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0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1.xml"/></Relationships>
</file>

<file path=xl/charts/_rels/chart12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2.xml"/></Relationships>
</file>

<file path=xl/charts/_rels/chart1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3.xml"/></Relationships>
</file>

<file path=xl/charts/_rels/chart14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4.xml"/></Relationships>
</file>

<file path=xl/charts/_rels/chart15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5.xml"/></Relationships>
</file>

<file path=xl/charts/_rels/chart1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6.xml"/></Relationships>
</file>

<file path=xl/charts/_rels/chart1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9911973348644102E-2"/>
          <c:y val="3.2949149716677478E-2"/>
          <c:w val="0.91216893473155158"/>
          <c:h val="0.8292257408706660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'NEW Summary 1990-2016 GHG'!$A$2</c:f>
              <c:strCache>
                <c:ptCount val="1"/>
                <c:pt idx="0">
                  <c:v>Energy Industries</c:v>
                </c:pt>
              </c:strCache>
            </c:strRef>
          </c:tx>
          <c:invertIfNegative val="0"/>
          <c:cat>
            <c:numRef>
              <c:f>'NEW Summary 1990-2016 GHG'!$B$1:$AB$1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'NEW Summary 1990-2016 GHG'!$B$2:$AB$2</c:f>
              <c:numCache>
                <c:formatCode>0.00</c:formatCode>
                <c:ptCount val="27"/>
                <c:pt idx="0">
                  <c:v>11434.977186280821</c:v>
                </c:pt>
                <c:pt idx="1">
                  <c:v>11881.026151362719</c:v>
                </c:pt>
                <c:pt idx="2">
                  <c:v>12532.8385464679</c:v>
                </c:pt>
                <c:pt idx="3">
                  <c:v>12544.332034360796</c:v>
                </c:pt>
                <c:pt idx="4">
                  <c:v>12874.913518052286</c:v>
                </c:pt>
                <c:pt idx="5">
                  <c:v>13553.17129002032</c:v>
                </c:pt>
                <c:pt idx="6">
                  <c:v>14266.495420299208</c:v>
                </c:pt>
                <c:pt idx="7">
                  <c:v>14917.135589243586</c:v>
                </c:pt>
                <c:pt idx="8">
                  <c:v>15280.541783307159</c:v>
                </c:pt>
                <c:pt idx="9">
                  <c:v>15973.01085088427</c:v>
                </c:pt>
                <c:pt idx="10">
                  <c:v>16245.029504663215</c:v>
                </c:pt>
                <c:pt idx="11">
                  <c:v>17526.091375541753</c:v>
                </c:pt>
                <c:pt idx="12">
                  <c:v>16528.287170101015</c:v>
                </c:pt>
                <c:pt idx="13">
                  <c:v>16496.755277093314</c:v>
                </c:pt>
                <c:pt idx="14">
                  <c:v>15438.487496560758</c:v>
                </c:pt>
                <c:pt idx="15">
                  <c:v>15919.873890673034</c:v>
                </c:pt>
                <c:pt idx="16">
                  <c:v>15155.889189925732</c:v>
                </c:pt>
                <c:pt idx="17">
                  <c:v>14676.896956513599</c:v>
                </c:pt>
                <c:pt idx="18">
                  <c:v>14790.01845700854</c:v>
                </c:pt>
                <c:pt idx="19">
                  <c:v>13181.507763050478</c:v>
                </c:pt>
                <c:pt idx="20">
                  <c:v>13437.799873696955</c:v>
                </c:pt>
                <c:pt idx="21">
                  <c:v>12031.704524385537</c:v>
                </c:pt>
                <c:pt idx="22">
                  <c:v>12864.347396308734</c:v>
                </c:pt>
                <c:pt idx="23">
                  <c:v>11452.410595859908</c:v>
                </c:pt>
                <c:pt idx="24">
                  <c:v>11233.224774651173</c:v>
                </c:pt>
                <c:pt idx="25">
                  <c:v>11844.637892811445</c:v>
                </c:pt>
                <c:pt idx="26">
                  <c:v>12556.69844602509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76-4401-83BB-AC9947D4ABE5}"/>
            </c:ext>
          </c:extLst>
        </c:ser>
        <c:ser>
          <c:idx val="1"/>
          <c:order val="1"/>
          <c:tx>
            <c:strRef>
              <c:f>'NEW Summary 1990-2016 GHG'!$A$7</c:f>
              <c:strCache>
                <c:ptCount val="1"/>
                <c:pt idx="0">
                  <c:v>Residential</c:v>
                </c:pt>
              </c:strCache>
            </c:strRef>
          </c:tx>
          <c:invertIfNegative val="0"/>
          <c:cat>
            <c:numRef>
              <c:f>'NEW Summary 1990-2016 GHG'!$B$1:$AB$1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'NEW Summary 1990-2016 GHG'!$B$7:$AB$7</c:f>
              <c:numCache>
                <c:formatCode>0.00</c:formatCode>
                <c:ptCount val="27"/>
                <c:pt idx="0">
                  <c:v>7523.6648356256719</c:v>
                </c:pt>
                <c:pt idx="1">
                  <c:v>7565.9321257083066</c:v>
                </c:pt>
                <c:pt idx="2">
                  <c:v>6717.8016581294623</c:v>
                </c:pt>
                <c:pt idx="3">
                  <c:v>6667.0106159097604</c:v>
                </c:pt>
                <c:pt idx="4">
                  <c:v>6496.5767882634982</c:v>
                </c:pt>
                <c:pt idx="5">
                  <c:v>6452.0465782317078</c:v>
                </c:pt>
                <c:pt idx="6">
                  <c:v>6576.3213779944026</c:v>
                </c:pt>
                <c:pt idx="7">
                  <c:v>6235.9154976268956</c:v>
                </c:pt>
                <c:pt idx="8">
                  <c:v>6744.7458716510537</c:v>
                </c:pt>
                <c:pt idx="9">
                  <c:v>6377.8773312741932</c:v>
                </c:pt>
                <c:pt idx="10">
                  <c:v>6462.6033188676402</c:v>
                </c:pt>
                <c:pt idx="11">
                  <c:v>6732.2923557237582</c:v>
                </c:pt>
                <c:pt idx="12">
                  <c:v>6658.6245970827331</c:v>
                </c:pt>
                <c:pt idx="13">
                  <c:v>6812.5798281567086</c:v>
                </c:pt>
                <c:pt idx="14">
                  <c:v>6992.5072618934601</c:v>
                </c:pt>
                <c:pt idx="15">
                  <c:v>7271.9481073512497</c:v>
                </c:pt>
                <c:pt idx="16">
                  <c:v>7157.4825670923628</c:v>
                </c:pt>
                <c:pt idx="17">
                  <c:v>6928.5275776122398</c:v>
                </c:pt>
                <c:pt idx="18">
                  <c:v>7521.5711093047576</c:v>
                </c:pt>
                <c:pt idx="19">
                  <c:v>7467.0423321742728</c:v>
                </c:pt>
                <c:pt idx="20">
                  <c:v>7800.9473508249448</c:v>
                </c:pt>
                <c:pt idx="21">
                  <c:v>6609.7533486627808</c:v>
                </c:pt>
                <c:pt idx="22">
                  <c:v>6232.385823990413</c:v>
                </c:pt>
                <c:pt idx="23">
                  <c:v>6395.3665413019926</c:v>
                </c:pt>
                <c:pt idx="24">
                  <c:v>5745.6139829660251</c:v>
                </c:pt>
                <c:pt idx="25">
                  <c:v>6041.4083535036198</c:v>
                </c:pt>
                <c:pt idx="26">
                  <c:v>6046.5530245355721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076-4401-83BB-AC9947D4ABE5}"/>
            </c:ext>
          </c:extLst>
        </c:ser>
        <c:ser>
          <c:idx val="2"/>
          <c:order val="2"/>
          <c:tx>
            <c:strRef>
              <c:f>'NEW Summary 1990-2016 GHG'!$A$8</c:f>
              <c:strCache>
                <c:ptCount val="1"/>
                <c:pt idx="0">
                  <c:v>Manufacturing Combustion</c:v>
                </c:pt>
              </c:strCache>
            </c:strRef>
          </c:tx>
          <c:invertIfNegative val="0"/>
          <c:cat>
            <c:numRef>
              <c:f>'NEW Summary 1990-2016 GHG'!$B$1:$AB$1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'NEW Summary 1990-2016 GHG'!$B$8:$AB$8</c:f>
              <c:numCache>
                <c:formatCode>0.00</c:formatCode>
                <c:ptCount val="27"/>
                <c:pt idx="0">
                  <c:v>3961.7501968617189</c:v>
                </c:pt>
                <c:pt idx="1">
                  <c:v>4074.4548385498292</c:v>
                </c:pt>
                <c:pt idx="2">
                  <c:v>3768.7411502027744</c:v>
                </c:pt>
                <c:pt idx="3">
                  <c:v>3986.7186366590836</c:v>
                </c:pt>
                <c:pt idx="4">
                  <c:v>4242.6262261403081</c:v>
                </c:pt>
                <c:pt idx="5">
                  <c:v>4347.622852378212</c:v>
                </c:pt>
                <c:pt idx="6">
                  <c:v>4182.7351599223548</c:v>
                </c:pt>
                <c:pt idx="7">
                  <c:v>4550.5507019358802</c:v>
                </c:pt>
                <c:pt idx="8">
                  <c:v>4589.6182499874149</c:v>
                </c:pt>
                <c:pt idx="9">
                  <c:v>4810.4753948929083</c:v>
                </c:pt>
                <c:pt idx="10">
                  <c:v>5642.368991872987</c:v>
                </c:pt>
                <c:pt idx="11">
                  <c:v>5599.3853934023145</c:v>
                </c:pt>
                <c:pt idx="12">
                  <c:v>5323.0545108400129</c:v>
                </c:pt>
                <c:pt idx="13">
                  <c:v>5513.8189089738653</c:v>
                </c:pt>
                <c:pt idx="14">
                  <c:v>5694.093389318622</c:v>
                </c:pt>
                <c:pt idx="15">
                  <c:v>5870.4169980805827</c:v>
                </c:pt>
                <c:pt idx="16">
                  <c:v>5752.4070140376298</c:v>
                </c:pt>
                <c:pt idx="17">
                  <c:v>5788.7344844996851</c:v>
                </c:pt>
                <c:pt idx="18">
                  <c:v>5629.3414537547569</c:v>
                </c:pt>
                <c:pt idx="19">
                  <c:v>4480.2828280028962</c:v>
                </c:pt>
                <c:pt idx="20">
                  <c:v>4476.4678963195274</c:v>
                </c:pt>
                <c:pt idx="21">
                  <c:v>4142.3578853015661</c:v>
                </c:pt>
                <c:pt idx="22">
                  <c:v>4176.4896259681582</c:v>
                </c:pt>
                <c:pt idx="23">
                  <c:v>4236.5165404275367</c:v>
                </c:pt>
                <c:pt idx="24">
                  <c:v>4322.9830999003325</c:v>
                </c:pt>
                <c:pt idx="25">
                  <c:v>4484.0105772743827</c:v>
                </c:pt>
                <c:pt idx="26">
                  <c:v>4554.6065969885512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076-4401-83BB-AC9947D4ABE5}"/>
            </c:ext>
          </c:extLst>
        </c:ser>
        <c:ser>
          <c:idx val="3"/>
          <c:order val="3"/>
          <c:tx>
            <c:strRef>
              <c:f>'NEW Summary 1990-2016 GHG'!$A$9</c:f>
              <c:strCache>
                <c:ptCount val="1"/>
                <c:pt idx="0">
                  <c:v>Commercial Services</c:v>
                </c:pt>
              </c:strCache>
            </c:strRef>
          </c:tx>
          <c:invertIfNegative val="0"/>
          <c:cat>
            <c:numRef>
              <c:f>'NEW Summary 1990-2016 GHG'!$B$1:$AB$1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'NEW Summary 1990-2016 GHG'!$B$9:$AB$9</c:f>
              <c:numCache>
                <c:formatCode>0.00</c:formatCode>
                <c:ptCount val="27"/>
                <c:pt idx="0">
                  <c:v>1083.4878236245095</c:v>
                </c:pt>
                <c:pt idx="1">
                  <c:v>1129.6376483176955</c:v>
                </c:pt>
                <c:pt idx="2">
                  <c:v>1153.5350608597694</c:v>
                </c:pt>
                <c:pt idx="3">
                  <c:v>1168.7095712440639</c:v>
                </c:pt>
                <c:pt idx="4">
                  <c:v>1321.2488699890087</c:v>
                </c:pt>
                <c:pt idx="5">
                  <c:v>1165.5673725686975</c:v>
                </c:pt>
                <c:pt idx="6">
                  <c:v>1224.7163820180565</c:v>
                </c:pt>
                <c:pt idx="7">
                  <c:v>1285.306088900295</c:v>
                </c:pt>
                <c:pt idx="8">
                  <c:v>1279.1428187245428</c:v>
                </c:pt>
                <c:pt idx="9">
                  <c:v>1368.1989122651721</c:v>
                </c:pt>
                <c:pt idx="10">
                  <c:v>1374.7076596018314</c:v>
                </c:pt>
                <c:pt idx="11">
                  <c:v>1402.5463549894228</c:v>
                </c:pt>
                <c:pt idx="12">
                  <c:v>1382.5902617085703</c:v>
                </c:pt>
                <c:pt idx="13">
                  <c:v>1468.7733456269132</c:v>
                </c:pt>
                <c:pt idx="14">
                  <c:v>1349.2594847920457</c:v>
                </c:pt>
                <c:pt idx="15">
                  <c:v>1475.692080744645</c:v>
                </c:pt>
                <c:pt idx="16">
                  <c:v>1380.0829961915144</c:v>
                </c:pt>
                <c:pt idx="17">
                  <c:v>1414.8155126059735</c:v>
                </c:pt>
                <c:pt idx="18">
                  <c:v>1547.8891897436777</c:v>
                </c:pt>
                <c:pt idx="19">
                  <c:v>1298.0682455840008</c:v>
                </c:pt>
                <c:pt idx="20">
                  <c:v>1296.7402923112138</c:v>
                </c:pt>
                <c:pt idx="21">
                  <c:v>1195.0716638894646</c:v>
                </c:pt>
                <c:pt idx="22">
                  <c:v>1184.492856230409</c:v>
                </c:pt>
                <c:pt idx="23">
                  <c:v>1066.2663551759063</c:v>
                </c:pt>
                <c:pt idx="24">
                  <c:v>957.04530258529292</c:v>
                </c:pt>
                <c:pt idx="25">
                  <c:v>970.23112587421474</c:v>
                </c:pt>
                <c:pt idx="26">
                  <c:v>994.45281294092092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076-4401-83BB-AC9947D4ABE5}"/>
            </c:ext>
          </c:extLst>
        </c:ser>
        <c:ser>
          <c:idx val="4"/>
          <c:order val="4"/>
          <c:tx>
            <c:strRef>
              <c:f>'NEW Summary 1990-2016 GHG'!$A$10</c:f>
              <c:strCache>
                <c:ptCount val="1"/>
                <c:pt idx="0">
                  <c:v>Public Services</c:v>
                </c:pt>
              </c:strCache>
            </c:strRef>
          </c:tx>
          <c:invertIfNegative val="0"/>
          <c:cat>
            <c:numRef>
              <c:f>'NEW Summary 1990-2016 GHG'!$B$1:$AB$1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'NEW Summary 1990-2016 GHG'!$B$10:$AB$10</c:f>
              <c:numCache>
                <c:formatCode>0.00</c:formatCode>
                <c:ptCount val="27"/>
                <c:pt idx="0">
                  <c:v>1160.6547857137414</c:v>
                </c:pt>
                <c:pt idx="1">
                  <c:v>1144.5789777818236</c:v>
                </c:pt>
                <c:pt idx="2">
                  <c:v>1062.5422076599893</c:v>
                </c:pt>
                <c:pt idx="3">
                  <c:v>1046.8758121630408</c:v>
                </c:pt>
                <c:pt idx="4">
                  <c:v>1079.2784230682903</c:v>
                </c:pt>
                <c:pt idx="5">
                  <c:v>936.34092293666049</c:v>
                </c:pt>
                <c:pt idx="6">
                  <c:v>979.84104089544371</c:v>
                </c:pt>
                <c:pt idx="7">
                  <c:v>955.36699614717122</c:v>
                </c:pt>
                <c:pt idx="8">
                  <c:v>906.14326535572923</c:v>
                </c:pt>
                <c:pt idx="9">
                  <c:v>954.75329655360281</c:v>
                </c:pt>
                <c:pt idx="10">
                  <c:v>989.427223372458</c:v>
                </c:pt>
                <c:pt idx="11">
                  <c:v>1019.4580026905459</c:v>
                </c:pt>
                <c:pt idx="12">
                  <c:v>981.60676128430805</c:v>
                </c:pt>
                <c:pt idx="13">
                  <c:v>963.29821029831294</c:v>
                </c:pt>
                <c:pt idx="14">
                  <c:v>871.41891055113115</c:v>
                </c:pt>
                <c:pt idx="15">
                  <c:v>952.53036202349426</c:v>
                </c:pt>
                <c:pt idx="16">
                  <c:v>912.74306437273049</c:v>
                </c:pt>
                <c:pt idx="17">
                  <c:v>958.75504141025374</c:v>
                </c:pt>
                <c:pt idx="18">
                  <c:v>1053.0322678576665</c:v>
                </c:pt>
                <c:pt idx="19">
                  <c:v>1002.1056179232845</c:v>
                </c:pt>
                <c:pt idx="20">
                  <c:v>1021.2472376376195</c:v>
                </c:pt>
                <c:pt idx="21">
                  <c:v>913.69181242703803</c:v>
                </c:pt>
                <c:pt idx="22">
                  <c:v>930.94364272815233</c:v>
                </c:pt>
                <c:pt idx="23">
                  <c:v>871.21531402997823</c:v>
                </c:pt>
                <c:pt idx="24">
                  <c:v>815.59557643700703</c:v>
                </c:pt>
                <c:pt idx="25">
                  <c:v>850.65925900388766</c:v>
                </c:pt>
                <c:pt idx="26">
                  <c:v>873.31905635187161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076-4401-83BB-AC9947D4ABE5}"/>
            </c:ext>
          </c:extLst>
        </c:ser>
        <c:ser>
          <c:idx val="5"/>
          <c:order val="5"/>
          <c:tx>
            <c:strRef>
              <c:f>'NEW Summary 1990-2016 GHG'!$A$11</c:f>
              <c:strCache>
                <c:ptCount val="1"/>
                <c:pt idx="0">
                  <c:v>Transport</c:v>
                </c:pt>
              </c:strCache>
            </c:strRef>
          </c:tx>
          <c:invertIfNegative val="0"/>
          <c:cat>
            <c:numRef>
              <c:f>'NEW Summary 1990-2016 GHG'!$B$1:$AB$1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'NEW Summary 1990-2016 GHG'!$B$11:$AB$11</c:f>
              <c:numCache>
                <c:formatCode>0.00</c:formatCode>
                <c:ptCount val="27"/>
                <c:pt idx="0">
                  <c:v>5136.7116994750268</c:v>
                </c:pt>
                <c:pt idx="1">
                  <c:v>5316.0207959986483</c:v>
                </c:pt>
                <c:pt idx="2">
                  <c:v>5746.4315658420792</c:v>
                </c:pt>
                <c:pt idx="3">
                  <c:v>5723.5892745683168</c:v>
                </c:pt>
                <c:pt idx="4">
                  <c:v>5976.8996162487419</c:v>
                </c:pt>
                <c:pt idx="5">
                  <c:v>6274.8056386050812</c:v>
                </c:pt>
                <c:pt idx="6">
                  <c:v>7326.8432302723822</c:v>
                </c:pt>
                <c:pt idx="7">
                  <c:v>7708.4798352939506</c:v>
                </c:pt>
                <c:pt idx="8">
                  <c:v>9056.576426981188</c:v>
                </c:pt>
                <c:pt idx="9">
                  <c:v>9751.7615180792782</c:v>
                </c:pt>
                <c:pt idx="10">
                  <c:v>10792.042179514287</c:v>
                </c:pt>
                <c:pt idx="11">
                  <c:v>11315.233759383655</c:v>
                </c:pt>
                <c:pt idx="12">
                  <c:v>11509.85219533925</c:v>
                </c:pt>
                <c:pt idx="13">
                  <c:v>11713.126280628347</c:v>
                </c:pt>
                <c:pt idx="14">
                  <c:v>12433.786262040274</c:v>
                </c:pt>
                <c:pt idx="15">
                  <c:v>13124.880482727427</c:v>
                </c:pt>
                <c:pt idx="16">
                  <c:v>13804.917556389695</c:v>
                </c:pt>
                <c:pt idx="17">
                  <c:v>14391.022163066202</c:v>
                </c:pt>
                <c:pt idx="18">
                  <c:v>13661.975234281601</c:v>
                </c:pt>
                <c:pt idx="19">
                  <c:v>12442.546004397916</c:v>
                </c:pt>
                <c:pt idx="20">
                  <c:v>11529.215946040373</c:v>
                </c:pt>
                <c:pt idx="21">
                  <c:v>11220.223496723142</c:v>
                </c:pt>
                <c:pt idx="22">
                  <c:v>10836.495579097496</c:v>
                </c:pt>
                <c:pt idx="23">
                  <c:v>11065.892388301068</c:v>
                </c:pt>
                <c:pt idx="24">
                  <c:v>11347.027954286557</c:v>
                </c:pt>
                <c:pt idx="25">
                  <c:v>11813.146422910384</c:v>
                </c:pt>
                <c:pt idx="26">
                  <c:v>12293.954800762731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E076-4401-83BB-AC9947D4ABE5}"/>
            </c:ext>
          </c:extLst>
        </c:ser>
        <c:ser>
          <c:idx val="6"/>
          <c:order val="6"/>
          <c:tx>
            <c:strRef>
              <c:f>'NEW Summary 1990-2016 GHG'!$A$17</c:f>
              <c:strCache>
                <c:ptCount val="1"/>
                <c:pt idx="0">
                  <c:v>Industrial Processes</c:v>
                </c:pt>
              </c:strCache>
            </c:strRef>
          </c:tx>
          <c:invertIfNegative val="0"/>
          <c:cat>
            <c:numRef>
              <c:f>'NEW Summary 1990-2016 GHG'!$B$1:$AB$1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'NEW Summary 1990-2016 GHG'!$B$17:$AB$17</c:f>
              <c:numCache>
                <c:formatCode>0.00</c:formatCode>
                <c:ptCount val="27"/>
                <c:pt idx="0">
                  <c:v>3274.1805556216536</c:v>
                </c:pt>
                <c:pt idx="1">
                  <c:v>2961.5154867606257</c:v>
                </c:pt>
                <c:pt idx="2">
                  <c:v>2873.1311317231666</c:v>
                </c:pt>
                <c:pt idx="3">
                  <c:v>2838.5991475522437</c:v>
                </c:pt>
                <c:pt idx="4">
                  <c:v>3076.9347211317145</c:v>
                </c:pt>
                <c:pt idx="5">
                  <c:v>2990.5447736515439</c:v>
                </c:pt>
                <c:pt idx="6">
                  <c:v>3072.6897044207972</c:v>
                </c:pt>
                <c:pt idx="7">
                  <c:v>3402.2261366211055</c:v>
                </c:pt>
                <c:pt idx="8">
                  <c:v>3291.8414120406737</c:v>
                </c:pt>
                <c:pt idx="9">
                  <c:v>3241.0760717321723</c:v>
                </c:pt>
                <c:pt idx="10">
                  <c:v>3788.478730415045</c:v>
                </c:pt>
                <c:pt idx="11">
                  <c:v>3820.5230597555678</c:v>
                </c:pt>
                <c:pt idx="12">
                  <c:v>3302.1356086090414</c:v>
                </c:pt>
                <c:pt idx="13">
                  <c:v>2495.3482808956528</c:v>
                </c:pt>
                <c:pt idx="14">
                  <c:v>2667.0433508185283</c:v>
                </c:pt>
                <c:pt idx="15">
                  <c:v>2764.5049178577051</c:v>
                </c:pt>
                <c:pt idx="16">
                  <c:v>2710.0676438332744</c:v>
                </c:pt>
                <c:pt idx="17">
                  <c:v>2770.3255967022524</c:v>
                </c:pt>
                <c:pt idx="18">
                  <c:v>2471.8970960945849</c:v>
                </c:pt>
                <c:pt idx="19">
                  <c:v>1658.5762208720439</c:v>
                </c:pt>
                <c:pt idx="20">
                  <c:v>1464.5878065035245</c:v>
                </c:pt>
                <c:pt idx="21">
                  <c:v>1334.8670984180253</c:v>
                </c:pt>
                <c:pt idx="22">
                  <c:v>1561.2519804660562</c:v>
                </c:pt>
                <c:pt idx="23">
                  <c:v>1477.3875492423413</c:v>
                </c:pt>
                <c:pt idx="24">
                  <c:v>1820.3433541982652</c:v>
                </c:pt>
                <c:pt idx="25">
                  <c:v>2007.1540394566457</c:v>
                </c:pt>
                <c:pt idx="26">
                  <c:v>2149.9086224424818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076-4401-83BB-AC9947D4ABE5}"/>
            </c:ext>
          </c:extLst>
        </c:ser>
        <c:ser>
          <c:idx val="7"/>
          <c:order val="7"/>
          <c:tx>
            <c:strRef>
              <c:f>'NEW Summary 1990-2016 GHG'!$A$23</c:f>
              <c:strCache>
                <c:ptCount val="1"/>
                <c:pt idx="0">
                  <c:v>F-Gases</c:v>
                </c:pt>
              </c:strCache>
            </c:strRef>
          </c:tx>
          <c:invertIfNegative val="0"/>
          <c:cat>
            <c:numRef>
              <c:f>'NEW Summary 1990-2016 GHG'!$B$1:$AB$1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'NEW Summary 1990-2016 GHG'!$B$23:$AB$23</c:f>
              <c:numCache>
                <c:formatCode>0.00</c:formatCode>
                <c:ptCount val="27"/>
                <c:pt idx="0">
                  <c:v>35.233204204176012</c:v>
                </c:pt>
                <c:pt idx="1">
                  <c:v>50.143936215157929</c:v>
                </c:pt>
                <c:pt idx="2">
                  <c:v>65.128942509702583</c:v>
                </c:pt>
                <c:pt idx="3">
                  <c:v>95.609894987097931</c:v>
                </c:pt>
                <c:pt idx="4">
                  <c:v>131.51945109792425</c:v>
                </c:pt>
                <c:pt idx="5">
                  <c:v>284.2861150136095</c:v>
                </c:pt>
                <c:pt idx="6">
                  <c:v>406.53612063979705</c:v>
                </c:pt>
                <c:pt idx="7">
                  <c:v>585.09748482729265</c:v>
                </c:pt>
                <c:pt idx="8">
                  <c:v>546.43150490191181</c:v>
                </c:pt>
                <c:pt idx="9">
                  <c:v>699.20446600518289</c:v>
                </c:pt>
                <c:pt idx="10">
                  <c:v>955.35056142279029</c:v>
                </c:pt>
                <c:pt idx="11">
                  <c:v>1055.3359003167532</c:v>
                </c:pt>
                <c:pt idx="12">
                  <c:v>985.21466546329589</c:v>
                </c:pt>
                <c:pt idx="13">
                  <c:v>1127.5583141639672</c:v>
                </c:pt>
                <c:pt idx="14">
                  <c:v>1000.1428581691844</c:v>
                </c:pt>
                <c:pt idx="15">
                  <c:v>1019.8779027630904</c:v>
                </c:pt>
                <c:pt idx="16">
                  <c:v>1178.1307952847753</c:v>
                </c:pt>
                <c:pt idx="17">
                  <c:v>1174.5557672972018</c:v>
                </c:pt>
                <c:pt idx="18">
                  <c:v>1036.5831308593688</c:v>
                </c:pt>
                <c:pt idx="19">
                  <c:v>1037.8876370185974</c:v>
                </c:pt>
                <c:pt idx="20">
                  <c:v>1011.6857650379305</c:v>
                </c:pt>
                <c:pt idx="21">
                  <c:v>1016.4817967180617</c:v>
                </c:pt>
                <c:pt idx="22">
                  <c:v>996.32812875996115</c:v>
                </c:pt>
                <c:pt idx="23">
                  <c:v>1122.7660449216069</c:v>
                </c:pt>
                <c:pt idx="24">
                  <c:v>1182.8654877673853</c:v>
                </c:pt>
                <c:pt idx="25">
                  <c:v>1142.0581833539566</c:v>
                </c:pt>
                <c:pt idx="26">
                  <c:v>1267.2963274199278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076-4401-83BB-AC9947D4ABE5}"/>
            </c:ext>
          </c:extLst>
        </c:ser>
        <c:ser>
          <c:idx val="8"/>
          <c:order val="8"/>
          <c:tx>
            <c:strRef>
              <c:f>'NEW Summary 1990-2016 GHG'!$A$24</c:f>
              <c:strCache>
                <c:ptCount val="1"/>
                <c:pt idx="0">
                  <c:v>Agriculture</c:v>
                </c:pt>
              </c:strCache>
            </c:strRef>
          </c:tx>
          <c:invertIfNegative val="0"/>
          <c:cat>
            <c:numRef>
              <c:f>'NEW Summary 1990-2016 GHG'!$B$1:$AB$1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'NEW Summary 1990-2016 GHG'!$B$24:$AB$24</c:f>
              <c:numCache>
                <c:formatCode>0.00</c:formatCode>
                <c:ptCount val="27"/>
                <c:pt idx="0">
                  <c:v>20332.829847231642</c:v>
                </c:pt>
                <c:pt idx="1">
                  <c:v>20417.218190088635</c:v>
                </c:pt>
                <c:pt idx="2">
                  <c:v>20401.677261779503</c:v>
                </c:pt>
                <c:pt idx="3">
                  <c:v>20600.829019338507</c:v>
                </c:pt>
                <c:pt idx="4">
                  <c:v>20735.711008420694</c:v>
                </c:pt>
                <c:pt idx="5">
                  <c:v>21357.314373826121</c:v>
                </c:pt>
                <c:pt idx="6">
                  <c:v>21531.73508775546</c:v>
                </c:pt>
                <c:pt idx="7">
                  <c:v>21585.368021591072</c:v>
                </c:pt>
                <c:pt idx="8">
                  <c:v>21991.485409006866</c:v>
                </c:pt>
                <c:pt idx="9">
                  <c:v>21634.334608817062</c:v>
                </c:pt>
                <c:pt idx="10">
                  <c:v>20815.583157983965</c:v>
                </c:pt>
                <c:pt idx="11">
                  <c:v>20482.352168677367</c:v>
                </c:pt>
                <c:pt idx="12">
                  <c:v>20119.318520125227</c:v>
                </c:pt>
                <c:pt idx="13">
                  <c:v>20360.607962170812</c:v>
                </c:pt>
                <c:pt idx="14">
                  <c:v>20077.198762366737</c:v>
                </c:pt>
                <c:pt idx="15">
                  <c:v>19852.274312190173</c:v>
                </c:pt>
                <c:pt idx="16">
                  <c:v>19436.694195426426</c:v>
                </c:pt>
                <c:pt idx="17">
                  <c:v>19103.905424160326</c:v>
                </c:pt>
                <c:pt idx="18">
                  <c:v>18941.482260193094</c:v>
                </c:pt>
                <c:pt idx="19">
                  <c:v>18517.952534093885</c:v>
                </c:pt>
                <c:pt idx="20">
                  <c:v>18694.928603405282</c:v>
                </c:pt>
                <c:pt idx="21">
                  <c:v>18052.2516375673</c:v>
                </c:pt>
                <c:pt idx="22">
                  <c:v>18438.959409477451</c:v>
                </c:pt>
                <c:pt idx="23">
                  <c:v>19256.008042195415</c:v>
                </c:pt>
                <c:pt idx="24">
                  <c:v>19038.638162159794</c:v>
                </c:pt>
                <c:pt idx="25">
                  <c:v>19323.936956883168</c:v>
                </c:pt>
                <c:pt idx="26">
                  <c:v>19851.308768406085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E076-4401-83BB-AC9947D4ABE5}"/>
            </c:ext>
          </c:extLst>
        </c:ser>
        <c:ser>
          <c:idx val="9"/>
          <c:order val="9"/>
          <c:tx>
            <c:strRef>
              <c:f>'NEW Summary 1990-2016 GHG'!$A$32</c:f>
              <c:strCache>
                <c:ptCount val="1"/>
                <c:pt idx="0">
                  <c:v>Waste</c:v>
                </c:pt>
              </c:strCache>
            </c:strRef>
          </c:tx>
          <c:invertIfNegative val="0"/>
          <c:cat>
            <c:numRef>
              <c:f>'NEW Summary 1990-2016 GHG'!$B$1:$AB$1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'NEW Summary 1990-2016 GHG'!$B$32:$AB$32</c:f>
              <c:numCache>
                <c:formatCode>0.00</c:formatCode>
                <c:ptCount val="27"/>
                <c:pt idx="0">
                  <c:v>1546.8003996996913</c:v>
                </c:pt>
                <c:pt idx="1">
                  <c:v>1627.7649618277587</c:v>
                </c:pt>
                <c:pt idx="2">
                  <c:v>1692.8601567558967</c:v>
                </c:pt>
                <c:pt idx="3">
                  <c:v>1742.5251792457784</c:v>
                </c:pt>
                <c:pt idx="4">
                  <c:v>1786.7952341677737</c:v>
                </c:pt>
                <c:pt idx="5">
                  <c:v>1823.0170859163275</c:v>
                </c:pt>
                <c:pt idx="6">
                  <c:v>1702.1735435775422</c:v>
                </c:pt>
                <c:pt idx="7">
                  <c:v>1428.9083438370149</c:v>
                </c:pt>
                <c:pt idx="8">
                  <c:v>1472.0318915508019</c:v>
                </c:pt>
                <c:pt idx="9">
                  <c:v>1477.2829261327743</c:v>
                </c:pt>
                <c:pt idx="10">
                  <c:v>1489.0931634895912</c:v>
                </c:pt>
                <c:pt idx="11">
                  <c:v>1601.8416075473442</c:v>
                </c:pt>
                <c:pt idx="12">
                  <c:v>1707.6016299791327</c:v>
                </c:pt>
                <c:pt idx="13">
                  <c:v>1763.0989231024366</c:v>
                </c:pt>
                <c:pt idx="14">
                  <c:v>1484.2041275760614</c:v>
                </c:pt>
                <c:pt idx="15">
                  <c:v>1290.6781700928918</c:v>
                </c:pt>
                <c:pt idx="16">
                  <c:v>1326.3973042215107</c:v>
                </c:pt>
                <c:pt idx="17">
                  <c:v>848.50866420761213</c:v>
                </c:pt>
                <c:pt idx="18">
                  <c:v>687.385940110756</c:v>
                </c:pt>
                <c:pt idx="19">
                  <c:v>515.20520574863963</c:v>
                </c:pt>
                <c:pt idx="20">
                  <c:v>498.89883011939537</c:v>
                </c:pt>
                <c:pt idx="21">
                  <c:v>589.88134623152837</c:v>
                </c:pt>
                <c:pt idx="22">
                  <c:v>514.57296710033779</c:v>
                </c:pt>
                <c:pt idx="23">
                  <c:v>671.02750192331837</c:v>
                </c:pt>
                <c:pt idx="24">
                  <c:v>852.97497285976669</c:v>
                </c:pt>
                <c:pt idx="25">
                  <c:v>949.25441808453161</c:v>
                </c:pt>
                <c:pt idx="26">
                  <c:v>957.72281746117346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E076-4401-83BB-AC9947D4AB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83949184"/>
        <c:axId val="183951360"/>
      </c:barChart>
      <c:catAx>
        <c:axId val="1839491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83951360"/>
        <c:crosses val="autoZero"/>
        <c:auto val="1"/>
        <c:lblAlgn val="ctr"/>
        <c:lblOffset val="100"/>
        <c:noMultiLvlLbl val="0"/>
      </c:catAx>
      <c:valAx>
        <c:axId val="18395136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600"/>
                </a:pPr>
                <a:r>
                  <a:rPr lang="en-IE" sz="1600"/>
                  <a:t>kiltonnes</a:t>
                </a:r>
                <a:r>
                  <a:rPr lang="en-IE" sz="1600" baseline="0"/>
                  <a:t> CO</a:t>
                </a:r>
                <a:r>
                  <a:rPr lang="en-IE" sz="1600" baseline="-25000"/>
                  <a:t>2</a:t>
                </a:r>
                <a:r>
                  <a:rPr lang="en-IE" sz="1600" baseline="0"/>
                  <a:t> equivalent</a:t>
                </a:r>
                <a:endParaRPr lang="en-IE" sz="1600"/>
              </a:p>
            </c:rich>
          </c:tx>
          <c:layout>
            <c:manualLayout>
              <c:xMode val="edge"/>
              <c:yMode val="edge"/>
              <c:x val="1.0182577014198177E-2"/>
              <c:y val="0.26258733336449436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200" baseline="0"/>
            </a:pPr>
            <a:endParaRPr lang="en-US"/>
          </a:p>
        </c:txPr>
        <c:crossAx val="183949184"/>
        <c:crosses val="autoZero"/>
        <c:crossBetween val="between"/>
      </c:val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7.47624430381785E-2"/>
          <c:y val="0.93561794588213598"/>
          <c:w val="0.87419699531423589"/>
          <c:h val="4.8341954711347675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2016</a:t>
            </a:r>
          </a:p>
        </c:rich>
      </c:tx>
      <c:layout>
        <c:manualLayout>
          <c:xMode val="edge"/>
          <c:yMode val="edge"/>
          <c:x val="5.8777011494252893E-2"/>
          <c:y val="1.6703954628376469E-2"/>
        </c:manualLayout>
      </c:layout>
      <c:overlay val="1"/>
    </c:title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5.1981802821697782E-3"/>
                  <c:y val="-2.0050128478697293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147-4837-98BF-C69616A6DA44}"/>
                </c:ext>
              </c:extLst>
            </c:dLbl>
            <c:dLbl>
              <c:idx val="1"/>
              <c:layout>
                <c:manualLayout>
                  <c:x val="5.1981802821697782E-3"/>
                  <c:y val="-1.8045115630827561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147-4837-98BF-C69616A6DA44}"/>
                </c:ext>
              </c:extLst>
            </c:dLbl>
            <c:dLbl>
              <c:idx val="2"/>
              <c:layout>
                <c:manualLayout>
                  <c:x val="1.5594540846509334E-2"/>
                  <c:y val="-1.604010278295783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147-4837-98BF-C69616A6DA44}"/>
                </c:ext>
              </c:extLst>
            </c:dLbl>
            <c:dLbl>
              <c:idx val="3"/>
              <c:layout>
                <c:manualLayout>
                  <c:x val="5.1981802821697782E-3"/>
                  <c:y val="-8.0200513914788427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147-4837-98BF-C69616A6DA44}"/>
                </c:ext>
              </c:extLst>
            </c:dLbl>
            <c:dLbl>
              <c:idx val="4"/>
              <c:layout>
                <c:manualLayout>
                  <c:x val="-3.4654535214465182E-2"/>
                  <c:y val="3.809524410952485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147-4837-98BF-C69616A6DA44}"/>
                </c:ext>
              </c:extLst>
            </c:dLbl>
            <c:dLbl>
              <c:idx val="5"/>
              <c:layout>
                <c:manualLayout>
                  <c:x val="-8.1438157753993184E-2"/>
                  <c:y val="0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147-4837-98BF-C69616A6DA44}"/>
                </c:ext>
              </c:extLst>
            </c:dLbl>
            <c:dLbl>
              <c:idx val="6"/>
              <c:layout>
                <c:manualLayout>
                  <c:x val="-1.5883145156515001E-17"/>
                  <c:y val="4.0100256957394586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147-4837-98BF-C69616A6DA44}"/>
                </c:ext>
              </c:extLst>
            </c:dLbl>
            <c:dLbl>
              <c:idx val="7"/>
              <c:layout>
                <c:manualLayout>
                  <c:x val="-2.2525447889402372E-2"/>
                  <c:y val="-1.604010278295783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147-4837-98BF-C69616A6DA44}"/>
                </c:ext>
              </c:extLst>
            </c:dLbl>
            <c:dLbl>
              <c:idx val="8"/>
              <c:layout>
                <c:manualLayout>
                  <c:x val="-1.0396360564339556E-2"/>
                  <c:y val="-4.0100256957394586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147-4837-98BF-C69616A6DA44}"/>
                </c:ext>
              </c:extLst>
            </c:dLbl>
            <c:dLbl>
              <c:idx val="9"/>
              <c:layout>
                <c:manualLayout>
                  <c:x val="1.0396360564339556E-2"/>
                  <c:y val="-4.0100256957394586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147-4837-98BF-C69616A6DA44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dLblPos val="outEnd"/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('NEW Summary 1990-2016 GHG'!$A$2,'NEW Summary 1990-2016 GHG'!$A$7,'NEW Summary 1990-2016 GHG'!$A$8,'NEW Summary 1990-2016 GHG'!$A$9,'NEW Summary 1990-2016 GHG'!$A$10,'NEW Summary 1990-2016 GHG'!$A$11,'NEW Summary 1990-2016 GHG'!$A$17,'NEW Summary 1990-2016 GHG'!$A$23,'NEW Summary 1990-2016 GHG'!$A$24,'NEW Summary 1990-2016 GHG'!$A$32)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('NEW Summary 1990-2016 GHG'!$AB$2,'NEW Summary 1990-2016 GHG'!$AB$7,'NEW Summary 1990-2016 GHG'!$AB$8,'NEW Summary 1990-2016 GHG'!$AB$9,'NEW Summary 1990-2016 GHG'!$AB$10,'NEW Summary 1990-2016 GHG'!$AB$11,'NEW Summary 1990-2016 GHG'!$AB$17,'NEW Summary 1990-2016 GHG'!$AB$23,'NEW Summary 1990-2016 GHG'!$AB$24,'NEW Summary 1990-2016 GHG'!$AB$32)</c:f>
              <c:numCache>
                <c:formatCode>0.00</c:formatCode>
                <c:ptCount val="10"/>
                <c:pt idx="0">
                  <c:v>12556.69844602509</c:v>
                </c:pt>
                <c:pt idx="1">
                  <c:v>6046.5530245355721</c:v>
                </c:pt>
                <c:pt idx="2">
                  <c:v>4554.6065969885512</c:v>
                </c:pt>
                <c:pt idx="3">
                  <c:v>994.45281294092092</c:v>
                </c:pt>
                <c:pt idx="4">
                  <c:v>873.31905635187161</c:v>
                </c:pt>
                <c:pt idx="5">
                  <c:v>12293.954800762731</c:v>
                </c:pt>
                <c:pt idx="6">
                  <c:v>2149.9086224424818</c:v>
                </c:pt>
                <c:pt idx="7">
                  <c:v>1267.2963274199278</c:v>
                </c:pt>
                <c:pt idx="8">
                  <c:v>19851.308768406085</c:v>
                </c:pt>
                <c:pt idx="9">
                  <c:v>957.72281746117346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B147-4837-98BF-C69616A6DA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650605128471078"/>
          <c:w val="0.9503756720065164"/>
          <c:h val="0.14917627331953798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CO</a:t>
            </a:r>
            <a:r>
              <a:rPr lang="en-IE" baseline="-25000"/>
              <a:t>2</a:t>
            </a:r>
            <a:r>
              <a:rPr lang="en-IE"/>
              <a:t> emissions EGBET 1990-2016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7.2440111151251305E-2"/>
          <c:y val="8.896657254451075E-2"/>
          <c:w val="0.90417469388084826"/>
          <c:h val="0.77320830352961756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'NEW Summary 1990-2016 GHG'!$A$109</c:f>
              <c:strCache>
                <c:ptCount val="1"/>
                <c:pt idx="0">
                  <c:v>Electricity generation</c:v>
                </c:pt>
              </c:strCache>
            </c:strRef>
          </c:tx>
          <c:invertIfNegative val="0"/>
          <c:cat>
            <c:numRef>
              <c:f>'NEW Summary 1990-2016 GHG'!$B$108:$AC$108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2050</c:v>
                </c:pt>
              </c:numCache>
            </c:numRef>
          </c:cat>
          <c:val>
            <c:numRef>
              <c:f>'NEW Summary 1990-2016 GHG'!$B$109:$AC$109</c:f>
              <c:numCache>
                <c:formatCode>0.00</c:formatCode>
                <c:ptCount val="28"/>
                <c:pt idx="0">
                  <c:v>10876.49</c:v>
                </c:pt>
                <c:pt idx="1">
                  <c:v>11361.810000000001</c:v>
                </c:pt>
                <c:pt idx="2">
                  <c:v>12027.130000000001</c:v>
                </c:pt>
                <c:pt idx="3">
                  <c:v>12047.519999999999</c:v>
                </c:pt>
                <c:pt idx="4">
                  <c:v>12368.4</c:v>
                </c:pt>
                <c:pt idx="5">
                  <c:v>13051.270999999999</c:v>
                </c:pt>
                <c:pt idx="6">
                  <c:v>13765.810000000001</c:v>
                </c:pt>
                <c:pt idx="7">
                  <c:v>14404.19</c:v>
                </c:pt>
                <c:pt idx="8">
                  <c:v>14730.09</c:v>
                </c:pt>
                <c:pt idx="9">
                  <c:v>15411.99</c:v>
                </c:pt>
                <c:pt idx="10">
                  <c:v>15667.305</c:v>
                </c:pt>
                <c:pt idx="11">
                  <c:v>16799.705999999998</c:v>
                </c:pt>
                <c:pt idx="12">
                  <c:v>15830.458000000001</c:v>
                </c:pt>
                <c:pt idx="13">
                  <c:v>15108.59</c:v>
                </c:pt>
                <c:pt idx="14">
                  <c:v>14736.822</c:v>
                </c:pt>
                <c:pt idx="15">
                  <c:v>15136.447757829999</c:v>
                </c:pt>
                <c:pt idx="16">
                  <c:v>14410.774854998932</c:v>
                </c:pt>
                <c:pt idx="17">
                  <c:v>13932.81325075683</c:v>
                </c:pt>
                <c:pt idx="18">
                  <c:v>14005.000329140019</c:v>
                </c:pt>
                <c:pt idx="19">
                  <c:v>12466.315535650141</c:v>
                </c:pt>
                <c:pt idx="20">
                  <c:v>12745.138537904344</c:v>
                </c:pt>
                <c:pt idx="21">
                  <c:v>11420.055852942522</c:v>
                </c:pt>
                <c:pt idx="22">
                  <c:v>12215.909193491123</c:v>
                </c:pt>
                <c:pt idx="23">
                  <c:v>10822.82185098144</c:v>
                </c:pt>
                <c:pt idx="24">
                  <c:v>10641.584056694865</c:v>
                </c:pt>
                <c:pt idx="25">
                  <c:v>11200.215329418537</c:v>
                </c:pt>
                <c:pt idx="26">
                  <c:v>11930.202808689046</c:v>
                </c:pt>
                <c:pt idx="27">
                  <c:v>2175.2980000000002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9EC-4C37-A321-B050B8764904}"/>
            </c:ext>
          </c:extLst>
        </c:ser>
        <c:ser>
          <c:idx val="1"/>
          <c:order val="1"/>
          <c:tx>
            <c:strRef>
              <c:f>'NEW Summary 1990-2016 GHG'!$A$110</c:f>
              <c:strCache>
                <c:ptCount val="1"/>
                <c:pt idx="0">
                  <c:v>Built Environment</c:v>
                </c:pt>
              </c:strCache>
            </c:strRef>
          </c:tx>
          <c:invertIfNegative val="0"/>
          <c:cat>
            <c:numRef>
              <c:f>'NEW Summary 1990-2016 GHG'!$B$108:$AC$108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2050</c:v>
                </c:pt>
              </c:numCache>
            </c:numRef>
          </c:cat>
          <c:val>
            <c:numRef>
              <c:f>'NEW Summary 1990-2016 GHG'!$B$110:$AC$110</c:f>
              <c:numCache>
                <c:formatCode>0.00</c:formatCode>
                <c:ptCount val="28"/>
                <c:pt idx="0">
                  <c:v>9283.7134411551524</c:v>
                </c:pt>
                <c:pt idx="1">
                  <c:v>9366.7662914662287</c:v>
                </c:pt>
                <c:pt idx="2">
                  <c:v>8530.3882347885447</c:v>
                </c:pt>
                <c:pt idx="3">
                  <c:v>8489.5353460161223</c:v>
                </c:pt>
                <c:pt idx="4">
                  <c:v>8547.3463464480283</c:v>
                </c:pt>
                <c:pt idx="5">
                  <c:v>8236.9544126796463</c:v>
                </c:pt>
                <c:pt idx="6">
                  <c:v>8463.6805929661004</c:v>
                </c:pt>
                <c:pt idx="7">
                  <c:v>8196.4303256138555</c:v>
                </c:pt>
                <c:pt idx="8">
                  <c:v>8633.9795179511566</c:v>
                </c:pt>
                <c:pt idx="9">
                  <c:v>8469.4698805455773</c:v>
                </c:pt>
                <c:pt idx="10">
                  <c:v>8596.047657496023</c:v>
                </c:pt>
                <c:pt idx="11">
                  <c:v>8932.907530405937</c:v>
                </c:pt>
                <c:pt idx="12">
                  <c:v>8804.6679416906736</c:v>
                </c:pt>
                <c:pt idx="13">
                  <c:v>9036.1805007332732</c:v>
                </c:pt>
                <c:pt idx="14">
                  <c:v>9008.6282006649762</c:v>
                </c:pt>
                <c:pt idx="15">
                  <c:v>9486.0270918755123</c:v>
                </c:pt>
                <c:pt idx="16">
                  <c:v>9242.1145331982261</c:v>
                </c:pt>
                <c:pt idx="17">
                  <c:v>9097.9310744175818</c:v>
                </c:pt>
                <c:pt idx="18">
                  <c:v>9904.0060215732756</c:v>
                </c:pt>
                <c:pt idx="19">
                  <c:v>9538.3060611829569</c:v>
                </c:pt>
                <c:pt idx="20">
                  <c:v>9899.2309500178926</c:v>
                </c:pt>
                <c:pt idx="21">
                  <c:v>8516.882017297803</c:v>
                </c:pt>
                <c:pt idx="22">
                  <c:v>8150.1167132844921</c:v>
                </c:pt>
                <c:pt idx="23">
                  <c:v>8122.1153275140023</c:v>
                </c:pt>
                <c:pt idx="24">
                  <c:v>7333.9729793044189</c:v>
                </c:pt>
                <c:pt idx="25">
                  <c:v>7681.6537845471612</c:v>
                </c:pt>
                <c:pt idx="26">
                  <c:v>7739.7456519846983</c:v>
                </c:pt>
                <c:pt idx="27">
                  <c:v>1856.7426882310306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9EC-4C37-A321-B050B8764904}"/>
            </c:ext>
          </c:extLst>
        </c:ser>
        <c:ser>
          <c:idx val="2"/>
          <c:order val="2"/>
          <c:tx>
            <c:strRef>
              <c:f>'NEW Summary 1990-2016 GHG'!$A$114</c:f>
              <c:strCache>
                <c:ptCount val="1"/>
                <c:pt idx="0">
                  <c:v>Transport</c:v>
                </c:pt>
              </c:strCache>
            </c:strRef>
          </c:tx>
          <c:invertIfNegative val="0"/>
          <c:cat>
            <c:numRef>
              <c:f>'NEW Summary 1990-2016 GHG'!$B$108:$AC$108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2050</c:v>
                </c:pt>
              </c:numCache>
            </c:numRef>
          </c:cat>
          <c:val>
            <c:numRef>
              <c:f>'NEW Summary 1990-2016 GHG'!$B$114:$AC$114</c:f>
              <c:numCache>
                <c:formatCode>0.00</c:formatCode>
                <c:ptCount val="28"/>
                <c:pt idx="0">
                  <c:v>5021.6898441292005</c:v>
                </c:pt>
                <c:pt idx="1">
                  <c:v>5199.8581194638227</c:v>
                </c:pt>
                <c:pt idx="2">
                  <c:v>5614.7274807619178</c:v>
                </c:pt>
                <c:pt idx="3">
                  <c:v>5577.0535595017927</c:v>
                </c:pt>
                <c:pt idx="4">
                  <c:v>5799.8890193135703</c:v>
                </c:pt>
                <c:pt idx="5">
                  <c:v>6054.2024958229631</c:v>
                </c:pt>
                <c:pt idx="6">
                  <c:v>7023.5859079978518</c:v>
                </c:pt>
                <c:pt idx="7">
                  <c:v>7344.8317115501741</c:v>
                </c:pt>
                <c:pt idx="8">
                  <c:v>8618.2337267497769</c:v>
                </c:pt>
                <c:pt idx="9">
                  <c:v>9532.1802619570281</c:v>
                </c:pt>
                <c:pt idx="10">
                  <c:v>10561.822535402274</c:v>
                </c:pt>
                <c:pt idx="11">
                  <c:v>11079.751499895299</c:v>
                </c:pt>
                <c:pt idx="12">
                  <c:v>11280.49998821442</c:v>
                </c:pt>
                <c:pt idx="13">
                  <c:v>11491.164943307716</c:v>
                </c:pt>
                <c:pt idx="14">
                  <c:v>12211.716568247062</c:v>
                </c:pt>
                <c:pt idx="15">
                  <c:v>12906.094120745991</c:v>
                </c:pt>
                <c:pt idx="16">
                  <c:v>13591.343193020735</c:v>
                </c:pt>
                <c:pt idx="17">
                  <c:v>14188.53921244284</c:v>
                </c:pt>
                <c:pt idx="18">
                  <c:v>13500.843992386965</c:v>
                </c:pt>
                <c:pt idx="19">
                  <c:v>12295.746154301783</c:v>
                </c:pt>
                <c:pt idx="20">
                  <c:v>11392.518435557578</c:v>
                </c:pt>
                <c:pt idx="21">
                  <c:v>11087.453545895722</c:v>
                </c:pt>
                <c:pt idx="22">
                  <c:v>10707.570144074494</c:v>
                </c:pt>
                <c:pt idx="23">
                  <c:v>10934.601146383407</c:v>
                </c:pt>
                <c:pt idx="24">
                  <c:v>11212.234594089632</c:v>
                </c:pt>
                <c:pt idx="25">
                  <c:v>11673.032897666262</c:v>
                </c:pt>
                <c:pt idx="26">
                  <c:v>12148.722809585612</c:v>
                </c:pt>
                <c:pt idx="27">
                  <c:v>1004.3379688258401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9EC-4C37-A321-B050B876490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24604544"/>
        <c:axId val="224606080"/>
      </c:barChart>
      <c:catAx>
        <c:axId val="2246045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24606080"/>
        <c:crosses val="autoZero"/>
        <c:auto val="1"/>
        <c:lblAlgn val="ctr"/>
        <c:lblOffset val="100"/>
        <c:noMultiLvlLbl val="0"/>
      </c:catAx>
      <c:valAx>
        <c:axId val="22460608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600"/>
                </a:pPr>
                <a:r>
                  <a:rPr lang="en-IE" sz="1600"/>
                  <a:t>kt CO</a:t>
                </a:r>
                <a:r>
                  <a:rPr lang="en-IE" sz="1600" baseline="-25000"/>
                  <a:t>2</a:t>
                </a:r>
              </a:p>
            </c:rich>
          </c:tx>
          <c:layout>
            <c:manualLayout>
              <c:xMode val="edge"/>
              <c:yMode val="edge"/>
              <c:x val="1.7282413442406427E-2"/>
              <c:y val="0.42359105307769157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200" baseline="0"/>
            </a:pPr>
            <a:endParaRPr lang="en-US"/>
          </a:p>
        </c:txPr>
        <c:crossAx val="224604544"/>
        <c:crosses val="autoZero"/>
        <c:crossBetween val="between"/>
      </c:val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0.17660116713328158"/>
          <c:y val="0.93561794588213598"/>
          <c:w val="0.68711541689619238"/>
          <c:h val="4.8341954711347675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1990</a:t>
            </a:r>
          </a:p>
        </c:rich>
      </c:tx>
      <c:layout>
        <c:manualLayout>
          <c:xMode val="edge"/>
          <c:yMode val="edge"/>
          <c:x val="6.2455139627028811E-2"/>
          <c:y val="2.3439039235346931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24998530616312062"/>
          <c:y val="8.7126179450030941E-2"/>
          <c:w val="0.49877175093317216"/>
          <c:h val="0.647383321407406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3.1398361530146635E-2"/>
                  <c:y val="2.8926533539753753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E48-4FC8-9E2A-95B2A0A40E08}"/>
                </c:ext>
              </c:extLst>
            </c:dLbl>
            <c:dLbl>
              <c:idx val="1"/>
              <c:layout>
                <c:manualLayout>
                  <c:x val="-4.1387964910729498E-3"/>
                  <c:y val="-5.2771931762703714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E48-4FC8-9E2A-95B2A0A40E08}"/>
                </c:ext>
              </c:extLst>
            </c:dLbl>
            <c:dLbl>
              <c:idx val="2"/>
              <c:layout>
                <c:manualLayout>
                  <c:x val="2.9525075730024077E-2"/>
                  <c:y val="-8.4857755324439385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E48-4FC8-9E2A-95B2A0A40E08}"/>
                </c:ext>
              </c:extLst>
            </c:dLbl>
            <c:dLbl>
              <c:idx val="3"/>
              <c:layout>
                <c:manualLayout>
                  <c:x val="4.1274566116621968E-2"/>
                  <c:y val="-4.4006922819521593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260A-44F2-A991-971B1C75F710}"/>
                </c:ext>
              </c:extLst>
            </c:dLbl>
            <c:dLbl>
              <c:idx val="4"/>
              <c:layout>
                <c:manualLayout>
                  <c:x val="2.8465432764959719E-2"/>
                  <c:y val="-7.2784922574659701E-4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E48-4FC8-9E2A-95B2A0A40E08}"/>
                </c:ext>
              </c:extLst>
            </c:dLbl>
            <c:dLbl>
              <c:idx val="5"/>
              <c:layout>
                <c:manualLayout>
                  <c:x val="5.6615390908361769E-2"/>
                  <c:y val="1.7015076405274093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E48-4FC8-9E2A-95B2A0A40E08}"/>
                </c:ext>
              </c:extLst>
            </c:dLbl>
            <c:dLbl>
              <c:idx val="6"/>
              <c:layout>
                <c:manualLayout>
                  <c:x val="-1.4179260658027024E-2"/>
                  <c:y val="2.1604424218551466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E48-4FC8-9E2A-95B2A0A40E08}"/>
                </c:ext>
              </c:extLst>
            </c:dLbl>
            <c:dLbl>
              <c:idx val="7"/>
              <c:layout>
                <c:manualLayout>
                  <c:x val="-4.7394078844339139E-2"/>
                  <c:y val="-2.6699537204429215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E48-4FC8-9E2A-95B2A0A40E08}"/>
                </c:ext>
              </c:extLst>
            </c:dLbl>
            <c:dLbl>
              <c:idx val="8"/>
              <c:layout>
                <c:manualLayout>
                  <c:x val="-3.3806734942445918E-2"/>
                  <c:y val="3.4405704719390135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6E48-4FC8-9E2A-95B2A0A40E08}"/>
                </c:ext>
              </c:extLst>
            </c:dLbl>
            <c:dLbl>
              <c:idx val="9"/>
              <c:layout>
                <c:manualLayout>
                  <c:x val="-7.2041606184738052E-2"/>
                  <c:y val="-1.223230989673864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E48-4FC8-9E2A-95B2A0A40E0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1" i="0" baseline="0"/>
                </a:pPr>
                <a:endParaRPr lang="en-US"/>
              </a:p>
            </c:txPr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('NEW Summary 1990-2016 GHG'!$A$2,'NEW Summary 1990-2016 GHG'!$A$7,'NEW Summary 1990-2016 GHG'!$A$8,'NEW Summary 1990-2016 GHG'!$A$9,'NEW Summary 1990-2016 GHG'!$A$10,'NEW Summary 1990-2016 GHG'!$A$11,'NEW Summary 1990-2016 GHG'!$A$17,'NEW Summary 1990-2016 GHG'!$A$23,'NEW Summary 1990-2016 GHG'!$A$24,'NEW Summary 1990-2016 GHG'!$A$32)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('NEW Summary 1990-2016 GHG'!$B$2,'NEW Summary 1990-2016 GHG'!$B$7,'NEW Summary 1990-2016 GHG'!$B$8,'NEW Summary 1990-2016 GHG'!$B$9,'NEW Summary 1990-2016 GHG'!$B$10,'NEW Summary 1990-2016 GHG'!$B$11,'NEW Summary 1990-2016 GHG'!$B$17,'NEW Summary 1990-2016 GHG'!$B$23,'NEW Summary 1990-2016 GHG'!$B$24,'NEW Summary 1990-2016 GHG'!$B$32)</c:f>
              <c:numCache>
                <c:formatCode>0.00</c:formatCode>
                <c:ptCount val="10"/>
                <c:pt idx="0">
                  <c:v>11434.977186280821</c:v>
                </c:pt>
                <c:pt idx="1">
                  <c:v>7523.6648356256719</c:v>
                </c:pt>
                <c:pt idx="2">
                  <c:v>3961.7501968617189</c:v>
                </c:pt>
                <c:pt idx="3">
                  <c:v>1083.4878236245095</c:v>
                </c:pt>
                <c:pt idx="4">
                  <c:v>1160.6547857137414</c:v>
                </c:pt>
                <c:pt idx="5">
                  <c:v>5136.7116994750268</c:v>
                </c:pt>
                <c:pt idx="6">
                  <c:v>3274.1805556216536</c:v>
                </c:pt>
                <c:pt idx="7">
                  <c:v>35.233204204176012</c:v>
                </c:pt>
                <c:pt idx="8">
                  <c:v>20332.829847231642</c:v>
                </c:pt>
                <c:pt idx="9">
                  <c:v>1546.8003996996913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6E48-4FC8-9E2A-95B2A0A40E0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4695227030184861"/>
          <c:w val="0.9306022734512015"/>
          <c:h val="0.13873004961398896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chemeClr val="tx1"/>
      </a:solidFill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9911973348644102E-2"/>
          <c:y val="3.2949149716677478E-2"/>
          <c:w val="0.91216893473155158"/>
          <c:h val="0.8292257408706660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'NEW Summary 1990-2016 CO2'!$A$2</c:f>
              <c:strCache>
                <c:ptCount val="1"/>
                <c:pt idx="0">
                  <c:v>Energy Industries</c:v>
                </c:pt>
              </c:strCache>
            </c:strRef>
          </c:tx>
          <c:invertIfNegative val="0"/>
          <c:cat>
            <c:numRef>
              <c:f>'NEW Summary 1990-2016 CO2'!$B$1:$AB$1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'NEW Summary 1990-2016 CO2'!$B$2:$AB$2</c:f>
              <c:numCache>
                <c:formatCode>0.00</c:formatCode>
                <c:ptCount val="27"/>
                <c:pt idx="0">
                  <c:v>11145.035456227111</c:v>
                </c:pt>
                <c:pt idx="1">
                  <c:v>11604.459348417375</c:v>
                </c:pt>
                <c:pt idx="2">
                  <c:v>12263.714606139287</c:v>
                </c:pt>
                <c:pt idx="3">
                  <c:v>12282.262934271139</c:v>
                </c:pt>
                <c:pt idx="4">
                  <c:v>12618.249475569461</c:v>
                </c:pt>
                <c:pt idx="5">
                  <c:v>13301.445693507379</c:v>
                </c:pt>
                <c:pt idx="6">
                  <c:v>14016.891456300849</c:v>
                </c:pt>
                <c:pt idx="7">
                  <c:v>14674.07534153362</c:v>
                </c:pt>
                <c:pt idx="8">
                  <c:v>15057.202721399828</c:v>
                </c:pt>
                <c:pt idx="9">
                  <c:v>15751.423217419808</c:v>
                </c:pt>
                <c:pt idx="10">
                  <c:v>16028.464395984538</c:v>
                </c:pt>
                <c:pt idx="11">
                  <c:v>17295.120561138508</c:v>
                </c:pt>
                <c:pt idx="12">
                  <c:v>16315.213516058593</c:v>
                </c:pt>
                <c:pt idx="13">
                  <c:v>15611.369782277199</c:v>
                </c:pt>
                <c:pt idx="14">
                  <c:v>15234.923140816931</c:v>
                </c:pt>
                <c:pt idx="15">
                  <c:v>15719.071203003468</c:v>
                </c:pt>
                <c:pt idx="16">
                  <c:v>14959.20053641473</c:v>
                </c:pt>
                <c:pt idx="17">
                  <c:v>14458.943570650037</c:v>
                </c:pt>
                <c:pt idx="18">
                  <c:v>14555.198334259139</c:v>
                </c:pt>
                <c:pt idx="19">
                  <c:v>12972.074210069097</c:v>
                </c:pt>
                <c:pt idx="20">
                  <c:v>13227.977881110211</c:v>
                </c:pt>
                <c:pt idx="21">
                  <c:v>11840.584306015167</c:v>
                </c:pt>
                <c:pt idx="22">
                  <c:v>12674.122733393579</c:v>
                </c:pt>
                <c:pt idx="23">
                  <c:v>11277.696994485366</c:v>
                </c:pt>
                <c:pt idx="24">
                  <c:v>11053.965437784022</c:v>
                </c:pt>
                <c:pt idx="25">
                  <c:v>11673.117458662044</c:v>
                </c:pt>
                <c:pt idx="26">
                  <c:v>12370.013807025533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E9A-4A50-84FF-CE3ED1140E30}"/>
            </c:ext>
          </c:extLst>
        </c:ser>
        <c:ser>
          <c:idx val="1"/>
          <c:order val="1"/>
          <c:tx>
            <c:strRef>
              <c:f>'NEW Summary 1990-2016 CO2'!$A$7</c:f>
              <c:strCache>
                <c:ptCount val="1"/>
                <c:pt idx="0">
                  <c:v>Residential</c:v>
                </c:pt>
              </c:strCache>
            </c:strRef>
          </c:tx>
          <c:invertIfNegative val="0"/>
          <c:cat>
            <c:numRef>
              <c:f>'NEW Summary 1990-2016 CO2'!$B$1:$AB$1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'NEW Summary 1990-2016 CO2'!$B$7:$AB$7</c:f>
              <c:numCache>
                <c:formatCode>0.00</c:formatCode>
                <c:ptCount val="27"/>
                <c:pt idx="0">
                  <c:v>7051.8632039831955</c:v>
                </c:pt>
                <c:pt idx="1">
                  <c:v>7104.8789509065882</c:v>
                </c:pt>
                <c:pt idx="2">
                  <c:v>6326.1434522019827</c:v>
                </c:pt>
                <c:pt idx="3">
                  <c:v>6285.6122983700698</c:v>
                </c:pt>
                <c:pt idx="4">
                  <c:v>6159.4391799232162</c:v>
                </c:pt>
                <c:pt idx="5">
                  <c:v>6145.9059727124513</c:v>
                </c:pt>
                <c:pt idx="6">
                  <c:v>6270.470182994557</c:v>
                </c:pt>
                <c:pt idx="7">
                  <c:v>5967.2111270519363</c:v>
                </c:pt>
                <c:pt idx="8">
                  <c:v>6459.6381192947365</c:v>
                </c:pt>
                <c:pt idx="9">
                  <c:v>6158.0972285341177</c:v>
                </c:pt>
                <c:pt idx="10">
                  <c:v>6243.3478709217761</c:v>
                </c:pt>
                <c:pt idx="11">
                  <c:v>6522.5025959238046</c:v>
                </c:pt>
                <c:pt idx="12">
                  <c:v>6451.9178512880517</c:v>
                </c:pt>
                <c:pt idx="13">
                  <c:v>6616.0234514186413</c:v>
                </c:pt>
                <c:pt idx="14">
                  <c:v>6798.8327034107842</c:v>
                </c:pt>
                <c:pt idx="15">
                  <c:v>7069.7776839505004</c:v>
                </c:pt>
                <c:pt idx="16">
                  <c:v>6960.8599982715541</c:v>
                </c:pt>
                <c:pt idx="17">
                  <c:v>6737.6583625515032</c:v>
                </c:pt>
                <c:pt idx="18">
                  <c:v>7319.4316646210473</c:v>
                </c:pt>
                <c:pt idx="19">
                  <c:v>7253.5384381909316</c:v>
                </c:pt>
                <c:pt idx="20">
                  <c:v>7595.5929060815088</c:v>
                </c:pt>
                <c:pt idx="21">
                  <c:v>6423.205372170677</c:v>
                </c:pt>
                <c:pt idx="22">
                  <c:v>6050.7562858763649</c:v>
                </c:pt>
                <c:pt idx="23">
                  <c:v>6201.8845084027998</c:v>
                </c:pt>
                <c:pt idx="24">
                  <c:v>5578.6069463417616</c:v>
                </c:pt>
                <c:pt idx="25">
                  <c:v>5874.0421305318059</c:v>
                </c:pt>
                <c:pt idx="26">
                  <c:v>5888.82901765524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E9A-4A50-84FF-CE3ED1140E30}"/>
            </c:ext>
          </c:extLst>
        </c:ser>
        <c:ser>
          <c:idx val="2"/>
          <c:order val="2"/>
          <c:tx>
            <c:strRef>
              <c:f>'NEW Summary 1990-2016 CO2'!$A$8</c:f>
              <c:strCache>
                <c:ptCount val="1"/>
                <c:pt idx="0">
                  <c:v>Manufacturing Combustion</c:v>
                </c:pt>
              </c:strCache>
            </c:strRef>
          </c:tx>
          <c:invertIfNegative val="0"/>
          <c:cat>
            <c:numRef>
              <c:f>'NEW Summary 1990-2016 CO2'!$B$1:$AB$1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'NEW Summary 1990-2016 CO2'!$B$8:$AB$8</c:f>
              <c:numCache>
                <c:formatCode>0.00</c:formatCode>
                <c:ptCount val="27"/>
                <c:pt idx="0">
                  <c:v>3942.6297033348628</c:v>
                </c:pt>
                <c:pt idx="1">
                  <c:v>4055.1313988456527</c:v>
                </c:pt>
                <c:pt idx="2">
                  <c:v>3752.2842241119711</c:v>
                </c:pt>
                <c:pt idx="3">
                  <c:v>3969.3858797618473</c:v>
                </c:pt>
                <c:pt idx="4">
                  <c:v>4225.4448848174252</c:v>
                </c:pt>
                <c:pt idx="5">
                  <c:v>4329.8344788193008</c:v>
                </c:pt>
                <c:pt idx="6">
                  <c:v>4163.9805943325882</c:v>
                </c:pt>
                <c:pt idx="7">
                  <c:v>4531.2905212710566</c:v>
                </c:pt>
                <c:pt idx="8">
                  <c:v>4569.0577717315864</c:v>
                </c:pt>
                <c:pt idx="9">
                  <c:v>4789.5050931301503</c:v>
                </c:pt>
                <c:pt idx="10">
                  <c:v>5617.8612959928814</c:v>
                </c:pt>
                <c:pt idx="11">
                  <c:v>5573.7550119651214</c:v>
                </c:pt>
                <c:pt idx="12">
                  <c:v>5298.3755689053824</c:v>
                </c:pt>
                <c:pt idx="13">
                  <c:v>5488.053035757086</c:v>
                </c:pt>
                <c:pt idx="14">
                  <c:v>5666.086634889175</c:v>
                </c:pt>
                <c:pt idx="15">
                  <c:v>5838.6462319301727</c:v>
                </c:pt>
                <c:pt idx="16">
                  <c:v>5722.2275857711174</c:v>
                </c:pt>
                <c:pt idx="17">
                  <c:v>5759.4898711157193</c:v>
                </c:pt>
                <c:pt idx="18">
                  <c:v>5601.9879933775792</c:v>
                </c:pt>
                <c:pt idx="19">
                  <c:v>4456.8370173666044</c:v>
                </c:pt>
                <c:pt idx="20">
                  <c:v>4452.299265346689</c:v>
                </c:pt>
                <c:pt idx="21">
                  <c:v>4121.0641300606167</c:v>
                </c:pt>
                <c:pt idx="22">
                  <c:v>4156.0863231286576</c:v>
                </c:pt>
                <c:pt idx="23">
                  <c:v>4215.656796005489</c:v>
                </c:pt>
                <c:pt idx="24">
                  <c:v>4299.3917648924999</c:v>
                </c:pt>
                <c:pt idx="25">
                  <c:v>4459.8421061115178</c:v>
                </c:pt>
                <c:pt idx="26">
                  <c:v>4530.430425717771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E9A-4A50-84FF-CE3ED1140E30}"/>
            </c:ext>
          </c:extLst>
        </c:ser>
        <c:ser>
          <c:idx val="3"/>
          <c:order val="3"/>
          <c:tx>
            <c:strRef>
              <c:f>'NEW Summary 1990-2016 CO2'!$A$9</c:f>
              <c:strCache>
                <c:ptCount val="1"/>
                <c:pt idx="0">
                  <c:v>Commercial Services</c:v>
                </c:pt>
              </c:strCache>
            </c:strRef>
          </c:tx>
          <c:invertIfNegative val="0"/>
          <c:cat>
            <c:numRef>
              <c:f>'NEW Summary 1990-2016 CO2'!$B$1:$AB$1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'NEW Summary 1990-2016 CO2'!$B$9:$AB$9</c:f>
              <c:numCache>
                <c:formatCode>0.00</c:formatCode>
                <c:ptCount val="27"/>
                <c:pt idx="0">
                  <c:v>1077.5670665370719</c:v>
                </c:pt>
                <c:pt idx="1">
                  <c:v>1123.5127707093061</c:v>
                </c:pt>
                <c:pt idx="2">
                  <c:v>1147.3242252454802</c:v>
                </c:pt>
                <c:pt idx="3">
                  <c:v>1162.4875230343407</c:v>
                </c:pt>
                <c:pt idx="4">
                  <c:v>1314.1904499972527</c:v>
                </c:pt>
                <c:pt idx="5">
                  <c:v>1159.4216245585703</c:v>
                </c:pt>
                <c:pt idx="6">
                  <c:v>1218.2873041330799</c:v>
                </c:pt>
                <c:pt idx="7">
                  <c:v>1278.5727690747967</c:v>
                </c:pt>
                <c:pt idx="8">
                  <c:v>1272.5364641964218</c:v>
                </c:pt>
                <c:pt idx="9">
                  <c:v>1361.147183861196</c:v>
                </c:pt>
                <c:pt idx="10">
                  <c:v>1367.7936549987055</c:v>
                </c:pt>
                <c:pt idx="11">
                  <c:v>1395.5471177976603</c:v>
                </c:pt>
                <c:pt idx="12">
                  <c:v>1375.6218726516593</c:v>
                </c:pt>
                <c:pt idx="13">
                  <c:v>1461.1953645103272</c:v>
                </c:pt>
                <c:pt idx="14">
                  <c:v>1342.2998795653161</c:v>
                </c:pt>
                <c:pt idx="15">
                  <c:v>1468.0139244665465</c:v>
                </c:pt>
                <c:pt idx="16">
                  <c:v>1372.5437575458575</c:v>
                </c:pt>
                <c:pt idx="17">
                  <c:v>1405.6314329099537</c:v>
                </c:pt>
                <c:pt idx="18">
                  <c:v>1536.0669798765157</c:v>
                </c:pt>
                <c:pt idx="19">
                  <c:v>1286.7717501150182</c:v>
                </c:pt>
                <c:pt idx="20">
                  <c:v>1286.4844164013446</c:v>
                </c:pt>
                <c:pt idx="21">
                  <c:v>1183.7699561970148</c:v>
                </c:pt>
                <c:pt idx="22">
                  <c:v>1172.1652180124909</c:v>
                </c:pt>
                <c:pt idx="23">
                  <c:v>1052.4394326682379</c:v>
                </c:pt>
                <c:pt idx="24">
                  <c:v>942.8623557230294</c:v>
                </c:pt>
                <c:pt idx="25">
                  <c:v>960.10950534299241</c:v>
                </c:pt>
                <c:pt idx="26">
                  <c:v>980.86674221833118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E9A-4A50-84FF-CE3ED1140E30}"/>
            </c:ext>
          </c:extLst>
        </c:ser>
        <c:ser>
          <c:idx val="4"/>
          <c:order val="4"/>
          <c:tx>
            <c:strRef>
              <c:f>'NEW Summary 1990-2016 CO2'!$A$10</c:f>
              <c:strCache>
                <c:ptCount val="1"/>
                <c:pt idx="0">
                  <c:v>Public Services</c:v>
                </c:pt>
              </c:strCache>
            </c:strRef>
          </c:tx>
          <c:invertIfNegative val="0"/>
          <c:cat>
            <c:numRef>
              <c:f>'NEW Summary 1990-2016 CO2'!$B$1:$AB$1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'NEW Summary 1990-2016 CO2'!$B$10:$AB$10</c:f>
              <c:numCache>
                <c:formatCode>0.00</c:formatCode>
                <c:ptCount val="27"/>
                <c:pt idx="0">
                  <c:v>1154.2831706348852</c:v>
                </c:pt>
                <c:pt idx="1">
                  <c:v>1138.374569850334</c:v>
                </c:pt>
                <c:pt idx="2">
                  <c:v>1056.9205573410823</c:v>
                </c:pt>
                <c:pt idx="3">
                  <c:v>1041.435524611712</c:v>
                </c:pt>
                <c:pt idx="4">
                  <c:v>1073.7167165275598</c:v>
                </c:pt>
                <c:pt idx="5">
                  <c:v>931.62681540862559</c:v>
                </c:pt>
                <c:pt idx="6">
                  <c:v>974.92310583846324</c:v>
                </c:pt>
                <c:pt idx="7">
                  <c:v>950.64642948712185</c:v>
                </c:pt>
                <c:pt idx="8">
                  <c:v>901.80493445999889</c:v>
                </c:pt>
                <c:pt idx="9">
                  <c:v>950.22546815026465</c:v>
                </c:pt>
                <c:pt idx="10">
                  <c:v>984.90613157554162</c:v>
                </c:pt>
                <c:pt idx="11">
                  <c:v>1014.8578166844724</c:v>
                </c:pt>
                <c:pt idx="12">
                  <c:v>977.12821775096359</c:v>
                </c:pt>
                <c:pt idx="13">
                  <c:v>958.96168480430356</c:v>
                </c:pt>
                <c:pt idx="14">
                  <c:v>867.495617688876</c:v>
                </c:pt>
                <c:pt idx="15">
                  <c:v>948.23548345846427</c:v>
                </c:pt>
                <c:pt idx="16">
                  <c:v>908.71077738081567</c:v>
                </c:pt>
                <c:pt idx="17">
                  <c:v>954.6412789561258</c:v>
                </c:pt>
                <c:pt idx="18">
                  <c:v>1048.5073770757122</c:v>
                </c:pt>
                <c:pt idx="19">
                  <c:v>997.9958728770066</c:v>
                </c:pt>
                <c:pt idx="20">
                  <c:v>1017.1536275350397</c:v>
                </c:pt>
                <c:pt idx="21">
                  <c:v>909.90668893011139</c:v>
                </c:pt>
                <c:pt idx="22">
                  <c:v>927.19520939563654</c:v>
                </c:pt>
                <c:pt idx="23">
                  <c:v>867.79138644296404</c:v>
                </c:pt>
                <c:pt idx="24">
                  <c:v>812.50367723962836</c:v>
                </c:pt>
                <c:pt idx="25">
                  <c:v>847.50214867236241</c:v>
                </c:pt>
                <c:pt idx="26">
                  <c:v>870.04989211112729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E9A-4A50-84FF-CE3ED1140E30}"/>
            </c:ext>
          </c:extLst>
        </c:ser>
        <c:ser>
          <c:idx val="5"/>
          <c:order val="5"/>
          <c:tx>
            <c:strRef>
              <c:f>'NEW Summary 1990-2016 CO2'!$A$11</c:f>
              <c:strCache>
                <c:ptCount val="1"/>
                <c:pt idx="0">
                  <c:v>Transport</c:v>
                </c:pt>
              </c:strCache>
            </c:strRef>
          </c:tx>
          <c:invertIfNegative val="0"/>
          <c:cat>
            <c:numRef>
              <c:f>'NEW Summary 1990-2016 CO2'!$B$1:$AB$1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'NEW Summary 1990-2016 CO2'!$B$11:$AB$11</c:f>
              <c:numCache>
                <c:formatCode>0.00</c:formatCode>
                <c:ptCount val="27"/>
                <c:pt idx="0">
                  <c:v>5021.6898441292005</c:v>
                </c:pt>
                <c:pt idx="1">
                  <c:v>5199.8581194638227</c:v>
                </c:pt>
                <c:pt idx="2">
                  <c:v>5614.7274807619178</c:v>
                </c:pt>
                <c:pt idx="3">
                  <c:v>5577.0535595017927</c:v>
                </c:pt>
                <c:pt idx="4">
                  <c:v>5799.8890193135703</c:v>
                </c:pt>
                <c:pt idx="5">
                  <c:v>6054.2024958229631</c:v>
                </c:pt>
                <c:pt idx="6">
                  <c:v>7023.5859079978518</c:v>
                </c:pt>
                <c:pt idx="7">
                  <c:v>7344.8317115501741</c:v>
                </c:pt>
                <c:pt idx="8">
                  <c:v>8618.2337267497769</c:v>
                </c:pt>
                <c:pt idx="9">
                  <c:v>9532.1802619570281</c:v>
                </c:pt>
                <c:pt idx="10">
                  <c:v>10561.822535402274</c:v>
                </c:pt>
                <c:pt idx="11">
                  <c:v>11079.751499895299</c:v>
                </c:pt>
                <c:pt idx="12">
                  <c:v>11280.49998821442</c:v>
                </c:pt>
                <c:pt idx="13">
                  <c:v>11491.164943307716</c:v>
                </c:pt>
                <c:pt idx="14">
                  <c:v>12211.716568247062</c:v>
                </c:pt>
                <c:pt idx="15">
                  <c:v>12906.094120745991</c:v>
                </c:pt>
                <c:pt idx="16">
                  <c:v>13591.343193020735</c:v>
                </c:pt>
                <c:pt idx="17">
                  <c:v>14188.53921244284</c:v>
                </c:pt>
                <c:pt idx="18">
                  <c:v>13500.843992386965</c:v>
                </c:pt>
                <c:pt idx="19">
                  <c:v>12295.746154301783</c:v>
                </c:pt>
                <c:pt idx="20">
                  <c:v>11392.518435557578</c:v>
                </c:pt>
                <c:pt idx="21">
                  <c:v>11087.453545895722</c:v>
                </c:pt>
                <c:pt idx="22">
                  <c:v>10707.570144074494</c:v>
                </c:pt>
                <c:pt idx="23">
                  <c:v>10934.601146383407</c:v>
                </c:pt>
                <c:pt idx="24">
                  <c:v>11212.234594089632</c:v>
                </c:pt>
                <c:pt idx="25">
                  <c:v>11673.032897666262</c:v>
                </c:pt>
                <c:pt idx="26">
                  <c:v>12148.722809585612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E9A-4A50-84FF-CE3ED1140E30}"/>
            </c:ext>
          </c:extLst>
        </c:ser>
        <c:ser>
          <c:idx val="6"/>
          <c:order val="6"/>
          <c:tx>
            <c:strRef>
              <c:f>'NEW Summary 1990-2016 CO2'!$A$17</c:f>
              <c:strCache>
                <c:ptCount val="1"/>
                <c:pt idx="0">
                  <c:v>Industrial Processes</c:v>
                </c:pt>
              </c:strCache>
            </c:strRef>
          </c:tx>
          <c:invertIfNegative val="0"/>
          <c:cat>
            <c:numRef>
              <c:f>'NEW Summary 1990-2016 CO2'!$B$1:$AB$1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'NEW Summary 1990-2016 CO2'!$B$17:$AB$17</c:f>
              <c:numCache>
                <c:formatCode>0.00</c:formatCode>
                <c:ptCount val="27"/>
                <c:pt idx="0">
                  <c:v>2247.5187036216535</c:v>
                </c:pt>
                <c:pt idx="1">
                  <c:v>2148.9973287606254</c:v>
                </c:pt>
                <c:pt idx="2">
                  <c:v>2060.3555017231665</c:v>
                </c:pt>
                <c:pt idx="3">
                  <c:v>2025.6482935522438</c:v>
                </c:pt>
                <c:pt idx="4">
                  <c:v>2263.8783751317146</c:v>
                </c:pt>
                <c:pt idx="5">
                  <c:v>2177.3507516515433</c:v>
                </c:pt>
                <c:pt idx="6">
                  <c:v>2259.273970420797</c:v>
                </c:pt>
                <c:pt idx="7">
                  <c:v>2588.4688946211054</c:v>
                </c:pt>
                <c:pt idx="8">
                  <c:v>2477.9756980406742</c:v>
                </c:pt>
                <c:pt idx="9">
                  <c:v>2426.866167732172</c:v>
                </c:pt>
                <c:pt idx="10">
                  <c:v>2973.602200415045</c:v>
                </c:pt>
                <c:pt idx="11">
                  <c:v>3224.3990917555684</c:v>
                </c:pt>
                <c:pt idx="12">
                  <c:v>2986.250840609041</c:v>
                </c:pt>
                <c:pt idx="13">
                  <c:v>2459.767974895653</c:v>
                </c:pt>
                <c:pt idx="14">
                  <c:v>2630.8792628185283</c:v>
                </c:pt>
                <c:pt idx="15">
                  <c:v>2727.5487458577049</c:v>
                </c:pt>
                <c:pt idx="16">
                  <c:v>2672.2255178332744</c:v>
                </c:pt>
                <c:pt idx="17">
                  <c:v>2731.2059447022525</c:v>
                </c:pt>
                <c:pt idx="18">
                  <c:v>2431.8003020945848</c:v>
                </c:pt>
                <c:pt idx="19">
                  <c:v>1618.0476248720438</c:v>
                </c:pt>
                <c:pt idx="20">
                  <c:v>1423.8678945035244</c:v>
                </c:pt>
                <c:pt idx="21">
                  <c:v>1293.9674924180254</c:v>
                </c:pt>
                <c:pt idx="22">
                  <c:v>1520.2585044660561</c:v>
                </c:pt>
                <c:pt idx="23">
                  <c:v>1436.3252352423413</c:v>
                </c:pt>
                <c:pt idx="24">
                  <c:v>1779.1335301982651</c:v>
                </c:pt>
                <c:pt idx="25">
                  <c:v>1965.7135634566457</c:v>
                </c:pt>
                <c:pt idx="26">
                  <c:v>2107.3375493424819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E9A-4A50-84FF-CE3ED1140E30}"/>
            </c:ext>
          </c:extLst>
        </c:ser>
        <c:ser>
          <c:idx val="7"/>
          <c:order val="7"/>
          <c:tx>
            <c:strRef>
              <c:f>'NEW Summary 1990-2016 CO2'!$A$23</c:f>
              <c:strCache>
                <c:ptCount val="1"/>
                <c:pt idx="0">
                  <c:v>F-Gases</c:v>
                </c:pt>
              </c:strCache>
            </c:strRef>
          </c:tx>
          <c:invertIfNegative val="0"/>
          <c:cat>
            <c:numRef>
              <c:f>'NEW Summary 1990-2016 CO2'!$B$1:$AB$1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'NEW Summary 1990-2016 CO2'!$B$23:$AB$23</c:f>
              <c:numCache>
                <c:formatCode>0.00</c:formatCode>
                <c:ptCount val="27"/>
              </c:numCache>
            </c:numRef>
          </c:val>
          <c:extLst>
            <c:ext xmlns:c16="http://schemas.microsoft.com/office/drawing/2014/chart" uri="{C3380CC4-5D6E-409C-BE32-E72D297353CC}">
              <c16:uniqueId val="{00000007-7E9A-4A50-84FF-CE3ED1140E30}"/>
            </c:ext>
          </c:extLst>
        </c:ser>
        <c:ser>
          <c:idx val="8"/>
          <c:order val="8"/>
          <c:tx>
            <c:strRef>
              <c:f>'NEW Summary 1990-2016 CO2'!$A$24</c:f>
              <c:strCache>
                <c:ptCount val="1"/>
                <c:pt idx="0">
                  <c:v>Agriculture</c:v>
                </c:pt>
              </c:strCache>
            </c:strRef>
          </c:tx>
          <c:invertIfNegative val="0"/>
          <c:cat>
            <c:numRef>
              <c:f>'NEW Summary 1990-2016 CO2'!$B$1:$AB$1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'NEW Summary 1990-2016 CO2'!$B$24:$AB$24</c:f>
              <c:numCache>
                <c:formatCode>0.00</c:formatCode>
                <c:ptCount val="27"/>
                <c:pt idx="0">
                  <c:v>1146.7344018820606</c:v>
                </c:pt>
                <c:pt idx="1">
                  <c:v>1140.6084030126062</c:v>
                </c:pt>
                <c:pt idx="2">
                  <c:v>1105.1853764060666</c:v>
                </c:pt>
                <c:pt idx="3">
                  <c:v>1213.6015392467302</c:v>
                </c:pt>
                <c:pt idx="4">
                  <c:v>1225.370489710803</c:v>
                </c:pt>
                <c:pt idx="5">
                  <c:v>1602.2623692772409</c:v>
                </c:pt>
                <c:pt idx="6">
                  <c:v>1391.3338039012469</c:v>
                </c:pt>
                <c:pt idx="7">
                  <c:v>1338.2500177272375</c:v>
                </c:pt>
                <c:pt idx="8">
                  <c:v>1232.2641234433422</c:v>
                </c:pt>
                <c:pt idx="9">
                  <c:v>1339.5850611867436</c:v>
                </c:pt>
                <c:pt idx="10">
                  <c:v>1342.8874875104395</c:v>
                </c:pt>
                <c:pt idx="11">
                  <c:v>1369.4422902713609</c:v>
                </c:pt>
                <c:pt idx="12">
                  <c:v>1243.8084562204749</c:v>
                </c:pt>
                <c:pt idx="13">
                  <c:v>1401.6536576532205</c:v>
                </c:pt>
                <c:pt idx="14">
                  <c:v>1234.7188069541535</c:v>
                </c:pt>
                <c:pt idx="15">
                  <c:v>1299.9045434305126</c:v>
                </c:pt>
                <c:pt idx="16">
                  <c:v>1238.7302675679182</c:v>
                </c:pt>
                <c:pt idx="17">
                  <c:v>1304.0757266001683</c:v>
                </c:pt>
                <c:pt idx="18">
                  <c:v>1244.3328131267563</c:v>
                </c:pt>
                <c:pt idx="19">
                  <c:v>1164.1123337835534</c:v>
                </c:pt>
                <c:pt idx="20">
                  <c:v>1229.4534181477572</c:v>
                </c:pt>
                <c:pt idx="21">
                  <c:v>1107.8835252156882</c:v>
                </c:pt>
                <c:pt idx="22">
                  <c:v>941.54592231969184</c:v>
                </c:pt>
                <c:pt idx="23">
                  <c:v>1153.4049585096948</c:v>
                </c:pt>
                <c:pt idx="24">
                  <c:v>963.76332144627145</c:v>
                </c:pt>
                <c:pt idx="25">
                  <c:v>950.62438233279954</c:v>
                </c:pt>
                <c:pt idx="26">
                  <c:v>1009.2280653964531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7E9A-4A50-84FF-CE3ED1140E30}"/>
            </c:ext>
          </c:extLst>
        </c:ser>
        <c:ser>
          <c:idx val="9"/>
          <c:order val="9"/>
          <c:tx>
            <c:strRef>
              <c:f>'NEW Summary 1990-2016 CO2'!$A$32</c:f>
              <c:strCache>
                <c:ptCount val="1"/>
                <c:pt idx="0">
                  <c:v>Waste</c:v>
                </c:pt>
              </c:strCache>
            </c:strRef>
          </c:tx>
          <c:invertIfNegative val="0"/>
          <c:cat>
            <c:numRef>
              <c:f>'NEW Summary 1990-2016 CO2'!$B$1:$AB$1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'NEW Summary 1990-2016 CO2'!$B$32:$AB$32</c:f>
              <c:numCache>
                <c:formatCode>0.00</c:formatCode>
                <c:ptCount val="27"/>
                <c:pt idx="0">
                  <c:v>90.614151937261823</c:v>
                </c:pt>
                <c:pt idx="1">
                  <c:v>90.925080273790741</c:v>
                </c:pt>
                <c:pt idx="2">
                  <c:v>91.327221808728751</c:v>
                </c:pt>
                <c:pt idx="3">
                  <c:v>91.697422353556675</c:v>
                </c:pt>
                <c:pt idx="4">
                  <c:v>92.013272284233707</c:v>
                </c:pt>
                <c:pt idx="5">
                  <c:v>92.328555737865173</c:v>
                </c:pt>
                <c:pt idx="6">
                  <c:v>92.21337624496698</c:v>
                </c:pt>
                <c:pt idx="7">
                  <c:v>79.010408975834821</c:v>
                </c:pt>
                <c:pt idx="8">
                  <c:v>61.388838952398324</c:v>
                </c:pt>
                <c:pt idx="9">
                  <c:v>68.751469991388575</c:v>
                </c:pt>
                <c:pt idx="10">
                  <c:v>73.267031758038058</c:v>
                </c:pt>
                <c:pt idx="11">
                  <c:v>81.978240617457885</c:v>
                </c:pt>
                <c:pt idx="12">
                  <c:v>105.76962238807788</c:v>
                </c:pt>
                <c:pt idx="13">
                  <c:v>150.93346054006457</c:v>
                </c:pt>
                <c:pt idx="14">
                  <c:v>142.78844430153842</c:v>
                </c:pt>
                <c:pt idx="15">
                  <c:v>127.27467242665767</c:v>
                </c:pt>
                <c:pt idx="16">
                  <c:v>124.35288146235634</c:v>
                </c:pt>
                <c:pt idx="17">
                  <c:v>82.760765806725232</c:v>
                </c:pt>
                <c:pt idx="18">
                  <c:v>61.935982419495538</c:v>
                </c:pt>
                <c:pt idx="19">
                  <c:v>63.383746244742433</c:v>
                </c:pt>
                <c:pt idx="20">
                  <c:v>54.169657404742431</c:v>
                </c:pt>
                <c:pt idx="21">
                  <c:v>41.468666244742423</c:v>
                </c:pt>
                <c:pt idx="22">
                  <c:v>45.053346244742428</c:v>
                </c:pt>
                <c:pt idx="23">
                  <c:v>43.046946244742422</c:v>
                </c:pt>
                <c:pt idx="24">
                  <c:v>39.163212911409097</c:v>
                </c:pt>
                <c:pt idx="25">
                  <c:v>39.664812911409093</c:v>
                </c:pt>
                <c:pt idx="26">
                  <c:v>22.63974624474243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7E9A-4A50-84FF-CE3ED1140E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24137600"/>
        <c:axId val="224139136"/>
      </c:barChart>
      <c:catAx>
        <c:axId val="224137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24139136"/>
        <c:crosses val="autoZero"/>
        <c:auto val="1"/>
        <c:lblAlgn val="ctr"/>
        <c:lblOffset val="100"/>
        <c:noMultiLvlLbl val="0"/>
      </c:catAx>
      <c:valAx>
        <c:axId val="224139136"/>
        <c:scaling>
          <c:orientation val="minMax"/>
          <c:max val="5000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600"/>
                </a:pPr>
                <a:r>
                  <a:rPr lang="en-IE" sz="1600"/>
                  <a:t>kilotonnes</a:t>
                </a:r>
                <a:r>
                  <a:rPr lang="en-IE" sz="1600" baseline="0"/>
                  <a:t> CO</a:t>
                </a:r>
                <a:r>
                  <a:rPr lang="en-IE" sz="1600" baseline="-25000"/>
                  <a:t>2</a:t>
                </a:r>
                <a:r>
                  <a:rPr lang="en-IE" sz="1600" baseline="0"/>
                  <a:t> equivalent</a:t>
                </a:r>
                <a:endParaRPr lang="en-IE" sz="1600"/>
              </a:p>
            </c:rich>
          </c:tx>
          <c:layout>
            <c:manualLayout>
              <c:xMode val="edge"/>
              <c:yMode val="edge"/>
              <c:x val="1.021559913979936E-2"/>
              <c:y val="0.26258733336449436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200" baseline="0"/>
            </a:pPr>
            <a:endParaRPr lang="en-US"/>
          </a:p>
        </c:txPr>
        <c:crossAx val="224137600"/>
        <c:crosses val="autoZero"/>
        <c:crossBetween val="between"/>
      </c:val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7.47624430381785E-2"/>
          <c:y val="0.93561794588213598"/>
          <c:w val="0.87419699531423589"/>
          <c:h val="4.8341954711347675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2016</a:t>
            </a:r>
          </a:p>
        </c:rich>
      </c:tx>
      <c:layout>
        <c:manualLayout>
          <c:xMode val="edge"/>
          <c:yMode val="edge"/>
          <c:x val="5.8777011494252893E-2"/>
          <c:y val="1.6703954628376469E-2"/>
        </c:manualLayout>
      </c:layout>
      <c:overlay val="1"/>
    </c:title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5.1981802821697782E-3"/>
                  <c:y val="-2.0050128478697293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CE3-4912-8004-898AB960F32E}"/>
                </c:ext>
              </c:extLst>
            </c:dLbl>
            <c:dLbl>
              <c:idx val="1"/>
              <c:layout>
                <c:manualLayout>
                  <c:x val="5.1981802821697782E-3"/>
                  <c:y val="-1.8045115630827561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CE3-4912-8004-898AB960F32E}"/>
                </c:ext>
              </c:extLst>
            </c:dLbl>
            <c:dLbl>
              <c:idx val="2"/>
              <c:layout>
                <c:manualLayout>
                  <c:x val="0.1079529372544438"/>
                  <c:y val="-3.1818361300396535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CE3-4912-8004-898AB960F32E}"/>
                </c:ext>
              </c:extLst>
            </c:dLbl>
            <c:dLbl>
              <c:idx val="3"/>
              <c:layout>
                <c:manualLayout>
                  <c:x val="-6.3704116870530153E-2"/>
                  <c:y val="-5.877014676337427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CE3-4912-8004-898AB960F32E}"/>
                </c:ext>
              </c:extLst>
            </c:dLbl>
            <c:dLbl>
              <c:idx val="4"/>
              <c:layout>
                <c:manualLayout>
                  <c:x val="-7.5702748289620161E-2"/>
                  <c:y val="-5.19127296731869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CE3-4912-8004-898AB960F32E}"/>
                </c:ext>
              </c:extLst>
            </c:dLbl>
            <c:dLbl>
              <c:idx val="5"/>
              <c:layout>
                <c:manualLayout>
                  <c:x val="-8.1438157753993184E-2"/>
                  <c:y val="0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CE3-4912-8004-898AB960F32E}"/>
                </c:ext>
              </c:extLst>
            </c:dLbl>
            <c:dLbl>
              <c:idx val="6"/>
              <c:layout>
                <c:manualLayout>
                  <c:x val="-1.5883145156515001E-17"/>
                  <c:y val="4.0100256957394586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CE3-4912-8004-898AB960F32E}"/>
                </c:ext>
              </c:extLst>
            </c:dLbl>
            <c:dLbl>
              <c:idx val="7"/>
              <c:layout>
                <c:manualLayout>
                  <c:x val="-2.2525447889402372E-2"/>
                  <c:y val="-1.604010278295783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7CE3-4912-8004-898AB960F32E}"/>
                </c:ext>
              </c:extLst>
            </c:dLbl>
            <c:dLbl>
              <c:idx val="8"/>
              <c:layout>
                <c:manualLayout>
                  <c:x val="-1.0396360564339556E-2"/>
                  <c:y val="-4.0100256957394586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7CE3-4912-8004-898AB960F32E}"/>
                </c:ext>
              </c:extLst>
            </c:dLbl>
            <c:dLbl>
              <c:idx val="9"/>
              <c:layout>
                <c:manualLayout>
                  <c:x val="6.3172660518518553E-2"/>
                  <c:y val="4.5621617316370282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7CE3-4912-8004-898AB960F32E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dLblPos val="outEnd"/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('NEW Summary 1990-2016 CO2'!$A$2,'NEW Summary 1990-2016 CO2'!$A$7,'NEW Summary 1990-2016 CO2'!$A$8,'NEW Summary 1990-2016 CO2'!$A$9,'NEW Summary 1990-2016 CO2'!$A$10,'NEW Summary 1990-2016 CO2'!$A$11,'NEW Summary 1990-2016 CO2'!$A$17,'NEW Summary 1990-2016 CO2'!$A$23,'NEW Summary 1990-2016 CO2'!$A$24,'NEW Summary 1990-2016 CO2'!$A$32)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('NEW Summary 1990-2016 CO2'!$AB$2,'NEW Summary 1990-2016 CO2'!$AB$7,'NEW Summary 1990-2016 CO2'!$AB$8,'NEW Summary 1990-2016 CO2'!$AB$9,'NEW Summary 1990-2016 CO2'!$AB$10,'NEW Summary 1990-2016 CO2'!$AB$11,'NEW Summary 1990-2016 CO2'!$AB$17,'NEW Summary 1990-2016 CO2'!$AB$23,'NEW Summary 1990-2016 CO2'!$AB$24,'NEW Summary 1990-2016 CO2'!$AB$32)</c:f>
              <c:numCache>
                <c:formatCode>0.00</c:formatCode>
                <c:ptCount val="10"/>
                <c:pt idx="0">
                  <c:v>12370.013807025533</c:v>
                </c:pt>
                <c:pt idx="1">
                  <c:v>5888.82901765524</c:v>
                </c:pt>
                <c:pt idx="2">
                  <c:v>4530.430425717771</c:v>
                </c:pt>
                <c:pt idx="3">
                  <c:v>980.86674221833118</c:v>
                </c:pt>
                <c:pt idx="4">
                  <c:v>870.04989211112729</c:v>
                </c:pt>
                <c:pt idx="5">
                  <c:v>12148.722809585612</c:v>
                </c:pt>
                <c:pt idx="6">
                  <c:v>2107.3375493424819</c:v>
                </c:pt>
                <c:pt idx="8">
                  <c:v>1009.2280653964531</c:v>
                </c:pt>
                <c:pt idx="9">
                  <c:v>22.63974624474243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7CE3-4912-8004-898AB960F32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650605128471078"/>
          <c:w val="0.9503756720065164"/>
          <c:h val="0.14917627331953798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1990</a:t>
            </a:r>
          </a:p>
        </c:rich>
      </c:tx>
      <c:layout>
        <c:manualLayout>
          <c:xMode val="edge"/>
          <c:yMode val="edge"/>
          <c:x val="6.2455139627028811E-2"/>
          <c:y val="2.3439039235346931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22659324001035719"/>
          <c:y val="9.6999802796982101E-2"/>
          <c:w val="0.53644049878840827"/>
          <c:h val="0.66185627150224402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1.9597852289410878E-3"/>
                  <c:y val="2.6787781765810724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E48-4FC8-9E2A-95B2A0A40E08}"/>
                </c:ext>
              </c:extLst>
            </c:dLbl>
            <c:dLbl>
              <c:idx val="1"/>
              <c:layout>
                <c:manualLayout>
                  <c:x val="7.0202569832874887E-2"/>
                  <c:y val="-3.3523165797216356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E48-4FC8-9E2A-95B2A0A40E08}"/>
                </c:ext>
              </c:extLst>
            </c:dLbl>
            <c:dLbl>
              <c:idx val="2"/>
              <c:layout>
                <c:manualLayout>
                  <c:x val="-1.1973143926556237E-2"/>
                  <c:y val="2.8310674072248273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E48-4FC8-9E2A-95B2A0A40E08}"/>
                </c:ext>
              </c:extLst>
            </c:dLbl>
            <c:dLbl>
              <c:idx val="3"/>
              <c:layout>
                <c:manualLayout>
                  <c:x val="-1.4882247045683143E-2"/>
                  <c:y val="-1.1925646210376123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260A-44F2-A991-971B1C75F710}"/>
                </c:ext>
              </c:extLst>
            </c:dLbl>
            <c:dLbl>
              <c:idx val="4"/>
              <c:layout>
                <c:manualLayout>
                  <c:x val="-7.7662529569784968E-3"/>
                  <c:y val="-1.1421608095461755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E48-4FC8-9E2A-95B2A0A40E08}"/>
                </c:ext>
              </c:extLst>
            </c:dLbl>
            <c:dLbl>
              <c:idx val="5"/>
              <c:layout>
                <c:manualLayout>
                  <c:x val="-4.0459368853064309E-2"/>
                  <c:y val="-2.2337325613842811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E48-4FC8-9E2A-95B2A0A40E08}"/>
                </c:ext>
              </c:extLst>
            </c:dLbl>
            <c:dLbl>
              <c:idx val="6"/>
              <c:layout>
                <c:manualLayout>
                  <c:x val="-7.2742592351705465E-2"/>
                  <c:y val="4.0853190184038726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E48-4FC8-9E2A-95B2A0A40E08}"/>
                </c:ext>
              </c:extLst>
            </c:dLbl>
            <c:dLbl>
              <c:idx val="7"/>
              <c:layout>
                <c:manualLayout>
                  <c:x val="-0.17427363827527881"/>
                  <c:y val="-4.5948322323698915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E48-4FC8-9E2A-95B2A0A40E08}"/>
                </c:ext>
              </c:extLst>
            </c:dLbl>
            <c:dLbl>
              <c:idx val="8"/>
              <c:layout>
                <c:manualLayout>
                  <c:x val="-6.1542415673477235E-2"/>
                  <c:y val="-2.9757278618561755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6E48-4FC8-9E2A-95B2A0A40E08}"/>
                </c:ext>
              </c:extLst>
            </c:dLbl>
            <c:dLbl>
              <c:idx val="9"/>
              <c:layout>
                <c:manualLayout>
                  <c:x val="0.11517403092114684"/>
                  <c:y val="5.1929566693942816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1983435597141426"/>
                      <c:h val="6.2900689671664553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6E48-4FC8-9E2A-95B2A0A40E0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1" i="0" baseline="0"/>
                </a:pPr>
                <a:endParaRPr lang="en-US"/>
              </a:p>
            </c:txPr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('NEW Summary 1990-2016 CO2'!$A$2,'NEW Summary 1990-2016 CO2'!$A$7,'NEW Summary 1990-2016 CO2'!$A$8,'NEW Summary 1990-2016 CO2'!$A$9,'NEW Summary 1990-2016 CO2'!$A$10,'NEW Summary 1990-2016 CO2'!$A$11,'NEW Summary 1990-2016 CO2'!$A$17,'NEW Summary 1990-2016 CO2'!$A$23,'NEW Summary 1990-2016 CO2'!$A$24,'NEW Summary 1990-2016 CO2'!$A$32)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('NEW Summary 1990-2016 CO2'!$B$2,'NEW Summary 1990-2016 CO2'!$B$7,'NEW Summary 1990-2016 CO2'!$B$8,'NEW Summary 1990-2016 CO2'!$B$9,'NEW Summary 1990-2016 CO2'!$B$10,'NEW Summary 1990-2016 CO2'!$B$11,'NEW Summary 1990-2016 CO2'!$B$17,'NEW Summary 1990-2016 CO2'!$B$23,'NEW Summary 1990-2016 CO2'!$B$24,'NEW Summary 1990-2016 CO2'!$B$32)</c:f>
              <c:numCache>
                <c:formatCode>0.00</c:formatCode>
                <c:ptCount val="10"/>
                <c:pt idx="0">
                  <c:v>11145.035456227111</c:v>
                </c:pt>
                <c:pt idx="1">
                  <c:v>7051.8632039831955</c:v>
                </c:pt>
                <c:pt idx="2">
                  <c:v>3942.6297033348628</c:v>
                </c:pt>
                <c:pt idx="3">
                  <c:v>1077.5670665370719</c:v>
                </c:pt>
                <c:pt idx="4">
                  <c:v>1154.2831706348852</c:v>
                </c:pt>
                <c:pt idx="5">
                  <c:v>5021.6898441292005</c:v>
                </c:pt>
                <c:pt idx="6">
                  <c:v>2247.5187036216535</c:v>
                </c:pt>
                <c:pt idx="8">
                  <c:v>1146.7344018820606</c:v>
                </c:pt>
                <c:pt idx="9">
                  <c:v>90.614151937261823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6E48-4FC8-9E2A-95B2A0A40E0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411977205208554"/>
          <c:w val="0.9503756720065164"/>
          <c:h val="0.15156255255216319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chemeClr val="tx1"/>
      </a:solidFill>
    </a:ln>
  </c:sp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9911973348644102E-2"/>
          <c:y val="3.2949149716677478E-2"/>
          <c:w val="0.91216893473155158"/>
          <c:h val="0.8292257408706660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'NEW Summary 1990-2016 CH4'!$A$2</c:f>
              <c:strCache>
                <c:ptCount val="1"/>
                <c:pt idx="0">
                  <c:v>Energy Industries</c:v>
                </c:pt>
              </c:strCache>
            </c:strRef>
          </c:tx>
          <c:invertIfNegative val="0"/>
          <c:cat>
            <c:numRef>
              <c:f>'NEW Summary 1990-2016 CH4'!$B$1:$AB$1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'NEW Summary 1990-2016 CH4'!$B$2:$AB$2</c:f>
              <c:numCache>
                <c:formatCode>0.00</c:formatCode>
                <c:ptCount val="27"/>
                <c:pt idx="0">
                  <c:v>218.44588353971108</c:v>
                </c:pt>
                <c:pt idx="1">
                  <c:v>203.40995573913125</c:v>
                </c:pt>
                <c:pt idx="2">
                  <c:v>193.86466591013684</c:v>
                </c:pt>
                <c:pt idx="3">
                  <c:v>190.07113191108974</c:v>
                </c:pt>
                <c:pt idx="4">
                  <c:v>183.26647352003695</c:v>
                </c:pt>
                <c:pt idx="5">
                  <c:v>177.34879712608554</c:v>
                </c:pt>
                <c:pt idx="6">
                  <c:v>171.7725974593462</c:v>
                </c:pt>
                <c:pt idx="7">
                  <c:v>165.3591280738253</c:v>
                </c:pt>
                <c:pt idx="8">
                  <c:v>148.16139269927294</c:v>
                </c:pt>
                <c:pt idx="9">
                  <c:v>144.59281827393067</c:v>
                </c:pt>
                <c:pt idx="10">
                  <c:v>139.59830041553033</c:v>
                </c:pt>
                <c:pt idx="11">
                  <c:v>147.22167716742803</c:v>
                </c:pt>
                <c:pt idx="12">
                  <c:v>118.747408336226</c:v>
                </c:pt>
                <c:pt idx="13">
                  <c:v>780.86819485679928</c:v>
                </c:pt>
                <c:pt idx="14">
                  <c:v>112.03179151967831</c:v>
                </c:pt>
                <c:pt idx="15">
                  <c:v>100.53009938522476</c:v>
                </c:pt>
                <c:pt idx="16">
                  <c:v>87.958461102906369</c:v>
                </c:pt>
                <c:pt idx="17">
                  <c:v>102.84520501015899</c:v>
                </c:pt>
                <c:pt idx="18">
                  <c:v>90.744720040086918</c:v>
                </c:pt>
                <c:pt idx="19">
                  <c:v>70.97742358555081</c:v>
                </c:pt>
                <c:pt idx="20">
                  <c:v>65.824487366131009</c:v>
                </c:pt>
                <c:pt idx="21">
                  <c:v>59.738094786286204</c:v>
                </c:pt>
                <c:pt idx="22">
                  <c:v>56.03869233415238</c:v>
                </c:pt>
                <c:pt idx="23">
                  <c:v>50.42222253055197</c:v>
                </c:pt>
                <c:pt idx="24">
                  <c:v>55.002202290214164</c:v>
                </c:pt>
                <c:pt idx="25">
                  <c:v>49.398223825695958</c:v>
                </c:pt>
                <c:pt idx="26">
                  <c:v>47.177912200525299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A1-4B48-BE25-1FA6F429CE1C}"/>
            </c:ext>
          </c:extLst>
        </c:ser>
        <c:ser>
          <c:idx val="1"/>
          <c:order val="1"/>
          <c:tx>
            <c:strRef>
              <c:f>'NEW Summary 1990-2016 CH4'!$A$7</c:f>
              <c:strCache>
                <c:ptCount val="1"/>
                <c:pt idx="0">
                  <c:v>Residential</c:v>
                </c:pt>
              </c:strCache>
            </c:strRef>
          </c:tx>
          <c:invertIfNegative val="0"/>
          <c:cat>
            <c:numRef>
              <c:f>'NEW Summary 1990-2016 CH4'!$B$1:$AB$1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'NEW Summary 1990-2016 CH4'!$B$7:$AB$7</c:f>
              <c:numCache>
                <c:formatCode>0.00</c:formatCode>
                <c:ptCount val="27"/>
                <c:pt idx="0">
                  <c:v>442.56319450307512</c:v>
                </c:pt>
                <c:pt idx="1">
                  <c:v>432.22637909200233</c:v>
                </c:pt>
                <c:pt idx="2">
                  <c:v>367.05077962913231</c:v>
                </c:pt>
                <c:pt idx="3">
                  <c:v>357.18305904168307</c:v>
                </c:pt>
                <c:pt idx="4">
                  <c:v>314.65349365881707</c:v>
                </c:pt>
                <c:pt idx="5">
                  <c:v>284.68916996254387</c:v>
                </c:pt>
                <c:pt idx="6">
                  <c:v>284.16327602293347</c:v>
                </c:pt>
                <c:pt idx="7">
                  <c:v>248.79906485733736</c:v>
                </c:pt>
                <c:pt idx="8">
                  <c:v>263.80318635938528</c:v>
                </c:pt>
                <c:pt idx="9">
                  <c:v>201.24536752059265</c:v>
                </c:pt>
                <c:pt idx="10">
                  <c:v>200.77410474677936</c:v>
                </c:pt>
                <c:pt idx="11">
                  <c:v>191.19125829793478</c:v>
                </c:pt>
                <c:pt idx="12">
                  <c:v>188.27575612865698</c:v>
                </c:pt>
                <c:pt idx="13">
                  <c:v>178.3080294583157</c:v>
                </c:pt>
                <c:pt idx="14">
                  <c:v>175.31112198569383</c:v>
                </c:pt>
                <c:pt idx="15">
                  <c:v>182.99550720230906</c:v>
                </c:pt>
                <c:pt idx="16">
                  <c:v>177.89889094201283</c:v>
                </c:pt>
                <c:pt idx="17">
                  <c:v>172.3757410453504</c:v>
                </c:pt>
                <c:pt idx="18">
                  <c:v>182.37902734919629</c:v>
                </c:pt>
                <c:pt idx="19">
                  <c:v>193.04303516451003</c:v>
                </c:pt>
                <c:pt idx="20">
                  <c:v>184.71590929364672</c:v>
                </c:pt>
                <c:pt idx="21">
                  <c:v>168.66069848345958</c:v>
                </c:pt>
                <c:pt idx="22">
                  <c:v>164.61366222105585</c:v>
                </c:pt>
                <c:pt idx="23">
                  <c:v>175.76833835612837</c:v>
                </c:pt>
                <c:pt idx="24">
                  <c:v>151.2719620740516</c:v>
                </c:pt>
                <c:pt idx="25">
                  <c:v>150.75960948080501</c:v>
                </c:pt>
                <c:pt idx="26">
                  <c:v>141.35833416984264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8A1-4B48-BE25-1FA6F429CE1C}"/>
            </c:ext>
          </c:extLst>
        </c:ser>
        <c:ser>
          <c:idx val="2"/>
          <c:order val="2"/>
          <c:tx>
            <c:strRef>
              <c:f>'NEW Summary 1990-2016 CH4'!$A$8</c:f>
              <c:strCache>
                <c:ptCount val="1"/>
                <c:pt idx="0">
                  <c:v>Manufacturing Combustion</c:v>
                </c:pt>
              </c:strCache>
            </c:strRef>
          </c:tx>
          <c:invertIfNegative val="0"/>
          <c:cat>
            <c:numRef>
              <c:f>'NEW Summary 1990-2016 CH4'!$B$1:$AB$1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'NEW Summary 1990-2016 CH4'!$B$8:$AB$8</c:f>
              <c:numCache>
                <c:formatCode>0.00</c:formatCode>
                <c:ptCount val="27"/>
                <c:pt idx="0">
                  <c:v>6.6674616591156113</c:v>
                </c:pt>
                <c:pt idx="1">
                  <c:v>6.7381720049465885</c:v>
                </c:pt>
                <c:pt idx="2">
                  <c:v>5.6506759727544047</c:v>
                </c:pt>
                <c:pt idx="3">
                  <c:v>5.9724705097734505</c:v>
                </c:pt>
                <c:pt idx="4">
                  <c:v>5.7861558818237269</c:v>
                </c:pt>
                <c:pt idx="5">
                  <c:v>6.0062107218735141</c:v>
                </c:pt>
                <c:pt idx="6">
                  <c:v>6.4456403600937699</c:v>
                </c:pt>
                <c:pt idx="7">
                  <c:v>6.5467315408328712</c:v>
                </c:pt>
                <c:pt idx="8">
                  <c:v>7.0697840521480346</c:v>
                </c:pt>
                <c:pt idx="9">
                  <c:v>7.1666519822402099</c:v>
                </c:pt>
                <c:pt idx="10">
                  <c:v>8.3997910348896365</c:v>
                </c:pt>
                <c:pt idx="11">
                  <c:v>8.8497376086211847</c:v>
                </c:pt>
                <c:pt idx="12">
                  <c:v>8.5539787846754667</c:v>
                </c:pt>
                <c:pt idx="13">
                  <c:v>8.9317787428280084</c:v>
                </c:pt>
                <c:pt idx="14">
                  <c:v>9.7932433074355778</c:v>
                </c:pt>
                <c:pt idx="15">
                  <c:v>11.200169584642582</c:v>
                </c:pt>
                <c:pt idx="16">
                  <c:v>10.747514220244053</c:v>
                </c:pt>
                <c:pt idx="17">
                  <c:v>10.403544605991364</c:v>
                </c:pt>
                <c:pt idx="18">
                  <c:v>9.7098768753652802</c:v>
                </c:pt>
                <c:pt idx="19">
                  <c:v>8.4028591930583367</c:v>
                </c:pt>
                <c:pt idx="20">
                  <c:v>8.7274586363770386</c:v>
                </c:pt>
                <c:pt idx="21">
                  <c:v>7.8141119179030687</c:v>
                </c:pt>
                <c:pt idx="22">
                  <c:v>7.5249139682989759</c:v>
                </c:pt>
                <c:pt idx="23">
                  <c:v>7.6947573841189856</c:v>
                </c:pt>
                <c:pt idx="24">
                  <c:v>8.7865079268774409</c:v>
                </c:pt>
                <c:pt idx="25">
                  <c:v>9.0331349761389763</c:v>
                </c:pt>
                <c:pt idx="26">
                  <c:v>9.0270774971654166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8A1-4B48-BE25-1FA6F429CE1C}"/>
            </c:ext>
          </c:extLst>
        </c:ser>
        <c:ser>
          <c:idx val="3"/>
          <c:order val="3"/>
          <c:tx>
            <c:strRef>
              <c:f>'NEW Summary 1990-2016 CH4'!$A$9</c:f>
              <c:strCache>
                <c:ptCount val="1"/>
                <c:pt idx="0">
                  <c:v>Commercial Services</c:v>
                </c:pt>
              </c:strCache>
            </c:strRef>
          </c:tx>
          <c:invertIfNegative val="0"/>
          <c:cat>
            <c:numRef>
              <c:f>'NEW Summary 1990-2016 CH4'!$B$1:$AB$1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'NEW Summary 1990-2016 CH4'!$B$9:$AB$9</c:f>
              <c:numCache>
                <c:formatCode>0.00</c:formatCode>
                <c:ptCount val="27"/>
                <c:pt idx="0">
                  <c:v>3.5230745152500096</c:v>
                </c:pt>
                <c:pt idx="1">
                  <c:v>3.6591568950545503</c:v>
                </c:pt>
                <c:pt idx="2">
                  <c:v>3.7208808632853323</c:v>
                </c:pt>
                <c:pt idx="3">
                  <c:v>3.7438136211528974</c:v>
                </c:pt>
                <c:pt idx="4">
                  <c:v>4.2423063633316351</c:v>
                </c:pt>
                <c:pt idx="5">
                  <c:v>3.7117355254381672</c:v>
                </c:pt>
                <c:pt idx="6">
                  <c:v>3.8882926068681365</c:v>
                </c:pt>
                <c:pt idx="7">
                  <c:v>4.0741949077417674</c:v>
                </c:pt>
                <c:pt idx="8">
                  <c:v>4.0162679598412465</c:v>
                </c:pt>
                <c:pt idx="9">
                  <c:v>4.2887881633409135</c:v>
                </c:pt>
                <c:pt idx="10">
                  <c:v>4.2413473974490206</c:v>
                </c:pt>
                <c:pt idx="11">
                  <c:v>4.3038854006573946</c:v>
                </c:pt>
                <c:pt idx="12">
                  <c:v>4.2708171471359151</c:v>
                </c:pt>
                <c:pt idx="13">
                  <c:v>4.4599807463890739</c:v>
                </c:pt>
                <c:pt idx="14">
                  <c:v>4.0880972461076546</c:v>
                </c:pt>
                <c:pt idx="15">
                  <c:v>4.5380567311843212</c:v>
                </c:pt>
                <c:pt idx="16">
                  <c:v>4.5841789622577833</c:v>
                </c:pt>
                <c:pt idx="17">
                  <c:v>6.0249655542774079</c:v>
                </c:pt>
                <c:pt idx="18">
                  <c:v>8.1394626733863031</c:v>
                </c:pt>
                <c:pt idx="19">
                  <c:v>8.354515289104933</c:v>
                </c:pt>
                <c:pt idx="20">
                  <c:v>7.5175993813652964</c:v>
                </c:pt>
                <c:pt idx="21">
                  <c:v>8.4557516229342955</c:v>
                </c:pt>
                <c:pt idx="22">
                  <c:v>9.4219945893108523</c:v>
                </c:pt>
                <c:pt idx="23">
                  <c:v>10.906561109688518</c:v>
                </c:pt>
                <c:pt idx="24">
                  <c:v>11.386941509779957</c:v>
                </c:pt>
                <c:pt idx="25">
                  <c:v>7.90497764461304</c:v>
                </c:pt>
                <c:pt idx="26">
                  <c:v>10.880123074565102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8A1-4B48-BE25-1FA6F429CE1C}"/>
            </c:ext>
          </c:extLst>
        </c:ser>
        <c:ser>
          <c:idx val="4"/>
          <c:order val="4"/>
          <c:tx>
            <c:strRef>
              <c:f>'NEW Summary 1990-2016 CH4'!$A$10</c:f>
              <c:strCache>
                <c:ptCount val="1"/>
                <c:pt idx="0">
                  <c:v>Public Services</c:v>
                </c:pt>
              </c:strCache>
            </c:strRef>
          </c:tx>
          <c:invertIfNegative val="0"/>
          <c:cat>
            <c:numRef>
              <c:f>'NEW Summary 1990-2016 CH4'!$B$1:$AB$1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'NEW Summary 1990-2016 CH4'!$B$10:$AB$10</c:f>
              <c:numCache>
                <c:formatCode>0.00</c:formatCode>
                <c:ptCount val="27"/>
                <c:pt idx="0">
                  <c:v>3.6093138751137581</c:v>
                </c:pt>
                <c:pt idx="1">
                  <c:v>3.5442173068143958</c:v>
                </c:pt>
                <c:pt idx="2">
                  <c:v>3.3082378614031667</c:v>
                </c:pt>
                <c:pt idx="3">
                  <c:v>3.2218026757870879</c:v>
                </c:pt>
                <c:pt idx="4">
                  <c:v>3.3268918414060198</c:v>
                </c:pt>
                <c:pt idx="5">
                  <c:v>2.8637735863596276</c:v>
                </c:pt>
                <c:pt idx="6">
                  <c:v>2.9429813756293441</c:v>
                </c:pt>
                <c:pt idx="7">
                  <c:v>2.8637475013994309</c:v>
                </c:pt>
                <c:pt idx="8">
                  <c:v>2.6791698785578575</c:v>
                </c:pt>
                <c:pt idx="9">
                  <c:v>2.8178168931356908</c:v>
                </c:pt>
                <c:pt idx="10">
                  <c:v>2.855325324605603</c:v>
                </c:pt>
                <c:pt idx="11">
                  <c:v>2.9154407855304996</c:v>
                </c:pt>
                <c:pt idx="12">
                  <c:v>2.8339242018048045</c:v>
                </c:pt>
                <c:pt idx="13">
                  <c:v>2.7772039197540428</c:v>
                </c:pt>
                <c:pt idx="14">
                  <c:v>2.5154658251864781</c:v>
                </c:pt>
                <c:pt idx="15">
                  <c:v>2.7530135199043433</c:v>
                </c:pt>
                <c:pt idx="16">
                  <c:v>2.6105792783693906</c:v>
                </c:pt>
                <c:pt idx="17">
                  <c:v>2.693040751293863</c:v>
                </c:pt>
                <c:pt idx="18">
                  <c:v>2.9605373839384832</c:v>
                </c:pt>
                <c:pt idx="19">
                  <c:v>2.740480725825801</c:v>
                </c:pt>
                <c:pt idx="20">
                  <c:v>2.7550134999923022</c:v>
                </c:pt>
                <c:pt idx="21">
                  <c:v>2.5151768498471188</c:v>
                </c:pt>
                <c:pt idx="22">
                  <c:v>2.521612754716311</c:v>
                </c:pt>
                <c:pt idx="23">
                  <c:v>2.3384672641993114</c:v>
                </c:pt>
                <c:pt idx="24">
                  <c:v>2.1410916732344516</c:v>
                </c:pt>
                <c:pt idx="25">
                  <c:v>2.2049861037082543</c:v>
                </c:pt>
                <c:pt idx="26">
                  <c:v>2.2910805067758049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8A1-4B48-BE25-1FA6F429CE1C}"/>
            </c:ext>
          </c:extLst>
        </c:ser>
        <c:ser>
          <c:idx val="5"/>
          <c:order val="5"/>
          <c:tx>
            <c:strRef>
              <c:f>'NEW Summary 1990-2016 CH4'!$A$11</c:f>
              <c:strCache>
                <c:ptCount val="1"/>
                <c:pt idx="0">
                  <c:v>Transport</c:v>
                </c:pt>
              </c:strCache>
            </c:strRef>
          </c:tx>
          <c:invertIfNegative val="0"/>
          <c:cat>
            <c:numRef>
              <c:f>'NEW Summary 1990-2016 CH4'!$B$1:$AB$1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'NEW Summary 1990-2016 CH4'!$B$11:$AB$11</c:f>
              <c:numCache>
                <c:formatCode>0.00</c:formatCode>
                <c:ptCount val="27"/>
                <c:pt idx="0">
                  <c:v>48.683185090612227</c:v>
                </c:pt>
                <c:pt idx="1">
                  <c:v>50.13529219128403</c:v>
                </c:pt>
                <c:pt idx="2">
                  <c:v>51.174812955139018</c:v>
                </c:pt>
                <c:pt idx="3">
                  <c:v>48.262410707709144</c:v>
                </c:pt>
                <c:pt idx="4">
                  <c:v>46.963571025452822</c:v>
                </c:pt>
                <c:pt idx="5">
                  <c:v>46.619386588164083</c:v>
                </c:pt>
                <c:pt idx="6">
                  <c:v>46.208504986186504</c:v>
                </c:pt>
                <c:pt idx="7">
                  <c:v>43.563874226954525</c:v>
                </c:pt>
                <c:pt idx="8">
                  <c:v>45.101304185718291</c:v>
                </c:pt>
                <c:pt idx="9">
                  <c:v>44.266238757003109</c:v>
                </c:pt>
                <c:pt idx="10">
                  <c:v>41.228191549691935</c:v>
                </c:pt>
                <c:pt idx="11">
                  <c:v>40.708673437214792</c:v>
                </c:pt>
                <c:pt idx="12">
                  <c:v>37.676065435782192</c:v>
                </c:pt>
                <c:pt idx="13">
                  <c:v>35.862954294535349</c:v>
                </c:pt>
                <c:pt idx="14">
                  <c:v>35.071314168103996</c:v>
                </c:pt>
                <c:pt idx="15">
                  <c:v>35.414696808121974</c:v>
                </c:pt>
                <c:pt idx="16">
                  <c:v>33.719016581297154</c:v>
                </c:pt>
                <c:pt idx="17">
                  <c:v>32.114751529892381</c:v>
                </c:pt>
                <c:pt idx="18">
                  <c:v>29.606711044416699</c:v>
                </c:pt>
                <c:pt idx="19">
                  <c:v>26.105183678345522</c:v>
                </c:pt>
                <c:pt idx="20">
                  <c:v>22.981466526045029</c:v>
                </c:pt>
                <c:pt idx="21">
                  <c:v>21.147814867082321</c:v>
                </c:pt>
                <c:pt idx="22">
                  <c:v>18.958627127248022</c:v>
                </c:pt>
                <c:pt idx="23">
                  <c:v>17.605926205046341</c:v>
                </c:pt>
                <c:pt idx="24">
                  <c:v>16.599970851376074</c:v>
                </c:pt>
                <c:pt idx="25">
                  <c:v>15.495564465459465</c:v>
                </c:pt>
                <c:pt idx="26">
                  <c:v>14.34196948911474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8A1-4B48-BE25-1FA6F429CE1C}"/>
            </c:ext>
          </c:extLst>
        </c:ser>
        <c:ser>
          <c:idx val="6"/>
          <c:order val="6"/>
          <c:tx>
            <c:strRef>
              <c:f>'NEW Summary 1990-2016 CH4'!$A$17</c:f>
              <c:strCache>
                <c:ptCount val="1"/>
                <c:pt idx="0">
                  <c:v>Industrial Processes</c:v>
                </c:pt>
              </c:strCache>
            </c:strRef>
          </c:tx>
          <c:invertIfNegative val="0"/>
          <c:cat>
            <c:numRef>
              <c:f>'NEW Summary 1990-2016 CH4'!$B$1:$AB$1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'NEW Summary 1990-2016 CH4'!$B$17:$AB$17</c:f>
              <c:numCache>
                <c:formatCode>0.00</c:formatCode>
                <c:ptCount val="27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8A1-4B48-BE25-1FA6F429CE1C}"/>
            </c:ext>
          </c:extLst>
        </c:ser>
        <c:ser>
          <c:idx val="7"/>
          <c:order val="7"/>
          <c:tx>
            <c:strRef>
              <c:f>'NEW Summary 1990-2016 CH4'!$A$23</c:f>
              <c:strCache>
                <c:ptCount val="1"/>
                <c:pt idx="0">
                  <c:v>F-Gases</c:v>
                </c:pt>
              </c:strCache>
            </c:strRef>
          </c:tx>
          <c:invertIfNegative val="0"/>
          <c:cat>
            <c:numRef>
              <c:f>'NEW Summary 1990-2016 CH4'!$B$1:$AB$1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'NEW Summary 1990-2016 CH4'!$B$23:$AB$23</c:f>
              <c:numCache>
                <c:formatCode>0.00</c:formatCode>
                <c:ptCount val="27"/>
              </c:numCache>
            </c:numRef>
          </c:val>
          <c:extLst>
            <c:ext xmlns:c16="http://schemas.microsoft.com/office/drawing/2014/chart" uri="{C3380CC4-5D6E-409C-BE32-E72D297353CC}">
              <c16:uniqueId val="{00000007-78A1-4B48-BE25-1FA6F429CE1C}"/>
            </c:ext>
          </c:extLst>
        </c:ser>
        <c:ser>
          <c:idx val="8"/>
          <c:order val="8"/>
          <c:tx>
            <c:strRef>
              <c:f>'NEW Summary 1990-2016 CH4'!$A$24</c:f>
              <c:strCache>
                <c:ptCount val="1"/>
                <c:pt idx="0">
                  <c:v>Agriculture</c:v>
                </c:pt>
              </c:strCache>
            </c:strRef>
          </c:tx>
          <c:invertIfNegative val="0"/>
          <c:cat>
            <c:numRef>
              <c:f>'NEW Summary 1990-2016 CH4'!$B$1:$AB$1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'NEW Summary 1990-2016 CH4'!$B$24:$AB$24</c:f>
              <c:numCache>
                <c:formatCode>0.00</c:formatCode>
                <c:ptCount val="27"/>
                <c:pt idx="0">
                  <c:v>12764.297811661547</c:v>
                </c:pt>
                <c:pt idx="1">
                  <c:v>12881.318864941377</c:v>
                </c:pt>
                <c:pt idx="2">
                  <c:v>13001.791062451866</c:v>
                </c:pt>
                <c:pt idx="3">
                  <c:v>12975.385359142378</c:v>
                </c:pt>
                <c:pt idx="4">
                  <c:v>12893.185516762431</c:v>
                </c:pt>
                <c:pt idx="5">
                  <c:v>12899.209715009001</c:v>
                </c:pt>
                <c:pt idx="6">
                  <c:v>13259.278867830692</c:v>
                </c:pt>
                <c:pt idx="7">
                  <c:v>13528.467943203948</c:v>
                </c:pt>
                <c:pt idx="8">
                  <c:v>13694.80451849394</c:v>
                </c:pt>
                <c:pt idx="9">
                  <c:v>13258.112627037342</c:v>
                </c:pt>
                <c:pt idx="10">
                  <c:v>12657.560935296842</c:v>
                </c:pt>
                <c:pt idx="11">
                  <c:v>12578.225801105162</c:v>
                </c:pt>
                <c:pt idx="12">
                  <c:v>12429.842559255558</c:v>
                </c:pt>
                <c:pt idx="13">
                  <c:v>12367.760139518017</c:v>
                </c:pt>
                <c:pt idx="14">
                  <c:v>12342.398458224896</c:v>
                </c:pt>
                <c:pt idx="15">
                  <c:v>12197.830494949803</c:v>
                </c:pt>
                <c:pt idx="16">
                  <c:v>12119.416580168734</c:v>
                </c:pt>
                <c:pt idx="17">
                  <c:v>11888.605585280751</c:v>
                </c:pt>
                <c:pt idx="18">
                  <c:v>11827.757542709449</c:v>
                </c:pt>
                <c:pt idx="19">
                  <c:v>11641.08516936235</c:v>
                </c:pt>
                <c:pt idx="20">
                  <c:v>11415.203595348226</c:v>
                </c:pt>
                <c:pt idx="21">
                  <c:v>11298.429400474794</c:v>
                </c:pt>
                <c:pt idx="22">
                  <c:v>11683.780654191336</c:v>
                </c:pt>
                <c:pt idx="23">
                  <c:v>11851.212345467533</c:v>
                </c:pt>
                <c:pt idx="24">
                  <c:v>11986.464104292896</c:v>
                </c:pt>
                <c:pt idx="25">
                  <c:v>12281.772010613684</c:v>
                </c:pt>
                <c:pt idx="26">
                  <c:v>12650.426398705413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78A1-4B48-BE25-1FA6F429CE1C}"/>
            </c:ext>
          </c:extLst>
        </c:ser>
        <c:ser>
          <c:idx val="9"/>
          <c:order val="9"/>
          <c:tx>
            <c:strRef>
              <c:f>'NEW Summary 1990-2016 CH4'!$A$32</c:f>
              <c:strCache>
                <c:ptCount val="1"/>
                <c:pt idx="0">
                  <c:v>Waste</c:v>
                </c:pt>
              </c:strCache>
            </c:strRef>
          </c:tx>
          <c:invertIfNegative val="0"/>
          <c:cat>
            <c:numRef>
              <c:f>'NEW Summary 1990-2016 CH4'!$B$1:$AB$1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'NEW Summary 1990-2016 CH4'!$B$32:$AB$32</c:f>
              <c:numCache>
                <c:formatCode>0.00</c:formatCode>
                <c:ptCount val="27"/>
                <c:pt idx="0">
                  <c:v>1380.0058472093522</c:v>
                </c:pt>
                <c:pt idx="1">
                  <c:v>1460.8874424629109</c:v>
                </c:pt>
                <c:pt idx="2">
                  <c:v>1524.2894519542654</c:v>
                </c:pt>
                <c:pt idx="3">
                  <c:v>1573.8261653287257</c:v>
                </c:pt>
                <c:pt idx="4">
                  <c:v>1619.5437690192625</c:v>
                </c:pt>
                <c:pt idx="5">
                  <c:v>1656.4775342588521</c:v>
                </c:pt>
                <c:pt idx="6">
                  <c:v>1535.2486970266536</c:v>
                </c:pt>
                <c:pt idx="7">
                  <c:v>1273.8509751506676</c:v>
                </c:pt>
                <c:pt idx="8">
                  <c:v>1331.889440720144</c:v>
                </c:pt>
                <c:pt idx="9">
                  <c:v>1326.7102489271977</c:v>
                </c:pt>
                <c:pt idx="10">
                  <c:v>1332.1871921765639</c:v>
                </c:pt>
                <c:pt idx="11">
                  <c:v>1431.7676766799102</c:v>
                </c:pt>
                <c:pt idx="12">
                  <c:v>1510.7152254387772</c:v>
                </c:pt>
                <c:pt idx="13">
                  <c:v>1518.0303230602858</c:v>
                </c:pt>
                <c:pt idx="14">
                  <c:v>1247.637389087379</c:v>
                </c:pt>
                <c:pt idx="15">
                  <c:v>1066.6352055966011</c:v>
                </c:pt>
                <c:pt idx="16">
                  <c:v>1103.9771374166958</c:v>
                </c:pt>
                <c:pt idx="17">
                  <c:v>667.54438635301813</c:v>
                </c:pt>
                <c:pt idx="18">
                  <c:v>524.3513258458006</c:v>
                </c:pt>
                <c:pt idx="19">
                  <c:v>348.62025044891197</c:v>
                </c:pt>
                <c:pt idx="20">
                  <c:v>341.21295108040908</c:v>
                </c:pt>
                <c:pt idx="21">
                  <c:v>445.46561924520785</c:v>
                </c:pt>
                <c:pt idx="22">
                  <c:v>366.59422519826717</c:v>
                </c:pt>
                <c:pt idx="23">
                  <c:v>524.78716260164788</c:v>
                </c:pt>
                <c:pt idx="24">
                  <c:v>711.75396300657223</c:v>
                </c:pt>
                <c:pt idx="25">
                  <c:v>806.43388105865154</c:v>
                </c:pt>
                <c:pt idx="26">
                  <c:v>829.86461457456858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78A1-4B48-BE25-1FA6F429CE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27561856"/>
        <c:axId val="227563392"/>
      </c:barChart>
      <c:catAx>
        <c:axId val="2275618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27563392"/>
        <c:crosses val="autoZero"/>
        <c:auto val="1"/>
        <c:lblAlgn val="ctr"/>
        <c:lblOffset val="100"/>
        <c:noMultiLvlLbl val="0"/>
      </c:catAx>
      <c:valAx>
        <c:axId val="227563392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600"/>
                </a:pPr>
                <a:r>
                  <a:rPr lang="en-IE" sz="1600"/>
                  <a:t>kilotonnes CO</a:t>
                </a:r>
                <a:r>
                  <a:rPr lang="en-IE" sz="1600" baseline="-25000"/>
                  <a:t>2</a:t>
                </a:r>
                <a:r>
                  <a:rPr lang="en-IE" sz="1600"/>
                  <a:t> equivalent</a:t>
                </a:r>
              </a:p>
            </c:rich>
          </c:tx>
          <c:layout>
            <c:manualLayout>
              <c:xMode val="edge"/>
              <c:yMode val="edge"/>
              <c:x val="1.0915605522113531E-2"/>
              <c:y val="0.3028325230888436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200" baseline="0"/>
            </a:pPr>
            <a:endParaRPr lang="en-US"/>
          </a:p>
        </c:txPr>
        <c:crossAx val="227561856"/>
        <c:crosses val="autoZero"/>
        <c:crossBetween val="between"/>
      </c:val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7.47624430381785E-2"/>
          <c:y val="0.93561794588213598"/>
          <c:w val="0.87419699531423589"/>
          <c:h val="4.8341954711347675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2016</a:t>
            </a:r>
          </a:p>
        </c:rich>
      </c:tx>
      <c:layout>
        <c:manualLayout>
          <c:xMode val="edge"/>
          <c:yMode val="edge"/>
          <c:x val="5.8777011494252893E-2"/>
          <c:y val="1.6703954628376469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22120143105532269"/>
          <c:y val="7.4485778090216601E-2"/>
          <c:w val="0.55059634425201365"/>
          <c:h val="0.67419658468972532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381302433430722"/>
                  <c:y val="4.424129171477274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638-4C19-BDB3-1AEE611E7750}"/>
                </c:ext>
              </c:extLst>
            </c:dLbl>
            <c:dLbl>
              <c:idx val="1"/>
              <c:layout>
                <c:manualLayout>
                  <c:x val="0.18371484840479446"/>
                  <c:y val="2.3560031845360332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638-4C19-BDB3-1AEE611E7750}"/>
                </c:ext>
              </c:extLst>
            </c:dLbl>
            <c:dLbl>
              <c:idx val="2"/>
              <c:layout>
                <c:manualLayout>
                  <c:x val="0.3061217290021323"/>
                  <c:y val="0.2743101831243214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638-4C19-BDB3-1AEE611E7750}"/>
                </c:ext>
              </c:extLst>
            </c:dLbl>
            <c:dLbl>
              <c:idx val="3"/>
              <c:layout>
                <c:manualLayout>
                  <c:x val="0.26597255439736961"/>
                  <c:y val="0.11898474183355164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638-4C19-BDB3-1AEE611E7750}"/>
                </c:ext>
              </c:extLst>
            </c:dLbl>
            <c:dLbl>
              <c:idx val="4"/>
              <c:layout>
                <c:manualLayout>
                  <c:x val="-0.44244268867628761"/>
                  <c:y val="0.41527180096042315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638-4C19-BDB3-1AEE611E7750}"/>
                </c:ext>
              </c:extLst>
            </c:dLbl>
            <c:dLbl>
              <c:idx val="5"/>
              <c:layout>
                <c:manualLayout>
                  <c:x val="0.33160053320743166"/>
                  <c:y val="0.41146527468648214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638-4C19-BDB3-1AEE611E7750}"/>
                </c:ext>
              </c:extLst>
            </c:dLbl>
            <c:dLbl>
              <c:idx val="6"/>
              <c:layout>
                <c:manualLayout>
                  <c:x val="-0.42003934974932"/>
                  <c:y val="0.17759694424935768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638-4C19-BDB3-1AEE611E7750}"/>
                </c:ext>
              </c:extLst>
            </c:dLbl>
            <c:dLbl>
              <c:idx val="7"/>
              <c:layout>
                <c:manualLayout>
                  <c:x val="-2.2525447889402372E-2"/>
                  <c:y val="-1.604010278295783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638-4C19-BDB3-1AEE611E7750}"/>
                </c:ext>
              </c:extLst>
            </c:dLbl>
            <c:dLbl>
              <c:idx val="8"/>
              <c:layout>
                <c:manualLayout>
                  <c:x val="-1.0396360564339556E-2"/>
                  <c:y val="-4.0100256957394586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638-4C19-BDB3-1AEE611E7750}"/>
                </c:ext>
              </c:extLst>
            </c:dLbl>
            <c:dLbl>
              <c:idx val="9"/>
              <c:layout>
                <c:manualLayout>
                  <c:x val="-0.24862787834789488"/>
                  <c:y val="7.313970751271739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638-4C19-BDB3-1AEE611E7750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dLblPos val="outEnd"/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('NEW Summary 1990-2016 CH4'!$A$2,'NEW Summary 1990-2016 CH4'!$A$7,'NEW Summary 1990-2016 CH4'!$A$8,'NEW Summary 1990-2016 CH4'!$A$9,'NEW Summary 1990-2016 CH4'!$A$10,'NEW Summary 1990-2016 CH4'!$A$11,'NEW Summary 1990-2016 CH4'!$A$17,'NEW Summary 1990-2016 CH4'!$A$23,'NEW Summary 1990-2016 CH4'!$A$24,'NEW Summary 1990-2016 CH4'!$A$32)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('NEW Summary 1990-2016 CH4'!$AB$2,'NEW Summary 1990-2016 CH4'!$AB$7,'NEW Summary 1990-2016 CH4'!$AB$8,'NEW Summary 1990-2016 CH4'!$AB$9,'NEW Summary 1990-2016 CH4'!$AB$10,'NEW Summary 1990-2016 CH4'!$AB$11,'NEW Summary 1990-2016 CH4'!$AB$17,'NEW Summary 1990-2016 CH4'!$AB$23,'NEW Summary 1990-2016 CH4'!$AB$24,'NEW Summary 1990-2016 CH4'!$AB$32)</c:f>
              <c:numCache>
                <c:formatCode>0.00</c:formatCode>
                <c:ptCount val="10"/>
                <c:pt idx="0">
                  <c:v>47.177912200525299</c:v>
                </c:pt>
                <c:pt idx="1">
                  <c:v>141.35833416984264</c:v>
                </c:pt>
                <c:pt idx="2">
                  <c:v>9.0270774971654166</c:v>
                </c:pt>
                <c:pt idx="3">
                  <c:v>10.880123074565102</c:v>
                </c:pt>
                <c:pt idx="4">
                  <c:v>2.2910805067758049</c:v>
                </c:pt>
                <c:pt idx="5">
                  <c:v>14.34196948911474</c:v>
                </c:pt>
                <c:pt idx="6">
                  <c:v>0</c:v>
                </c:pt>
                <c:pt idx="8">
                  <c:v>12650.426398705413</c:v>
                </c:pt>
                <c:pt idx="9">
                  <c:v>829.86461457456858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B638-4C19-BDB3-1AEE611E77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650605128471078"/>
          <c:w val="0.9503756720065164"/>
          <c:h val="0.14917627331953798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1990</a:t>
            </a:r>
          </a:p>
        </c:rich>
      </c:tx>
      <c:layout>
        <c:manualLayout>
          <c:xMode val="edge"/>
          <c:yMode val="edge"/>
          <c:x val="6.2455139627028811E-2"/>
          <c:y val="2.3439039235346931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9237280001577925"/>
          <c:y val="9.6097793151306343E-2"/>
          <c:w val="0.55223491463699392"/>
          <c:h val="0.66953236950288175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8.9291436557904905E-2"/>
                  <c:y val="-7.4322466172777801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E48-4FC8-9E2A-95B2A0A40E08}"/>
                </c:ext>
              </c:extLst>
            </c:dLbl>
            <c:dLbl>
              <c:idx val="1"/>
              <c:layout>
                <c:manualLayout>
                  <c:x val="8.8452884323817209E-4"/>
                  <c:y val="-7.8581445098999843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E48-4FC8-9E2A-95B2A0A40E08}"/>
                </c:ext>
              </c:extLst>
            </c:dLbl>
            <c:dLbl>
              <c:idx val="2"/>
              <c:layout>
                <c:manualLayout>
                  <c:x val="0.17902472083100152"/>
                  <c:y val="0.16804341093521891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E48-4FC8-9E2A-95B2A0A40E08}"/>
                </c:ext>
              </c:extLst>
            </c:dLbl>
            <c:dLbl>
              <c:idx val="3"/>
              <c:layout>
                <c:manualLayout>
                  <c:x val="0.12678320834224044"/>
                  <c:y val="3.0849389268484594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260A-44F2-A991-971B1C75F710}"/>
                </c:ext>
              </c:extLst>
            </c:dLbl>
            <c:dLbl>
              <c:idx val="4"/>
              <c:layout>
                <c:manualLayout>
                  <c:x val="-0.54265941764165548"/>
                  <c:y val="0.36713745589245478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E48-4FC8-9E2A-95B2A0A40E08}"/>
                </c:ext>
              </c:extLst>
            </c:dLbl>
            <c:dLbl>
              <c:idx val="5"/>
              <c:layout>
                <c:manualLayout>
                  <c:x val="0.25418980949987868"/>
                  <c:y val="0.26724899095543769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E48-4FC8-9E2A-95B2A0A40E0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E48-4FC8-9E2A-95B2A0A40E08}"/>
                </c:ext>
              </c:extLst>
            </c:dLbl>
            <c:dLbl>
              <c:idx val="7"/>
              <c:layout>
                <c:manualLayout>
                  <c:x val="-0.17427363827527881"/>
                  <c:y val="-4.5948322323698915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E48-4FC8-9E2A-95B2A0A40E08}"/>
                </c:ext>
              </c:extLst>
            </c:dLbl>
            <c:dLbl>
              <c:idx val="8"/>
              <c:layout>
                <c:manualLayout>
                  <c:x val="0.16023959508358632"/>
                  <c:y val="-4.7889515114659831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6E48-4FC8-9E2A-95B2A0A40E08}"/>
                </c:ext>
              </c:extLst>
            </c:dLbl>
            <c:dLbl>
              <c:idx val="9"/>
              <c:layout>
                <c:manualLayout>
                  <c:x val="-0.11261491200618728"/>
                  <c:y val="2.444172263488156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E48-4FC8-9E2A-95B2A0A40E0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1" i="0" baseline="0"/>
                </a:pPr>
                <a:endParaRPr lang="en-US"/>
              </a:p>
            </c:txPr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('NEW Summary 1990-2016 CH4'!$A$2,'NEW Summary 1990-2016 CH4'!$A$7,'NEW Summary 1990-2016 CH4'!$A$8,'NEW Summary 1990-2016 CH4'!$A$9,'NEW Summary 1990-2016 CH4'!$A$10,'NEW Summary 1990-2016 CH4'!$A$11,'NEW Summary 1990-2016 CH4'!$A$17,'NEW Summary 1990-2016 CH4'!$A$23,'NEW Summary 1990-2016 CH4'!$A$24,'NEW Summary 1990-2016 CH4'!$A$32)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('NEW Summary 1990-2016 CH4'!$B$2,'NEW Summary 1990-2016 CH4'!$B$7,'NEW Summary 1990-2016 CH4'!$B$8,'NEW Summary 1990-2016 CH4'!$B$9,'NEW Summary 1990-2016 CH4'!$B$10,'NEW Summary 1990-2016 CH4'!$B$11,'NEW Summary 1990-2016 CH4'!$B$17,'NEW Summary 1990-2016 CH4'!$B$23,'NEW Summary 1990-2016 CH4'!$B$24,'NEW Summary 1990-2016 CH4'!$B$32)</c:f>
              <c:numCache>
                <c:formatCode>0.00</c:formatCode>
                <c:ptCount val="10"/>
                <c:pt idx="0">
                  <c:v>218.44588353971108</c:v>
                </c:pt>
                <c:pt idx="1">
                  <c:v>442.56319450307512</c:v>
                </c:pt>
                <c:pt idx="2">
                  <c:v>6.6674616591156113</c:v>
                </c:pt>
                <c:pt idx="3">
                  <c:v>3.5230745152500096</c:v>
                </c:pt>
                <c:pt idx="4">
                  <c:v>3.6093138751137581</c:v>
                </c:pt>
                <c:pt idx="5">
                  <c:v>48.683185090612227</c:v>
                </c:pt>
                <c:pt idx="6">
                  <c:v>0</c:v>
                </c:pt>
                <c:pt idx="8">
                  <c:v>12764.297811661547</c:v>
                </c:pt>
                <c:pt idx="9">
                  <c:v>1380.0058472093522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6E48-4FC8-9E2A-95B2A0A40E0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411977205208554"/>
          <c:w val="0.9503756720065164"/>
          <c:h val="0.15156255255216319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chemeClr val="tx1"/>
      </a:solidFill>
    </a:ln>
  </c:sp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9911973348644102E-2"/>
          <c:y val="3.2949149716677478E-2"/>
          <c:w val="0.91216893473155158"/>
          <c:h val="0.8292257408706660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'NEW Summary 1990-2016 N2O'!$A$2</c:f>
              <c:strCache>
                <c:ptCount val="1"/>
                <c:pt idx="0">
                  <c:v>Energy Industries</c:v>
                </c:pt>
              </c:strCache>
            </c:strRef>
          </c:tx>
          <c:invertIfNegative val="0"/>
          <c:cat>
            <c:numRef>
              <c:f>'NEW Summary 1990-2016 N2O'!$B$1:$AB$1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'NEW Summary 1990-2016 N2O'!$B$2:$AB$2</c:f>
              <c:numCache>
                <c:formatCode>0.00</c:formatCode>
                <c:ptCount val="27"/>
                <c:pt idx="0">
                  <c:v>71.495846513999325</c:v>
                </c:pt>
                <c:pt idx="1">
                  <c:v>73.156847206211893</c:v>
                </c:pt>
                <c:pt idx="2">
                  <c:v>75.259274418477403</c:v>
                </c:pt>
                <c:pt idx="3">
                  <c:v>71.99796817856803</c:v>
                </c:pt>
                <c:pt idx="4">
                  <c:v>73.39756896278648</c:v>
                </c:pt>
                <c:pt idx="5">
                  <c:v>74.376799386855126</c:v>
                </c:pt>
                <c:pt idx="6">
                  <c:v>77.831366539011981</c:v>
                </c:pt>
                <c:pt idx="7">
                  <c:v>77.701119636140888</c:v>
                </c:pt>
                <c:pt idx="8">
                  <c:v>75.177669208058376</c:v>
                </c:pt>
                <c:pt idx="9">
                  <c:v>76.994815190529664</c:v>
                </c:pt>
                <c:pt idx="10">
                  <c:v>76.966808263145694</c:v>
                </c:pt>
                <c:pt idx="11">
                  <c:v>83.749137235820712</c:v>
                </c:pt>
                <c:pt idx="12">
                  <c:v>94.32624570619636</c:v>
                </c:pt>
                <c:pt idx="13">
                  <c:v>104.51729995931525</c:v>
                </c:pt>
                <c:pt idx="14">
                  <c:v>91.532564224147663</c:v>
                </c:pt>
                <c:pt idx="15">
                  <c:v>100.27258828434111</c:v>
                </c:pt>
                <c:pt idx="16">
                  <c:v>108.73019240809731</c:v>
                </c:pt>
                <c:pt idx="17">
                  <c:v>115.10818085340225</c:v>
                </c:pt>
                <c:pt idx="18">
                  <c:v>144.07540270931386</c:v>
                </c:pt>
                <c:pt idx="19">
                  <c:v>138.45612939583233</c:v>
                </c:pt>
                <c:pt idx="20">
                  <c:v>143.99750522061211</c:v>
                </c:pt>
                <c:pt idx="21">
                  <c:v>131.38212358408293</c:v>
                </c:pt>
                <c:pt idx="22">
                  <c:v>134.18597058100332</c:v>
                </c:pt>
                <c:pt idx="23">
                  <c:v>124.29137884398969</c:v>
                </c:pt>
                <c:pt idx="24">
                  <c:v>124.25713457693899</c:v>
                </c:pt>
                <c:pt idx="25">
                  <c:v>122.12221032370569</c:v>
                </c:pt>
                <c:pt idx="26">
                  <c:v>139.50672679903269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76-4401-83BB-AC9947D4ABE5}"/>
            </c:ext>
          </c:extLst>
        </c:ser>
        <c:ser>
          <c:idx val="1"/>
          <c:order val="1"/>
          <c:tx>
            <c:strRef>
              <c:f>'NEW Summary 1990-2016 N2O'!$A$7</c:f>
              <c:strCache>
                <c:ptCount val="1"/>
                <c:pt idx="0">
                  <c:v>Residential</c:v>
                </c:pt>
              </c:strCache>
            </c:strRef>
          </c:tx>
          <c:invertIfNegative val="0"/>
          <c:cat>
            <c:numRef>
              <c:f>'NEW Summary 1990-2016 N2O'!$B$1:$AB$1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'NEW Summary 1990-2016 N2O'!$B$7:$AB$7</c:f>
              <c:numCache>
                <c:formatCode>0.00</c:formatCode>
                <c:ptCount val="27"/>
                <c:pt idx="0">
                  <c:v>29.238437139400737</c:v>
                </c:pt>
                <c:pt idx="1">
                  <c:v>28.826795709715842</c:v>
                </c:pt>
                <c:pt idx="2">
                  <c:v>24.607426298347054</c:v>
                </c:pt>
                <c:pt idx="3">
                  <c:v>24.215258498007927</c:v>
                </c:pt>
                <c:pt idx="4">
                  <c:v>22.484114681465158</c:v>
                </c:pt>
                <c:pt idx="5">
                  <c:v>21.451435556712305</c:v>
                </c:pt>
                <c:pt idx="6">
                  <c:v>21.6879189769124</c:v>
                </c:pt>
                <c:pt idx="7">
                  <c:v>19.905305717621331</c:v>
                </c:pt>
                <c:pt idx="8">
                  <c:v>21.304565996932119</c:v>
                </c:pt>
                <c:pt idx="9">
                  <c:v>18.534735219483483</c:v>
                </c:pt>
                <c:pt idx="10">
                  <c:v>18.481343199084979</c:v>
                </c:pt>
                <c:pt idx="11">
                  <c:v>18.598501502018298</c:v>
                </c:pt>
                <c:pt idx="12">
                  <c:v>18.430989666024054</c:v>
                </c:pt>
                <c:pt idx="13">
                  <c:v>18.248347279751151</c:v>
                </c:pt>
                <c:pt idx="14">
                  <c:v>18.363436496981748</c:v>
                </c:pt>
                <c:pt idx="15">
                  <c:v>19.174916198439874</c:v>
                </c:pt>
                <c:pt idx="16">
                  <c:v>18.723677878795623</c:v>
                </c:pt>
                <c:pt idx="17">
                  <c:v>18.493474015387026</c:v>
                </c:pt>
                <c:pt idx="18">
                  <c:v>19.760417334514067</c:v>
                </c:pt>
                <c:pt idx="19">
                  <c:v>20.460858818830797</c:v>
                </c:pt>
                <c:pt idx="20">
                  <c:v>20.63853544978997</c:v>
                </c:pt>
                <c:pt idx="21">
                  <c:v>17.887278008643712</c:v>
                </c:pt>
                <c:pt idx="22">
                  <c:v>17.015875892992362</c:v>
                </c:pt>
                <c:pt idx="23">
                  <c:v>17.713694543064594</c:v>
                </c:pt>
                <c:pt idx="24">
                  <c:v>15.735074550211962</c:v>
                </c:pt>
                <c:pt idx="25">
                  <c:v>16.606613491009028</c:v>
                </c:pt>
                <c:pt idx="26">
                  <c:v>16.365672710489985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076-4401-83BB-AC9947D4ABE5}"/>
            </c:ext>
          </c:extLst>
        </c:ser>
        <c:ser>
          <c:idx val="2"/>
          <c:order val="2"/>
          <c:tx>
            <c:strRef>
              <c:f>'NEW Summary 1990-2016 N2O'!$A$8</c:f>
              <c:strCache>
                <c:ptCount val="1"/>
                <c:pt idx="0">
                  <c:v>Manufacturing Combustion</c:v>
                </c:pt>
              </c:strCache>
            </c:strRef>
          </c:tx>
          <c:invertIfNegative val="0"/>
          <c:cat>
            <c:numRef>
              <c:f>'NEW Summary 1990-2016 N2O'!$B$1:$AB$1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'NEW Summary 1990-2016 N2O'!$B$8:$AB$8</c:f>
              <c:numCache>
                <c:formatCode>0.00</c:formatCode>
                <c:ptCount val="27"/>
                <c:pt idx="0">
                  <c:v>12.453031867740634</c:v>
                </c:pt>
                <c:pt idx="1">
                  <c:v>12.585267699230045</c:v>
                </c:pt>
                <c:pt idx="2">
                  <c:v>10.806250118049018</c:v>
                </c:pt>
                <c:pt idx="3">
                  <c:v>11.360286387462777</c:v>
                </c:pt>
                <c:pt idx="4">
                  <c:v>11.395185441058885</c:v>
                </c:pt>
                <c:pt idx="5">
                  <c:v>11.782162837037756</c:v>
                </c:pt>
                <c:pt idx="6">
                  <c:v>12.308925229673159</c:v>
                </c:pt>
                <c:pt idx="7">
                  <c:v>12.713449123991065</c:v>
                </c:pt>
                <c:pt idx="8">
                  <c:v>13.490694203680533</c:v>
                </c:pt>
                <c:pt idx="9">
                  <c:v>13.803649780518025</c:v>
                </c:pt>
                <c:pt idx="10">
                  <c:v>16.107904845215508</c:v>
                </c:pt>
                <c:pt idx="11">
                  <c:v>16.780643828571886</c:v>
                </c:pt>
                <c:pt idx="12">
                  <c:v>16.124963149954642</c:v>
                </c:pt>
                <c:pt idx="13">
                  <c:v>16.834094473951257</c:v>
                </c:pt>
                <c:pt idx="14">
                  <c:v>18.213511122011479</c:v>
                </c:pt>
                <c:pt idx="15">
                  <c:v>20.570596565767634</c:v>
                </c:pt>
                <c:pt idx="16">
                  <c:v>19.431914046267909</c:v>
                </c:pt>
                <c:pt idx="17">
                  <c:v>18.841068777974733</c:v>
                </c:pt>
                <c:pt idx="18">
                  <c:v>17.643583501812184</c:v>
                </c:pt>
                <c:pt idx="19">
                  <c:v>15.04295144323307</c:v>
                </c:pt>
                <c:pt idx="20">
                  <c:v>15.441172336461719</c:v>
                </c:pt>
                <c:pt idx="21">
                  <c:v>13.479643323046552</c:v>
                </c:pt>
                <c:pt idx="22">
                  <c:v>12.87838887120197</c:v>
                </c:pt>
                <c:pt idx="23">
                  <c:v>13.164987037929031</c:v>
                </c:pt>
                <c:pt idx="24">
                  <c:v>14.804827080955482</c:v>
                </c:pt>
                <c:pt idx="25">
                  <c:v>15.135336186725974</c:v>
                </c:pt>
                <c:pt idx="26">
                  <c:v>15.14909377361511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076-4401-83BB-AC9947D4ABE5}"/>
            </c:ext>
          </c:extLst>
        </c:ser>
        <c:ser>
          <c:idx val="3"/>
          <c:order val="3"/>
          <c:tx>
            <c:strRef>
              <c:f>'NEW Summary 1990-2016 N2O'!$A$9</c:f>
              <c:strCache>
                <c:ptCount val="1"/>
                <c:pt idx="0">
                  <c:v>Commercial Services</c:v>
                </c:pt>
              </c:strCache>
            </c:strRef>
          </c:tx>
          <c:invertIfNegative val="0"/>
          <c:cat>
            <c:numRef>
              <c:f>'NEW Summary 1990-2016 N2O'!$B$1:$AB$1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'NEW Summary 1990-2016 N2O'!$B$9:$AB$9</c:f>
              <c:numCache>
                <c:formatCode>0.00</c:formatCode>
                <c:ptCount val="27"/>
                <c:pt idx="0">
                  <c:v>2.397682572187553</c:v>
                </c:pt>
                <c:pt idx="1">
                  <c:v>2.4657207133349064</c:v>
                </c:pt>
                <c:pt idx="2">
                  <c:v>2.4899547510038715</c:v>
                </c:pt>
                <c:pt idx="3">
                  <c:v>2.4782345885702903</c:v>
                </c:pt>
                <c:pt idx="4">
                  <c:v>2.8161136284243313</c:v>
                </c:pt>
                <c:pt idx="5">
                  <c:v>2.4340124846890117</c:v>
                </c:pt>
                <c:pt idx="6">
                  <c:v>2.5407852781083582</c:v>
                </c:pt>
                <c:pt idx="7">
                  <c:v>2.6591249177564769</c:v>
                </c:pt>
                <c:pt idx="8">
                  <c:v>2.5900865682797267</c:v>
                </c:pt>
                <c:pt idx="9">
                  <c:v>2.7629402406350687</c:v>
                </c:pt>
                <c:pt idx="10">
                  <c:v>2.6726572056767397</c:v>
                </c:pt>
                <c:pt idx="11">
                  <c:v>2.6953517911048515</c:v>
                </c:pt>
                <c:pt idx="12">
                  <c:v>2.6975719097752187</c:v>
                </c:pt>
                <c:pt idx="13">
                  <c:v>3.1180003701970858</c:v>
                </c:pt>
                <c:pt idx="14">
                  <c:v>2.8715079806218071</c:v>
                </c:pt>
                <c:pt idx="15">
                  <c:v>3.1400995469141235</c:v>
                </c:pt>
                <c:pt idx="16">
                  <c:v>2.9550596833992224</c:v>
                </c:pt>
                <c:pt idx="17">
                  <c:v>3.1591141417423265</c:v>
                </c:pt>
                <c:pt idx="18">
                  <c:v>3.6827471937757275</c:v>
                </c:pt>
                <c:pt idx="19">
                  <c:v>2.9419801798776222</c:v>
                </c:pt>
                <c:pt idx="20">
                  <c:v>2.7382765285039028</c:v>
                </c:pt>
                <c:pt idx="21">
                  <c:v>2.8459560695154584</c:v>
                </c:pt>
                <c:pt idx="22">
                  <c:v>2.9056436286072844</c:v>
                </c:pt>
                <c:pt idx="23">
                  <c:v>2.9203613979797272</c:v>
                </c:pt>
                <c:pt idx="24">
                  <c:v>2.7960053524836033</c:v>
                </c:pt>
                <c:pt idx="25">
                  <c:v>2.2166428866093333</c:v>
                </c:pt>
                <c:pt idx="26">
                  <c:v>2.7059476480247282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076-4401-83BB-AC9947D4ABE5}"/>
            </c:ext>
          </c:extLst>
        </c:ser>
        <c:ser>
          <c:idx val="4"/>
          <c:order val="4"/>
          <c:tx>
            <c:strRef>
              <c:f>'NEW Summary 1990-2016 N2O'!$A$10</c:f>
              <c:strCache>
                <c:ptCount val="1"/>
                <c:pt idx="0">
                  <c:v>Public Services</c:v>
                </c:pt>
              </c:strCache>
            </c:strRef>
          </c:tx>
          <c:invertIfNegative val="0"/>
          <c:cat>
            <c:numRef>
              <c:f>'NEW Summary 1990-2016 N2O'!$B$1:$AB$1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'NEW Summary 1990-2016 N2O'!$B$10:$AB$10</c:f>
              <c:numCache>
                <c:formatCode>0.00</c:formatCode>
                <c:ptCount val="27"/>
                <c:pt idx="0">
                  <c:v>2.762301203742588</c:v>
                </c:pt>
                <c:pt idx="1">
                  <c:v>2.6601906246753941</c:v>
                </c:pt>
                <c:pt idx="2">
                  <c:v>2.3134124575039356</c:v>
                </c:pt>
                <c:pt idx="3">
                  <c:v>2.2184848755416233</c:v>
                </c:pt>
                <c:pt idx="4">
                  <c:v>2.2348146993243958</c:v>
                </c:pt>
                <c:pt idx="5">
                  <c:v>1.8503339416751816</c:v>
                </c:pt>
                <c:pt idx="6">
                  <c:v>1.9749536813511821</c:v>
                </c:pt>
                <c:pt idx="7">
                  <c:v>1.8568191586499139</c:v>
                </c:pt>
                <c:pt idx="8">
                  <c:v>1.6591610171724758</c:v>
                </c:pt>
                <c:pt idx="9">
                  <c:v>1.7100115102024092</c:v>
                </c:pt>
                <c:pt idx="10">
                  <c:v>1.6657664723108172</c:v>
                </c:pt>
                <c:pt idx="11">
                  <c:v>1.6847452205430629</c:v>
                </c:pt>
                <c:pt idx="12">
                  <c:v>1.6446193315396394</c:v>
                </c:pt>
                <c:pt idx="13">
                  <c:v>1.559321574255339</c:v>
                </c:pt>
                <c:pt idx="14">
                  <c:v>1.40782703706875</c:v>
                </c:pt>
                <c:pt idx="15">
                  <c:v>1.541865045125671</c:v>
                </c:pt>
                <c:pt idx="16">
                  <c:v>1.4217077135454097</c:v>
                </c:pt>
                <c:pt idx="17">
                  <c:v>1.4207217028340799</c:v>
                </c:pt>
                <c:pt idx="18">
                  <c:v>1.5643533980158211</c:v>
                </c:pt>
                <c:pt idx="19">
                  <c:v>1.3692643204520423</c:v>
                </c:pt>
                <c:pt idx="20">
                  <c:v>1.3385966025874836</c:v>
                </c:pt>
                <c:pt idx="21">
                  <c:v>1.2699466470795338</c:v>
                </c:pt>
                <c:pt idx="22">
                  <c:v>1.2268205777994388</c:v>
                </c:pt>
                <c:pt idx="23">
                  <c:v>1.0854603228149242</c:v>
                </c:pt>
                <c:pt idx="24">
                  <c:v>0.95080752414425029</c:v>
                </c:pt>
                <c:pt idx="25">
                  <c:v>0.9521242278169777</c:v>
                </c:pt>
                <c:pt idx="26">
                  <c:v>0.97808373396855586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076-4401-83BB-AC9947D4ABE5}"/>
            </c:ext>
          </c:extLst>
        </c:ser>
        <c:ser>
          <c:idx val="5"/>
          <c:order val="5"/>
          <c:tx>
            <c:strRef>
              <c:f>'NEW Summary 1990-2016 N2O'!$A$11</c:f>
              <c:strCache>
                <c:ptCount val="1"/>
                <c:pt idx="0">
                  <c:v>Transport</c:v>
                </c:pt>
              </c:strCache>
            </c:strRef>
          </c:tx>
          <c:invertIfNegative val="0"/>
          <c:cat>
            <c:numRef>
              <c:f>'NEW Summary 1990-2016 N2O'!$B$1:$AB$1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'NEW Summary 1990-2016 N2O'!$B$11:$AB$11</c:f>
              <c:numCache>
                <c:formatCode>0.00</c:formatCode>
                <c:ptCount val="27"/>
                <c:pt idx="0">
                  <c:v>66.338670255213557</c:v>
                </c:pt>
                <c:pt idx="1">
                  <c:v>66.027384343541996</c:v>
                </c:pt>
                <c:pt idx="2">
                  <c:v>80.529272125021549</c:v>
                </c:pt>
                <c:pt idx="3">
                  <c:v>98.273304358816318</c:v>
                </c:pt>
                <c:pt idx="4">
                  <c:v>130.04702590971721</c:v>
                </c:pt>
                <c:pt idx="5">
                  <c:v>173.98375619395324</c:v>
                </c:pt>
                <c:pt idx="6">
                  <c:v>257.04881728834391</c:v>
                </c:pt>
                <c:pt idx="7">
                  <c:v>320.08424951682241</c:v>
                </c:pt>
                <c:pt idx="8">
                  <c:v>393.24139604569308</c:v>
                </c:pt>
                <c:pt idx="9">
                  <c:v>175.31501736524717</c:v>
                </c:pt>
                <c:pt idx="10">
                  <c:v>188.99145256232075</c:v>
                </c:pt>
                <c:pt idx="11">
                  <c:v>194.7735860511404</c:v>
                </c:pt>
                <c:pt idx="12">
                  <c:v>191.67614168904771</c:v>
                </c:pt>
                <c:pt idx="13">
                  <c:v>186.09838302609478</c:v>
                </c:pt>
                <c:pt idx="14">
                  <c:v>186.99837962510784</c:v>
                </c:pt>
                <c:pt idx="15">
                  <c:v>183.37166517331579</c:v>
                </c:pt>
                <c:pt idx="16">
                  <c:v>179.85534678766464</c:v>
                </c:pt>
                <c:pt idx="17">
                  <c:v>170.36819909347145</c:v>
                </c:pt>
                <c:pt idx="18">
                  <c:v>131.52453085021844</c:v>
                </c:pt>
                <c:pt idx="19">
                  <c:v>120.69466641778602</c:v>
                </c:pt>
                <c:pt idx="20">
                  <c:v>113.71604395674751</c:v>
                </c:pt>
                <c:pt idx="21">
                  <c:v>111.62213596033804</c:v>
                </c:pt>
                <c:pt idx="22">
                  <c:v>109.96680789575493</c:v>
                </c:pt>
                <c:pt idx="23">
                  <c:v>113.68531571261417</c:v>
                </c:pt>
                <c:pt idx="24">
                  <c:v>118.19338934554756</c:v>
                </c:pt>
                <c:pt idx="25">
                  <c:v>124.61796077866427</c:v>
                </c:pt>
                <c:pt idx="26">
                  <c:v>130.89002168800513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E076-4401-83BB-AC9947D4ABE5}"/>
            </c:ext>
          </c:extLst>
        </c:ser>
        <c:ser>
          <c:idx val="6"/>
          <c:order val="6"/>
          <c:tx>
            <c:strRef>
              <c:f>'NEW Summary 1990-2016 N2O'!$A$17</c:f>
              <c:strCache>
                <c:ptCount val="1"/>
                <c:pt idx="0">
                  <c:v>Industrial Processes</c:v>
                </c:pt>
              </c:strCache>
            </c:strRef>
          </c:tx>
          <c:invertIfNegative val="0"/>
          <c:cat>
            <c:numRef>
              <c:f>'NEW Summary 1990-2016 N2O'!$B$1:$AB$1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'NEW Summary 1990-2016 N2O'!$B$17:$AB$17</c:f>
              <c:numCache>
                <c:formatCode>0.00</c:formatCode>
                <c:ptCount val="27"/>
                <c:pt idx="0">
                  <c:v>1026.661852</c:v>
                </c:pt>
                <c:pt idx="1">
                  <c:v>812.51815800000008</c:v>
                </c:pt>
                <c:pt idx="2">
                  <c:v>812.77563000000009</c:v>
                </c:pt>
                <c:pt idx="3">
                  <c:v>812.95085400000005</c:v>
                </c:pt>
                <c:pt idx="4">
                  <c:v>813.05634600000008</c:v>
                </c:pt>
                <c:pt idx="5">
                  <c:v>813.19402200000002</c:v>
                </c:pt>
                <c:pt idx="6">
                  <c:v>813.41573400000004</c:v>
                </c:pt>
                <c:pt idx="7">
                  <c:v>813.75724200000002</c:v>
                </c:pt>
                <c:pt idx="8">
                  <c:v>813.86571400000003</c:v>
                </c:pt>
                <c:pt idx="9">
                  <c:v>814.20990399999994</c:v>
                </c:pt>
                <c:pt idx="10">
                  <c:v>814.87653000000012</c:v>
                </c:pt>
                <c:pt idx="11">
                  <c:v>596.12396799999999</c:v>
                </c:pt>
                <c:pt idx="12">
                  <c:v>315.88476800000001</c:v>
                </c:pt>
                <c:pt idx="13">
                  <c:v>35.580306</c:v>
                </c:pt>
                <c:pt idx="14">
                  <c:v>36.164088</c:v>
                </c:pt>
                <c:pt idx="15">
                  <c:v>36.956172000000002</c:v>
                </c:pt>
                <c:pt idx="16">
                  <c:v>37.842125999999993</c:v>
                </c:pt>
                <c:pt idx="17">
                  <c:v>39.119652000000002</c:v>
                </c:pt>
                <c:pt idx="18">
                  <c:v>40.096794000000003</c:v>
                </c:pt>
                <c:pt idx="19">
                  <c:v>40.528595999999993</c:v>
                </c:pt>
                <c:pt idx="20">
                  <c:v>40.719912000000008</c:v>
                </c:pt>
                <c:pt idx="21">
                  <c:v>40.899605999999991</c:v>
                </c:pt>
                <c:pt idx="22">
                  <c:v>40.993475999999994</c:v>
                </c:pt>
                <c:pt idx="23">
                  <c:v>41.062314000000001</c:v>
                </c:pt>
                <c:pt idx="24">
                  <c:v>41.209824000000005</c:v>
                </c:pt>
                <c:pt idx="25">
                  <c:v>41.440475999999997</c:v>
                </c:pt>
                <c:pt idx="26">
                  <c:v>42.571073099999992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076-4401-83BB-AC9947D4ABE5}"/>
            </c:ext>
          </c:extLst>
        </c:ser>
        <c:ser>
          <c:idx val="7"/>
          <c:order val="7"/>
          <c:tx>
            <c:strRef>
              <c:f>'NEW Summary 1990-2016 N2O'!$A$23</c:f>
              <c:strCache>
                <c:ptCount val="1"/>
                <c:pt idx="0">
                  <c:v>F-Gases</c:v>
                </c:pt>
              </c:strCache>
            </c:strRef>
          </c:tx>
          <c:invertIfNegative val="0"/>
          <c:cat>
            <c:numRef>
              <c:f>'NEW Summary 1990-2016 N2O'!$B$1:$AB$1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'NEW Summary 1990-2016 N2O'!$B$23:$AB$23</c:f>
              <c:numCache>
                <c:formatCode>0.00</c:formatCode>
                <c:ptCount val="27"/>
              </c:numCache>
            </c:numRef>
          </c:val>
          <c:extLst>
            <c:ext xmlns:c16="http://schemas.microsoft.com/office/drawing/2014/chart" uri="{C3380CC4-5D6E-409C-BE32-E72D297353CC}">
              <c16:uniqueId val="{00000007-E076-4401-83BB-AC9947D4ABE5}"/>
            </c:ext>
          </c:extLst>
        </c:ser>
        <c:ser>
          <c:idx val="8"/>
          <c:order val="8"/>
          <c:tx>
            <c:strRef>
              <c:f>'NEW Summary 1990-2016 N2O'!$A$24</c:f>
              <c:strCache>
                <c:ptCount val="1"/>
                <c:pt idx="0">
                  <c:v>Agriculture</c:v>
                </c:pt>
              </c:strCache>
            </c:strRef>
          </c:tx>
          <c:invertIfNegative val="0"/>
          <c:cat>
            <c:numRef>
              <c:f>'NEW Summary 1990-2016 N2O'!$B$1:$AB$1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'NEW Summary 1990-2016 N2O'!$B$24:$AB$24</c:f>
              <c:numCache>
                <c:formatCode>0.00</c:formatCode>
                <c:ptCount val="27"/>
                <c:pt idx="0">
                  <c:v>6421.7976336880292</c:v>
                </c:pt>
                <c:pt idx="1">
                  <c:v>6395.2909221346508</c:v>
                </c:pt>
                <c:pt idx="2">
                  <c:v>6294.7008229215717</c:v>
                </c:pt>
                <c:pt idx="3">
                  <c:v>6411.8421209493999</c:v>
                </c:pt>
                <c:pt idx="4">
                  <c:v>6617.1550019474607</c:v>
                </c:pt>
                <c:pt idx="5">
                  <c:v>6855.8422895398789</c:v>
                </c:pt>
                <c:pt idx="6">
                  <c:v>6881.1224160235224</c:v>
                </c:pt>
                <c:pt idx="7">
                  <c:v>6718.6500606598838</c:v>
                </c:pt>
                <c:pt idx="8">
                  <c:v>7064.4167670695833</c:v>
                </c:pt>
                <c:pt idx="9">
                  <c:v>7036.6369205929786</c:v>
                </c:pt>
                <c:pt idx="10">
                  <c:v>6815.1347351766826</c:v>
                </c:pt>
                <c:pt idx="11">
                  <c:v>6534.6840773008444</c:v>
                </c:pt>
                <c:pt idx="12">
                  <c:v>6445.6675046491937</c:v>
                </c:pt>
                <c:pt idx="13">
                  <c:v>6591.1941649995806</c:v>
                </c:pt>
                <c:pt idx="14">
                  <c:v>6500.0814971876889</c:v>
                </c:pt>
                <c:pt idx="15">
                  <c:v>6354.5392738098571</c:v>
                </c:pt>
                <c:pt idx="16">
                  <c:v>6078.5473476897751</c:v>
                </c:pt>
                <c:pt idx="17">
                  <c:v>5911.2241122794094</c:v>
                </c:pt>
                <c:pt idx="18">
                  <c:v>5869.3919043568931</c:v>
                </c:pt>
                <c:pt idx="19">
                  <c:v>5712.7550309479848</c:v>
                </c:pt>
                <c:pt idx="20">
                  <c:v>6050.2715899093018</c:v>
                </c:pt>
                <c:pt idx="21">
                  <c:v>5645.9387118768182</c:v>
                </c:pt>
                <c:pt idx="22">
                  <c:v>5813.6328329664229</c:v>
                </c:pt>
                <c:pt idx="23">
                  <c:v>6251.3907382181869</c:v>
                </c:pt>
                <c:pt idx="24">
                  <c:v>6088.4107364206284</c:v>
                </c:pt>
                <c:pt idx="25">
                  <c:v>6091.5405639366891</c:v>
                </c:pt>
                <c:pt idx="26">
                  <c:v>6191.6543043042157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E076-4401-83BB-AC9947D4ABE5}"/>
            </c:ext>
          </c:extLst>
        </c:ser>
        <c:ser>
          <c:idx val="9"/>
          <c:order val="9"/>
          <c:tx>
            <c:strRef>
              <c:f>'NEW Summary 1990-2016 N2O'!$A$32</c:f>
              <c:strCache>
                <c:ptCount val="1"/>
                <c:pt idx="0">
                  <c:v>Waste</c:v>
                </c:pt>
              </c:strCache>
            </c:strRef>
          </c:tx>
          <c:invertIfNegative val="0"/>
          <c:cat>
            <c:numRef>
              <c:f>'NEW Summary 1990-2016 N2O'!$B$1:$AB$1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'NEW Summary 1990-2016 N2O'!$B$32:$AB$32</c:f>
              <c:numCache>
                <c:formatCode>0.00</c:formatCode>
                <c:ptCount val="27"/>
                <c:pt idx="0">
                  <c:v>76.180400553077106</c:v>
                </c:pt>
                <c:pt idx="1">
                  <c:v>75.952439091057101</c:v>
                </c:pt>
                <c:pt idx="2">
                  <c:v>77.2434829929025</c:v>
                </c:pt>
                <c:pt idx="3">
                  <c:v>77.001591563496135</c:v>
                </c:pt>
                <c:pt idx="4">
                  <c:v>75.238192864277153</c:v>
                </c:pt>
                <c:pt idx="5">
                  <c:v>74.210995919610227</c:v>
                </c:pt>
                <c:pt idx="6">
                  <c:v>74.711470305921594</c:v>
                </c:pt>
                <c:pt idx="7">
                  <c:v>76.046959710512382</c:v>
                </c:pt>
                <c:pt idx="8">
                  <c:v>78.753611878259463</c:v>
                </c:pt>
                <c:pt idx="9">
                  <c:v>81.821207214187936</c:v>
                </c:pt>
                <c:pt idx="10">
                  <c:v>83.638939554989136</c:v>
                </c:pt>
                <c:pt idx="11">
                  <c:v>88.095690249976414</c:v>
                </c:pt>
                <c:pt idx="12">
                  <c:v>91.11678215227758</c:v>
                </c:pt>
                <c:pt idx="13">
                  <c:v>94.135139502086673</c:v>
                </c:pt>
                <c:pt idx="14">
                  <c:v>93.778294187143842</c:v>
                </c:pt>
                <c:pt idx="15">
                  <c:v>96.768292069633276</c:v>
                </c:pt>
                <c:pt idx="16">
                  <c:v>98.067285342458447</c:v>
                </c:pt>
                <c:pt idx="17">
                  <c:v>98.203512047868614</c:v>
                </c:pt>
                <c:pt idx="18">
                  <c:v>101.09863184545989</c:v>
                </c:pt>
                <c:pt idx="19">
                  <c:v>103.20120905498531</c:v>
                </c:pt>
                <c:pt idx="20">
                  <c:v>103.51622163424388</c:v>
                </c:pt>
                <c:pt idx="21">
                  <c:v>102.94706074157818</c:v>
                </c:pt>
                <c:pt idx="22">
                  <c:v>102.92539565732818</c:v>
                </c:pt>
                <c:pt idx="23">
                  <c:v>103.19339307692817</c:v>
                </c:pt>
                <c:pt idx="24">
                  <c:v>102.05779694178534</c:v>
                </c:pt>
                <c:pt idx="25">
                  <c:v>103.15572411447103</c:v>
                </c:pt>
                <c:pt idx="26">
                  <c:v>105.21845664186247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E076-4401-83BB-AC9947D4AB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83949184"/>
        <c:axId val="183951360"/>
      </c:barChart>
      <c:catAx>
        <c:axId val="1839491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83951360"/>
        <c:crosses val="autoZero"/>
        <c:auto val="1"/>
        <c:lblAlgn val="ctr"/>
        <c:lblOffset val="100"/>
        <c:noMultiLvlLbl val="0"/>
      </c:catAx>
      <c:valAx>
        <c:axId val="18395136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600"/>
                </a:pPr>
                <a:r>
                  <a:rPr lang="en-IE" sz="1600"/>
                  <a:t>kilotonnes</a:t>
                </a:r>
                <a:r>
                  <a:rPr lang="en-IE" sz="1600" baseline="0"/>
                  <a:t> CO</a:t>
                </a:r>
                <a:r>
                  <a:rPr lang="en-IE" sz="1600" baseline="-25000"/>
                  <a:t>2</a:t>
                </a:r>
                <a:r>
                  <a:rPr lang="en-IE" sz="1600" baseline="0"/>
                  <a:t> equivalent</a:t>
                </a:r>
                <a:endParaRPr lang="en-IE" sz="1600"/>
              </a:p>
            </c:rich>
          </c:tx>
          <c:layout>
            <c:manualLayout>
              <c:xMode val="edge"/>
              <c:yMode val="edge"/>
              <c:x val="9.438027755743315E-3"/>
              <c:y val="0.25504135040217513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200" baseline="0"/>
            </a:pPr>
            <a:endParaRPr lang="en-US"/>
          </a:p>
        </c:txPr>
        <c:crossAx val="183949184"/>
        <c:crosses val="autoZero"/>
        <c:crossBetween val="between"/>
      </c:val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7.47624430381785E-2"/>
          <c:y val="0.93561794588213598"/>
          <c:w val="0.87419699531423589"/>
          <c:h val="4.8341954711347675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2016</a:t>
            </a:r>
          </a:p>
        </c:rich>
      </c:tx>
      <c:layout>
        <c:manualLayout>
          <c:xMode val="edge"/>
          <c:yMode val="edge"/>
          <c:x val="5.8777011494252893E-2"/>
          <c:y val="1.6703954628376469E-2"/>
        </c:manualLayout>
      </c:layout>
      <c:overlay val="1"/>
    </c:title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2144048942837025"/>
                  <c:y val="-2.005015745499007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52C-4DA4-91A0-BD3FB4520905}"/>
                </c:ext>
              </c:extLst>
            </c:dLbl>
            <c:dLbl>
              <c:idx val="1"/>
              <c:layout>
                <c:manualLayout>
                  <c:x val="0.21296462921510073"/>
                  <c:y val="2.0280830449780279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2C-4DA4-91A0-BD3FB4520905}"/>
                </c:ext>
              </c:extLst>
            </c:dLbl>
            <c:dLbl>
              <c:idx val="2"/>
              <c:layout>
                <c:manualLayout>
                  <c:x val="-0.48304502324071169"/>
                  <c:y val="0.27216713481866267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2C-4DA4-91A0-BD3FB4520905}"/>
                </c:ext>
              </c:extLst>
            </c:dLbl>
            <c:dLbl>
              <c:idx val="3"/>
              <c:layout>
                <c:manualLayout>
                  <c:x val="-0.50809673894634733"/>
                  <c:y val="0.44896862003551047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637639810023367"/>
                      <c:h val="9.1079552990497359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E52C-4DA4-91A0-BD3FB4520905}"/>
                </c:ext>
              </c:extLst>
            </c:dLbl>
            <c:dLbl>
              <c:idx val="4"/>
              <c:layout>
                <c:manualLayout>
                  <c:x val="0.28392074304215942"/>
                  <c:y val="0.3938413179038354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52C-4DA4-91A0-BD3FB4520905}"/>
                </c:ext>
              </c:extLst>
            </c:dLbl>
            <c:dLbl>
              <c:idx val="5"/>
              <c:layout>
                <c:manualLayout>
                  <c:x val="0.19558375840940143"/>
                  <c:y val="0.10286631867162054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52C-4DA4-91A0-BD3FB4520905}"/>
                </c:ext>
              </c:extLst>
            </c:dLbl>
            <c:dLbl>
              <c:idx val="6"/>
              <c:layout>
                <c:manualLayout>
                  <c:x val="0.20974522234442558"/>
                  <c:y val="0.24188839341912047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52C-4DA4-91A0-BD3FB4520905}"/>
                </c:ext>
              </c:extLst>
            </c:dLbl>
            <c:dLbl>
              <c:idx val="7"/>
              <c:layout>
                <c:manualLayout>
                  <c:x val="-2.2525447889402372E-2"/>
                  <c:y val="-1.604010278295783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52C-4DA4-91A0-BD3FB4520905}"/>
                </c:ext>
              </c:extLst>
            </c:dLbl>
            <c:dLbl>
              <c:idx val="8"/>
              <c:layout>
                <c:manualLayout>
                  <c:x val="-0.12714140882042388"/>
                  <c:y val="-8.296128102315537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E52C-4DA4-91A0-BD3FB4520905}"/>
                </c:ext>
              </c:extLst>
            </c:dLbl>
            <c:dLbl>
              <c:idx val="9"/>
              <c:layout>
                <c:manualLayout>
                  <c:x val="-0.25079573710207886"/>
                  <c:y val="4.5280079539153494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52C-4DA4-91A0-BD3FB4520905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dLblPos val="outEnd"/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('NEW Summary 1990-2016 N2O'!$A$2,'NEW Summary 1990-2016 N2O'!$A$7,'NEW Summary 1990-2016 N2O'!$A$8,'NEW Summary 1990-2016 N2O'!$A$9,'NEW Summary 1990-2016 N2O'!$A$10,'NEW Summary 1990-2016 N2O'!$A$11,'NEW Summary 1990-2016 N2O'!$A$17,'NEW Summary 1990-2016 N2O'!$A$23,'NEW Summary 1990-2016 N2O'!$A$24,'NEW Summary 1990-2016 N2O'!$A$32)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('NEW Summary 1990-2016 N2O'!$AB$2,'NEW Summary 1990-2016 N2O'!$AB$7,'NEW Summary 1990-2016 N2O'!$AB$8,'NEW Summary 1990-2016 N2O'!$AB$9,'NEW Summary 1990-2016 N2O'!$AB$10,'NEW Summary 1990-2016 N2O'!$AB$11,'NEW Summary 1990-2016 N2O'!$AB$17,'NEW Summary 1990-2016 N2O'!$AB$23,'NEW Summary 1990-2016 N2O'!$AB$24,'NEW Summary 1990-2016 N2O'!$AB$32)</c:f>
              <c:numCache>
                <c:formatCode>0.00</c:formatCode>
                <c:ptCount val="10"/>
                <c:pt idx="0">
                  <c:v>139.50672679903269</c:v>
                </c:pt>
                <c:pt idx="1">
                  <c:v>16.365672710489985</c:v>
                </c:pt>
                <c:pt idx="2">
                  <c:v>15.14909377361511</c:v>
                </c:pt>
                <c:pt idx="3">
                  <c:v>2.7059476480247282</c:v>
                </c:pt>
                <c:pt idx="4">
                  <c:v>0.97808373396855586</c:v>
                </c:pt>
                <c:pt idx="5">
                  <c:v>130.89002168800513</c:v>
                </c:pt>
                <c:pt idx="6">
                  <c:v>42.571073099999992</c:v>
                </c:pt>
                <c:pt idx="8">
                  <c:v>6191.6543043042157</c:v>
                </c:pt>
                <c:pt idx="9">
                  <c:v>105.21845664186247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E52C-4DA4-91A0-BD3FB45209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650605128471078"/>
          <c:w val="0.9503756720065164"/>
          <c:h val="0.14917627331953798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1990</a:t>
            </a:r>
          </a:p>
        </c:rich>
      </c:tx>
      <c:layout>
        <c:manualLayout>
          <c:xMode val="edge"/>
          <c:yMode val="edge"/>
          <c:x val="6.2455139627028811E-2"/>
          <c:y val="2.3439039235346931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9710479660738198"/>
          <c:y val="0.11106908454519446"/>
          <c:w val="0.60557788444464422"/>
          <c:h val="0.6535806493822965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77986992134801"/>
                  <c:y val="1.1227604784943457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E48-4FC8-9E2A-95B2A0A40E08}"/>
                </c:ext>
              </c:extLst>
            </c:dLbl>
            <c:dLbl>
              <c:idx val="1"/>
              <c:layout>
                <c:manualLayout>
                  <c:x val="6.202001080399909E-2"/>
                  <c:y val="-2.2829406927501204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E48-4FC8-9E2A-95B2A0A40E08}"/>
                </c:ext>
              </c:extLst>
            </c:dLbl>
            <c:dLbl>
              <c:idx val="2"/>
              <c:layout>
                <c:manualLayout>
                  <c:x val="-0.41080443606838041"/>
                  <c:y val="0.15440019548528028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E48-4FC8-9E2A-95B2A0A40E08}"/>
                </c:ext>
              </c:extLst>
            </c:dLbl>
            <c:dLbl>
              <c:idx val="3"/>
              <c:layout>
                <c:manualLayout>
                  <c:x val="-0.45576695443002974"/>
                  <c:y val="0.31530337520290769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260A-44F2-A991-971B1C75F710}"/>
                </c:ext>
              </c:extLst>
            </c:dLbl>
            <c:dLbl>
              <c:idx val="4"/>
              <c:layout>
                <c:manualLayout>
                  <c:x val="0.33431028074482061"/>
                  <c:y val="0.25592236364741716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E48-4FC8-9E2A-95B2A0A40E08}"/>
                </c:ext>
              </c:extLst>
            </c:dLbl>
            <c:dLbl>
              <c:idx val="5"/>
              <c:layout>
                <c:manualLayout>
                  <c:x val="0.17353385331090146"/>
                  <c:y val="8.4600263083308667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E48-4FC8-9E2A-95B2A0A40E08}"/>
                </c:ext>
              </c:extLst>
            </c:dLbl>
            <c:dLbl>
              <c:idx val="6"/>
              <c:layout>
                <c:manualLayout>
                  <c:x val="6.6261563509071517E-2"/>
                  <c:y val="4.0853190184038726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E48-4FC8-9E2A-95B2A0A40E08}"/>
                </c:ext>
              </c:extLst>
            </c:dLbl>
            <c:dLbl>
              <c:idx val="7"/>
              <c:layout>
                <c:manualLayout>
                  <c:x val="-0.17427363827527881"/>
                  <c:y val="-4.5948322323698915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E48-4FC8-9E2A-95B2A0A40E08}"/>
                </c:ext>
              </c:extLst>
            </c:dLbl>
            <c:dLbl>
              <c:idx val="8"/>
              <c:layout>
                <c:manualLayout>
                  <c:x val="-0.12892694318288561"/>
                  <c:y val="-4.1473259792830661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6E48-4FC8-9E2A-95B2A0A40E08}"/>
                </c:ext>
              </c:extLst>
            </c:dLbl>
            <c:dLbl>
              <c:idx val="9"/>
              <c:layout>
                <c:manualLayout>
                  <c:x val="-0.21472183759111388"/>
                  <c:y val="3.5135481504596715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E48-4FC8-9E2A-95B2A0A40E0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1" i="0" baseline="0"/>
                </a:pPr>
                <a:endParaRPr lang="en-US"/>
              </a:p>
            </c:txPr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('NEW Summary 1990-2016 N2O'!$A$2,'NEW Summary 1990-2016 N2O'!$A$7,'NEW Summary 1990-2016 N2O'!$A$8,'NEW Summary 1990-2016 N2O'!$A$9,'NEW Summary 1990-2016 N2O'!$A$10,'NEW Summary 1990-2016 N2O'!$A$11,'NEW Summary 1990-2016 N2O'!$A$17,'NEW Summary 1990-2016 N2O'!$A$23,'NEW Summary 1990-2016 N2O'!$A$24,'NEW Summary 1990-2016 N2O'!$A$32)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('NEW Summary 1990-2016 N2O'!$B$2,'NEW Summary 1990-2016 N2O'!$B$7,'NEW Summary 1990-2016 N2O'!$B$8,'NEW Summary 1990-2016 N2O'!$B$9,'NEW Summary 1990-2016 N2O'!$B$10,'NEW Summary 1990-2016 N2O'!$B$11,'NEW Summary 1990-2016 N2O'!$B$17,'NEW Summary 1990-2016 N2O'!$B$23,'NEW Summary 1990-2016 N2O'!$B$24,'NEW Summary 1990-2016 N2O'!$B$32)</c:f>
              <c:numCache>
                <c:formatCode>0.00</c:formatCode>
                <c:ptCount val="10"/>
                <c:pt idx="0">
                  <c:v>71.495846513999325</c:v>
                </c:pt>
                <c:pt idx="1">
                  <c:v>29.238437139400737</c:v>
                </c:pt>
                <c:pt idx="2">
                  <c:v>12.453031867740634</c:v>
                </c:pt>
                <c:pt idx="3">
                  <c:v>2.397682572187553</c:v>
                </c:pt>
                <c:pt idx="4">
                  <c:v>2.762301203742588</c:v>
                </c:pt>
                <c:pt idx="5">
                  <c:v>66.338670255213557</c:v>
                </c:pt>
                <c:pt idx="6">
                  <c:v>1026.661852</c:v>
                </c:pt>
                <c:pt idx="8">
                  <c:v>6421.7976336880292</c:v>
                </c:pt>
                <c:pt idx="9">
                  <c:v>76.180400553077106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6E48-4FC8-9E2A-95B2A0A40E0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411977205208554"/>
          <c:w val="0.9503756720065164"/>
          <c:h val="0.15156255255216319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chemeClr val="tx1"/>
      </a:solidFill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7.0061969248051054E-2"/>
          <c:y val="3.2949149716677478E-2"/>
          <c:w val="0.91201892896552628"/>
          <c:h val="0.8292257408706660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'NON-ETS &amp; ETS'!$A$2</c:f>
              <c:strCache>
                <c:ptCount val="1"/>
                <c:pt idx="0">
                  <c:v>Energy Industries</c:v>
                </c:pt>
              </c:strCache>
            </c:strRef>
          </c:tx>
          <c:invertIfNegative val="0"/>
          <c:cat>
            <c:numRef>
              <c:f>'NON-ETS &amp; ETS'!$B$1:$AB$1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'NON-ETS &amp; ETS'!$B$2:$AB$2</c:f>
              <c:numCache>
                <c:formatCode>0.00</c:formatCode>
                <c:ptCount val="27"/>
                <c:pt idx="15">
                  <c:v>15658.845411847915</c:v>
                </c:pt>
                <c:pt idx="16">
                  <c:v>14907.981891255073</c:v>
                </c:pt>
                <c:pt idx="17">
                  <c:v>14407.648107590119</c:v>
                </c:pt>
                <c:pt idx="18">
                  <c:v>14496.828598875358</c:v>
                </c:pt>
                <c:pt idx="19">
                  <c:v>12928.977601906085</c:v>
                </c:pt>
                <c:pt idx="20">
                  <c:v>13183.847158288487</c:v>
                </c:pt>
                <c:pt idx="21">
                  <c:v>11783.412623907319</c:v>
                </c:pt>
                <c:pt idx="22">
                  <c:v>12554.790010460534</c:v>
                </c:pt>
                <c:pt idx="23">
                  <c:v>11154.398464352333</c:v>
                </c:pt>
                <c:pt idx="24">
                  <c:v>10931.210119547188</c:v>
                </c:pt>
                <c:pt idx="25">
                  <c:v>11545.55863188386</c:v>
                </c:pt>
                <c:pt idx="26">
                  <c:v>12253.479880308194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5C0-40F7-BB13-03416867BA3E}"/>
            </c:ext>
          </c:extLst>
        </c:ser>
        <c:ser>
          <c:idx val="1"/>
          <c:order val="1"/>
          <c:tx>
            <c:strRef>
              <c:f>'NON-ETS &amp; ETS'!$A$7</c:f>
              <c:strCache>
                <c:ptCount val="1"/>
                <c:pt idx="0">
                  <c:v>Residential</c:v>
                </c:pt>
              </c:strCache>
            </c:strRef>
          </c:tx>
          <c:invertIfNegative val="0"/>
          <c:cat>
            <c:numRef>
              <c:f>'NON-ETS &amp; ETS'!$B$1:$AB$1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'NON-ETS &amp; ETS'!$B$7:$AB$7</c:f>
              <c:numCache>
                <c:formatCode>0.00</c:formatCode>
                <c:ptCount val="27"/>
                <c:pt idx="15">
                  <c:v>12.278</c:v>
                </c:pt>
                <c:pt idx="16">
                  <c:v>13.089</c:v>
                </c:pt>
                <c:pt idx="17">
                  <c:v>10.417243245727319</c:v>
                </c:pt>
                <c:pt idx="18">
                  <c:v>8.3070047782178875</c:v>
                </c:pt>
                <c:pt idx="19">
                  <c:v>6.8478554607194972</c:v>
                </c:pt>
                <c:pt idx="20">
                  <c:v>3.6471999415289922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5C0-40F7-BB13-03416867BA3E}"/>
            </c:ext>
          </c:extLst>
        </c:ser>
        <c:ser>
          <c:idx val="2"/>
          <c:order val="2"/>
          <c:tx>
            <c:strRef>
              <c:f>'NON-ETS &amp; ETS'!$A$8</c:f>
              <c:strCache>
                <c:ptCount val="1"/>
                <c:pt idx="0">
                  <c:v>Manufacturing Combustion</c:v>
                </c:pt>
              </c:strCache>
            </c:strRef>
          </c:tx>
          <c:invertIfNegative val="0"/>
          <c:cat>
            <c:numRef>
              <c:f>'NON-ETS &amp; ETS'!$B$1:$AB$1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'NON-ETS &amp; ETS'!$B$8:$AB$8</c:f>
              <c:numCache>
                <c:formatCode>0.00</c:formatCode>
                <c:ptCount val="27"/>
                <c:pt idx="15">
                  <c:v>4042.0770063658465</c:v>
                </c:pt>
                <c:pt idx="16">
                  <c:v>4111.2253918916695</c:v>
                </c:pt>
                <c:pt idx="17">
                  <c:v>4122.0106194276887</c:v>
                </c:pt>
                <c:pt idx="18">
                  <c:v>3482.4003175765129</c:v>
                </c:pt>
                <c:pt idx="19">
                  <c:v>2716.5159229903688</c:v>
                </c:pt>
                <c:pt idx="20">
                  <c:v>2786.5860440435677</c:v>
                </c:pt>
                <c:pt idx="21">
                  <c:v>2728.9974418322449</c:v>
                </c:pt>
                <c:pt idx="22">
                  <c:v>2826.1718034744604</c:v>
                </c:pt>
                <c:pt idx="23">
                  <c:v>3150.1244451536131</c:v>
                </c:pt>
                <c:pt idx="24">
                  <c:v>3305.7743537377719</c:v>
                </c:pt>
                <c:pt idx="25">
                  <c:v>3376.2236831359546</c:v>
                </c:pt>
                <c:pt idx="26">
                  <c:v>3403.7421812363127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5C0-40F7-BB13-03416867BA3E}"/>
            </c:ext>
          </c:extLst>
        </c:ser>
        <c:ser>
          <c:idx val="3"/>
          <c:order val="3"/>
          <c:tx>
            <c:strRef>
              <c:f>'NON-ETS &amp; ETS'!$A$9</c:f>
              <c:strCache>
                <c:ptCount val="1"/>
                <c:pt idx="0">
                  <c:v>Commercial Services</c:v>
                </c:pt>
              </c:strCache>
            </c:strRef>
          </c:tx>
          <c:invertIfNegative val="0"/>
          <c:cat>
            <c:numRef>
              <c:f>'NON-ETS &amp; ETS'!$B$1:$AB$1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'NON-ETS &amp; ETS'!$B$9:$AB$9</c:f>
              <c:numCache>
                <c:formatCode>0.00</c:formatCode>
                <c:ptCount val="27"/>
                <c:pt idx="15">
                  <c:v>64.926000000000002</c:v>
                </c:pt>
                <c:pt idx="16">
                  <c:v>63.868406999999998</c:v>
                </c:pt>
                <c:pt idx="17">
                  <c:v>70.956616544456324</c:v>
                </c:pt>
                <c:pt idx="18">
                  <c:v>33.416250088031212</c:v>
                </c:pt>
                <c:pt idx="19">
                  <c:v>31.79288140380924</c:v>
                </c:pt>
                <c:pt idx="20">
                  <c:v>31.663645199679603</c:v>
                </c:pt>
                <c:pt idx="21">
                  <c:v>28.211685933016891</c:v>
                </c:pt>
                <c:pt idx="22">
                  <c:v>30.72817312111793</c:v>
                </c:pt>
                <c:pt idx="23">
                  <c:v>28.495141950260965</c:v>
                </c:pt>
                <c:pt idx="24">
                  <c:v>23.678147516007172</c:v>
                </c:pt>
                <c:pt idx="25">
                  <c:v>25.534301847008528</c:v>
                </c:pt>
                <c:pt idx="26">
                  <c:v>28.207938808699172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5C0-40F7-BB13-03416867BA3E}"/>
            </c:ext>
          </c:extLst>
        </c:ser>
        <c:ser>
          <c:idx val="4"/>
          <c:order val="4"/>
          <c:tx>
            <c:strRef>
              <c:f>'NON-ETS &amp; ETS'!$A$10</c:f>
              <c:strCache>
                <c:ptCount val="1"/>
                <c:pt idx="0">
                  <c:v>Public Services</c:v>
                </c:pt>
              </c:strCache>
            </c:strRef>
          </c:tx>
          <c:invertIfNegative val="0"/>
          <c:cat>
            <c:numRef>
              <c:f>'NON-ETS &amp; ETS'!$B$1:$AB$1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'NON-ETS &amp; ETS'!$B$10:$AB$10</c:f>
              <c:numCache>
                <c:formatCode>0.00</c:formatCode>
                <c:ptCount val="27"/>
              </c:numCache>
            </c:numRef>
          </c:val>
          <c:extLst>
            <c:ext xmlns:c16="http://schemas.microsoft.com/office/drawing/2014/chart" uri="{C3380CC4-5D6E-409C-BE32-E72D297353CC}">
              <c16:uniqueId val="{00000004-35C0-40F7-BB13-03416867BA3E}"/>
            </c:ext>
          </c:extLst>
        </c:ser>
        <c:ser>
          <c:idx val="5"/>
          <c:order val="5"/>
          <c:tx>
            <c:strRef>
              <c:f>'NON-ETS &amp; ETS'!$A$11</c:f>
              <c:strCache>
                <c:ptCount val="1"/>
                <c:pt idx="0">
                  <c:v>Transport</c:v>
                </c:pt>
              </c:strCache>
            </c:strRef>
          </c:tx>
          <c:invertIfNegative val="0"/>
          <c:cat>
            <c:numRef>
              <c:f>'NON-ETS &amp; ETS'!$B$1:$AB$1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'NON-ETS &amp; ETS'!$B$11:$AB$11</c:f>
              <c:numCache>
                <c:formatCode>0.00</c:formatCode>
                <c:ptCount val="27"/>
                <c:pt idx="15">
                  <c:v>65.292000000000002</c:v>
                </c:pt>
                <c:pt idx="16">
                  <c:v>55.441400000000002</c:v>
                </c:pt>
                <c:pt idx="17">
                  <c:v>54.346619922502931</c:v>
                </c:pt>
                <c:pt idx="18">
                  <c:v>61.257764767533445</c:v>
                </c:pt>
                <c:pt idx="19">
                  <c:v>46.086134584908571</c:v>
                </c:pt>
                <c:pt idx="20">
                  <c:v>49.02291105723144</c:v>
                </c:pt>
                <c:pt idx="21">
                  <c:v>49.473577635471436</c:v>
                </c:pt>
                <c:pt idx="22">
                  <c:v>48.742742957175224</c:v>
                </c:pt>
                <c:pt idx="23">
                  <c:v>45.240006145586385</c:v>
                </c:pt>
                <c:pt idx="24">
                  <c:v>41.36330348327634</c:v>
                </c:pt>
                <c:pt idx="25">
                  <c:v>50.03902489187881</c:v>
                </c:pt>
                <c:pt idx="26">
                  <c:v>81.012431967232089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35C0-40F7-BB13-03416867BA3E}"/>
            </c:ext>
          </c:extLst>
        </c:ser>
        <c:ser>
          <c:idx val="6"/>
          <c:order val="6"/>
          <c:tx>
            <c:strRef>
              <c:f>'NON-ETS &amp; ETS'!$A$17</c:f>
              <c:strCache>
                <c:ptCount val="1"/>
                <c:pt idx="0">
                  <c:v>Industrial Processes</c:v>
                </c:pt>
              </c:strCache>
            </c:strRef>
          </c:tx>
          <c:invertIfNegative val="0"/>
          <c:cat>
            <c:numRef>
              <c:f>'NON-ETS &amp; ETS'!$B$1:$AB$1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'NON-ETS &amp; ETS'!$B$17:$AB$17</c:f>
              <c:numCache>
                <c:formatCode>0.00</c:formatCode>
                <c:ptCount val="27"/>
                <c:pt idx="15">
                  <c:v>2552.7953464691873</c:v>
                </c:pt>
                <c:pt idx="16">
                  <c:v>2538.7434105910074</c:v>
                </c:pt>
                <c:pt idx="17">
                  <c:v>2582.8037613620518</c:v>
                </c:pt>
                <c:pt idx="18">
                  <c:v>2301.583745387552</c:v>
                </c:pt>
                <c:pt idx="19">
                  <c:v>1486.1409386557966</c:v>
                </c:pt>
                <c:pt idx="20">
                  <c:v>1300.0112395705628</c:v>
                </c:pt>
                <c:pt idx="21">
                  <c:v>1168.7489463254756</c:v>
                </c:pt>
                <c:pt idx="22">
                  <c:v>1393.4387814160164</c:v>
                </c:pt>
                <c:pt idx="23">
                  <c:v>1301.695001530657</c:v>
                </c:pt>
                <c:pt idx="24">
                  <c:v>1650.4531530457709</c:v>
                </c:pt>
                <c:pt idx="25">
                  <c:v>1830.3635214124336</c:v>
                </c:pt>
                <c:pt idx="26">
                  <c:v>1968.4013520332232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5C0-40F7-BB13-03416867BA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25946624"/>
        <c:axId val="225948416"/>
      </c:barChart>
      <c:catAx>
        <c:axId val="225946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25948416"/>
        <c:crosses val="autoZero"/>
        <c:auto val="1"/>
        <c:lblAlgn val="ctr"/>
        <c:lblOffset val="100"/>
        <c:noMultiLvlLbl val="0"/>
      </c:catAx>
      <c:valAx>
        <c:axId val="225948416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sz="1600"/>
                </a:pPr>
                <a:r>
                  <a:rPr lang="en-IE" sz="1600"/>
                  <a:t>kilotonnes CO</a:t>
                </a:r>
                <a:r>
                  <a:rPr lang="en-IE" sz="1600" baseline="-25000"/>
                  <a:t>2</a:t>
                </a:r>
                <a:r>
                  <a:rPr lang="en-IE" sz="1600"/>
                  <a:t> equivalent</a:t>
                </a:r>
              </a:p>
            </c:rich>
          </c:tx>
          <c:layout>
            <c:manualLayout>
              <c:xMode val="edge"/>
              <c:yMode val="edge"/>
              <c:x val="1.4257578436287062E-2"/>
              <c:y val="0.23915900101552365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200" baseline="0"/>
            </a:pPr>
            <a:endParaRPr lang="en-US"/>
          </a:p>
        </c:txPr>
        <c:crossAx val="225946624"/>
        <c:crosses val="autoZero"/>
        <c:crossBetween val="between"/>
      </c:val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7.47624430381785E-2"/>
          <c:y val="0.93561794588213598"/>
          <c:w val="0.87419699531423589"/>
          <c:h val="4.8341954711347675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5.0806576304860303E-2"/>
          <c:y val="3.2949149716677478E-2"/>
          <c:w val="0.93127431230756796"/>
          <c:h val="0.8292257408706660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'NON-ETS &amp; ETS'!$A$72</c:f>
              <c:strCache>
                <c:ptCount val="1"/>
                <c:pt idx="0">
                  <c:v>Energy Industries</c:v>
                </c:pt>
              </c:strCache>
            </c:strRef>
          </c:tx>
          <c:invertIfNegative val="0"/>
          <c:cat>
            <c:numRef>
              <c:f>'NON-ETS &amp; ETS'!$B$71:$AB$71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'NON-ETS &amp; ETS'!$B$72:$AB$72</c:f>
              <c:numCache>
                <c:formatCode>0.00</c:formatCode>
                <c:ptCount val="27"/>
                <c:pt idx="0">
                  <c:v>11434.977186280821</c:v>
                </c:pt>
                <c:pt idx="1">
                  <c:v>11881.026151362719</c:v>
                </c:pt>
                <c:pt idx="2">
                  <c:v>12532.8385464679</c:v>
                </c:pt>
                <c:pt idx="3">
                  <c:v>12544.332034360796</c:v>
                </c:pt>
                <c:pt idx="4">
                  <c:v>12874.913518052286</c:v>
                </c:pt>
                <c:pt idx="5">
                  <c:v>13553.17129002032</c:v>
                </c:pt>
                <c:pt idx="6">
                  <c:v>14266.495420299208</c:v>
                </c:pt>
                <c:pt idx="7">
                  <c:v>14917.135589243586</c:v>
                </c:pt>
                <c:pt idx="8">
                  <c:v>15280.541783307159</c:v>
                </c:pt>
                <c:pt idx="9">
                  <c:v>15973.01085088427</c:v>
                </c:pt>
                <c:pt idx="10">
                  <c:v>16245.029504663215</c:v>
                </c:pt>
                <c:pt idx="11">
                  <c:v>17526.091375541753</c:v>
                </c:pt>
                <c:pt idx="12">
                  <c:v>16528.287170101015</c:v>
                </c:pt>
                <c:pt idx="13">
                  <c:v>16496.755277093314</c:v>
                </c:pt>
                <c:pt idx="14">
                  <c:v>15438.487496560758</c:v>
                </c:pt>
                <c:pt idx="15">
                  <c:v>261.0284788251206</c:v>
                </c:pt>
                <c:pt idx="16">
                  <c:v>247.90729867066116</c:v>
                </c:pt>
                <c:pt idx="17">
                  <c:v>269.24884892348172</c:v>
                </c:pt>
                <c:pt idx="18">
                  <c:v>293.18985813318204</c:v>
                </c:pt>
                <c:pt idx="19">
                  <c:v>252.53016114439345</c:v>
                </c:pt>
                <c:pt idx="20">
                  <c:v>253.95271540846795</c:v>
                </c:pt>
                <c:pt idx="21">
                  <c:v>248.29190047821731</c:v>
                </c:pt>
                <c:pt idx="22">
                  <c:v>309.55738584820108</c:v>
                </c:pt>
                <c:pt idx="23">
                  <c:v>298.01213150757576</c:v>
                </c:pt>
                <c:pt idx="24">
                  <c:v>302.01465510398697</c:v>
                </c:pt>
                <c:pt idx="25">
                  <c:v>299.07926092758703</c:v>
                </c:pt>
                <c:pt idx="26">
                  <c:v>303.21856571689563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981-4A18-B1F3-DC057E726957}"/>
            </c:ext>
          </c:extLst>
        </c:ser>
        <c:ser>
          <c:idx val="1"/>
          <c:order val="1"/>
          <c:tx>
            <c:strRef>
              <c:f>'NON-ETS &amp; ETS'!$A$77</c:f>
              <c:strCache>
                <c:ptCount val="1"/>
                <c:pt idx="0">
                  <c:v>Residential</c:v>
                </c:pt>
              </c:strCache>
            </c:strRef>
          </c:tx>
          <c:invertIfNegative val="0"/>
          <c:cat>
            <c:numRef>
              <c:f>'NON-ETS &amp; ETS'!$B$71:$AB$71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'NON-ETS &amp; ETS'!$B$77:$AB$77</c:f>
              <c:numCache>
                <c:formatCode>0.00</c:formatCode>
                <c:ptCount val="27"/>
                <c:pt idx="0">
                  <c:v>7523.6648356256719</c:v>
                </c:pt>
                <c:pt idx="1">
                  <c:v>7565.9321257083066</c:v>
                </c:pt>
                <c:pt idx="2">
                  <c:v>6717.8016581294623</c:v>
                </c:pt>
                <c:pt idx="3">
                  <c:v>6667.0106159097604</c:v>
                </c:pt>
                <c:pt idx="4">
                  <c:v>6496.5767882634982</c:v>
                </c:pt>
                <c:pt idx="5">
                  <c:v>6452.0465782317078</c:v>
                </c:pt>
                <c:pt idx="6">
                  <c:v>6576.3213779944026</c:v>
                </c:pt>
                <c:pt idx="7">
                  <c:v>6235.9154976268956</c:v>
                </c:pt>
                <c:pt idx="8">
                  <c:v>6744.7458716510537</c:v>
                </c:pt>
                <c:pt idx="9">
                  <c:v>6377.8773312741932</c:v>
                </c:pt>
                <c:pt idx="10">
                  <c:v>6462.6033188676402</c:v>
                </c:pt>
                <c:pt idx="11">
                  <c:v>6732.2923557237582</c:v>
                </c:pt>
                <c:pt idx="12">
                  <c:v>6658.6245970827331</c:v>
                </c:pt>
                <c:pt idx="13">
                  <c:v>6812.5798281567086</c:v>
                </c:pt>
                <c:pt idx="14">
                  <c:v>6992.5072618934601</c:v>
                </c:pt>
                <c:pt idx="15">
                  <c:v>7259.6701073512495</c:v>
                </c:pt>
                <c:pt idx="16">
                  <c:v>7144.3935670923629</c:v>
                </c:pt>
                <c:pt idx="17">
                  <c:v>6918.1103343665127</c:v>
                </c:pt>
                <c:pt idx="18">
                  <c:v>7513.26410452654</c:v>
                </c:pt>
                <c:pt idx="19">
                  <c:v>7460.1944767135537</c:v>
                </c:pt>
                <c:pt idx="20">
                  <c:v>7797.3001508834159</c:v>
                </c:pt>
                <c:pt idx="21">
                  <c:v>6609.7533486627808</c:v>
                </c:pt>
                <c:pt idx="22">
                  <c:v>6232.385823990413</c:v>
                </c:pt>
                <c:pt idx="23">
                  <c:v>6395.3665413019926</c:v>
                </c:pt>
                <c:pt idx="24">
                  <c:v>5745.6139829660251</c:v>
                </c:pt>
                <c:pt idx="25">
                  <c:v>6041.4083535036198</c:v>
                </c:pt>
                <c:pt idx="26">
                  <c:v>6046.5530245355721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981-4A18-B1F3-DC057E726957}"/>
            </c:ext>
          </c:extLst>
        </c:ser>
        <c:ser>
          <c:idx val="2"/>
          <c:order val="2"/>
          <c:tx>
            <c:strRef>
              <c:f>'NON-ETS &amp; ETS'!$A$78</c:f>
              <c:strCache>
                <c:ptCount val="1"/>
                <c:pt idx="0">
                  <c:v>Manufacturing Combustion</c:v>
                </c:pt>
              </c:strCache>
            </c:strRef>
          </c:tx>
          <c:invertIfNegative val="0"/>
          <c:cat>
            <c:numRef>
              <c:f>'NON-ETS &amp; ETS'!$B$71:$AB$71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'NON-ETS &amp; ETS'!$B$78:$AB$78</c:f>
              <c:numCache>
                <c:formatCode>0.00</c:formatCode>
                <c:ptCount val="27"/>
                <c:pt idx="0">
                  <c:v>3961.7501968617189</c:v>
                </c:pt>
                <c:pt idx="1">
                  <c:v>4074.4548385498292</c:v>
                </c:pt>
                <c:pt idx="2">
                  <c:v>3768.7411502027744</c:v>
                </c:pt>
                <c:pt idx="3">
                  <c:v>3986.7186366590836</c:v>
                </c:pt>
                <c:pt idx="4">
                  <c:v>4242.6262261403081</c:v>
                </c:pt>
                <c:pt idx="5">
                  <c:v>4347.622852378212</c:v>
                </c:pt>
                <c:pt idx="6">
                  <c:v>4182.7351599223548</c:v>
                </c:pt>
                <c:pt idx="7">
                  <c:v>4550.5507019358802</c:v>
                </c:pt>
                <c:pt idx="8">
                  <c:v>4589.6182499874149</c:v>
                </c:pt>
                <c:pt idx="9">
                  <c:v>4810.4753948929083</c:v>
                </c:pt>
                <c:pt idx="10">
                  <c:v>5642.368991872987</c:v>
                </c:pt>
                <c:pt idx="11">
                  <c:v>5599.3853934023145</c:v>
                </c:pt>
                <c:pt idx="12">
                  <c:v>5323.0545108400129</c:v>
                </c:pt>
                <c:pt idx="13">
                  <c:v>5513.8189089738653</c:v>
                </c:pt>
                <c:pt idx="14">
                  <c:v>5694.093389318622</c:v>
                </c:pt>
                <c:pt idx="15">
                  <c:v>1828.3399917147362</c:v>
                </c:pt>
                <c:pt idx="16">
                  <c:v>1641.1816221459603</c:v>
                </c:pt>
                <c:pt idx="17">
                  <c:v>1666.7238650719964</c:v>
                </c:pt>
                <c:pt idx="18">
                  <c:v>2146.9411361782441</c:v>
                </c:pt>
                <c:pt idx="19">
                  <c:v>1763.7669050125273</c:v>
                </c:pt>
                <c:pt idx="20">
                  <c:v>1689.8818522759598</c:v>
                </c:pt>
                <c:pt idx="21">
                  <c:v>1413.3604434693211</c:v>
                </c:pt>
                <c:pt idx="22">
                  <c:v>1350.3178224936978</c:v>
                </c:pt>
                <c:pt idx="23">
                  <c:v>1086.3920952739236</c:v>
                </c:pt>
                <c:pt idx="24">
                  <c:v>1017.2087461625606</c:v>
                </c:pt>
                <c:pt idx="25">
                  <c:v>1107.7868941384281</c:v>
                </c:pt>
                <c:pt idx="26">
                  <c:v>1150.8644157522385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981-4A18-B1F3-DC057E726957}"/>
            </c:ext>
          </c:extLst>
        </c:ser>
        <c:ser>
          <c:idx val="3"/>
          <c:order val="3"/>
          <c:tx>
            <c:strRef>
              <c:f>'NON-ETS &amp; ETS'!$A$79</c:f>
              <c:strCache>
                <c:ptCount val="1"/>
                <c:pt idx="0">
                  <c:v>Commercial Services</c:v>
                </c:pt>
              </c:strCache>
            </c:strRef>
          </c:tx>
          <c:invertIfNegative val="0"/>
          <c:cat>
            <c:numRef>
              <c:f>'NON-ETS &amp; ETS'!$B$71:$AB$71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'NON-ETS &amp; ETS'!$B$79:$AB$79</c:f>
              <c:numCache>
                <c:formatCode>0.00</c:formatCode>
                <c:ptCount val="27"/>
                <c:pt idx="0">
                  <c:v>1083.4878236245095</c:v>
                </c:pt>
                <c:pt idx="1">
                  <c:v>1129.6376483176955</c:v>
                </c:pt>
                <c:pt idx="2">
                  <c:v>1153.5350608597694</c:v>
                </c:pt>
                <c:pt idx="3">
                  <c:v>1168.7095712440639</c:v>
                </c:pt>
                <c:pt idx="4">
                  <c:v>1321.2488699890087</c:v>
                </c:pt>
                <c:pt idx="5">
                  <c:v>1165.5673725686975</c:v>
                </c:pt>
                <c:pt idx="6">
                  <c:v>1224.7163820180565</c:v>
                </c:pt>
                <c:pt idx="7">
                  <c:v>1285.306088900295</c:v>
                </c:pt>
                <c:pt idx="8">
                  <c:v>1279.1428187245428</c:v>
                </c:pt>
                <c:pt idx="9">
                  <c:v>1368.1989122651721</c:v>
                </c:pt>
                <c:pt idx="10">
                  <c:v>1374.7076596018314</c:v>
                </c:pt>
                <c:pt idx="11">
                  <c:v>1402.5463549894228</c:v>
                </c:pt>
                <c:pt idx="12">
                  <c:v>1382.5902617085703</c:v>
                </c:pt>
                <c:pt idx="13">
                  <c:v>1468.7733456269132</c:v>
                </c:pt>
                <c:pt idx="14">
                  <c:v>1349.2594847920457</c:v>
                </c:pt>
                <c:pt idx="15">
                  <c:v>1410.766080744645</c:v>
                </c:pt>
                <c:pt idx="16">
                  <c:v>1316.2145891915145</c:v>
                </c:pt>
                <c:pt idx="17">
                  <c:v>1343.858896061517</c:v>
                </c:pt>
                <c:pt idx="18">
                  <c:v>1514.4729396556465</c:v>
                </c:pt>
                <c:pt idx="19">
                  <c:v>1266.2753641801917</c:v>
                </c:pt>
                <c:pt idx="20">
                  <c:v>1265.0766471115342</c:v>
                </c:pt>
                <c:pt idx="21">
                  <c:v>1166.8599779564477</c:v>
                </c:pt>
                <c:pt idx="22">
                  <c:v>1153.7646831092911</c:v>
                </c:pt>
                <c:pt idx="23">
                  <c:v>1037.7712132256454</c:v>
                </c:pt>
                <c:pt idx="24">
                  <c:v>933.36715506928579</c:v>
                </c:pt>
                <c:pt idx="25">
                  <c:v>944.69682402720616</c:v>
                </c:pt>
                <c:pt idx="26">
                  <c:v>966.24487413222175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981-4A18-B1F3-DC057E726957}"/>
            </c:ext>
          </c:extLst>
        </c:ser>
        <c:ser>
          <c:idx val="4"/>
          <c:order val="4"/>
          <c:tx>
            <c:strRef>
              <c:f>'NON-ETS &amp; ETS'!$A$80</c:f>
              <c:strCache>
                <c:ptCount val="1"/>
                <c:pt idx="0">
                  <c:v>Public Services</c:v>
                </c:pt>
              </c:strCache>
            </c:strRef>
          </c:tx>
          <c:invertIfNegative val="0"/>
          <c:cat>
            <c:numRef>
              <c:f>'NON-ETS &amp; ETS'!$B$71:$AB$71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'NON-ETS &amp; ETS'!$B$80:$AB$80</c:f>
              <c:numCache>
                <c:formatCode>0.00</c:formatCode>
                <c:ptCount val="27"/>
                <c:pt idx="0">
                  <c:v>1160.6547857137414</c:v>
                </c:pt>
                <c:pt idx="1">
                  <c:v>1144.5789777818236</c:v>
                </c:pt>
                <c:pt idx="2">
                  <c:v>1062.5422076599893</c:v>
                </c:pt>
                <c:pt idx="3">
                  <c:v>1046.8758121630408</c:v>
                </c:pt>
                <c:pt idx="4">
                  <c:v>1079.2784230682903</c:v>
                </c:pt>
                <c:pt idx="5">
                  <c:v>936.34092293666049</c:v>
                </c:pt>
                <c:pt idx="6">
                  <c:v>979.84104089544371</c:v>
                </c:pt>
                <c:pt idx="7">
                  <c:v>955.36699614717122</c:v>
                </c:pt>
                <c:pt idx="8">
                  <c:v>906.14326535572923</c:v>
                </c:pt>
                <c:pt idx="9">
                  <c:v>954.75329655360281</c:v>
                </c:pt>
                <c:pt idx="10">
                  <c:v>989.427223372458</c:v>
                </c:pt>
                <c:pt idx="11">
                  <c:v>1019.4580026905459</c:v>
                </c:pt>
                <c:pt idx="12">
                  <c:v>981.60676128430805</c:v>
                </c:pt>
                <c:pt idx="13">
                  <c:v>963.29821029831294</c:v>
                </c:pt>
                <c:pt idx="14">
                  <c:v>871.41891055113115</c:v>
                </c:pt>
                <c:pt idx="15">
                  <c:v>952.53036202349426</c:v>
                </c:pt>
                <c:pt idx="16">
                  <c:v>912.74306437273049</c:v>
                </c:pt>
                <c:pt idx="17">
                  <c:v>958.75504141025374</c:v>
                </c:pt>
                <c:pt idx="18">
                  <c:v>1053.0322678576665</c:v>
                </c:pt>
                <c:pt idx="19">
                  <c:v>1002.1056179232845</c:v>
                </c:pt>
                <c:pt idx="20">
                  <c:v>1021.2472376376195</c:v>
                </c:pt>
                <c:pt idx="21">
                  <c:v>913.69181242703803</c:v>
                </c:pt>
                <c:pt idx="22">
                  <c:v>930.94364272815233</c:v>
                </c:pt>
                <c:pt idx="23">
                  <c:v>871.21531402997823</c:v>
                </c:pt>
                <c:pt idx="24">
                  <c:v>815.59557643700703</c:v>
                </c:pt>
                <c:pt idx="25">
                  <c:v>850.65925900388766</c:v>
                </c:pt>
                <c:pt idx="26">
                  <c:v>873.31905635187161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981-4A18-B1F3-DC057E726957}"/>
            </c:ext>
          </c:extLst>
        </c:ser>
        <c:ser>
          <c:idx val="5"/>
          <c:order val="5"/>
          <c:tx>
            <c:strRef>
              <c:f>'NON-ETS &amp; ETS'!$A$81</c:f>
              <c:strCache>
                <c:ptCount val="1"/>
                <c:pt idx="0">
                  <c:v>Transport</c:v>
                </c:pt>
              </c:strCache>
            </c:strRef>
          </c:tx>
          <c:invertIfNegative val="0"/>
          <c:cat>
            <c:numRef>
              <c:f>'NON-ETS &amp; ETS'!$B$71:$AB$71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'NON-ETS &amp; ETS'!$B$81:$AB$81</c:f>
              <c:numCache>
                <c:formatCode>0.00</c:formatCode>
                <c:ptCount val="27"/>
                <c:pt idx="0">
                  <c:v>5136.7116994750268</c:v>
                </c:pt>
                <c:pt idx="1">
                  <c:v>5316.0207959986483</c:v>
                </c:pt>
                <c:pt idx="2">
                  <c:v>5746.4315658420792</c:v>
                </c:pt>
                <c:pt idx="3">
                  <c:v>5723.5892745683168</c:v>
                </c:pt>
                <c:pt idx="4">
                  <c:v>5976.8996162487419</c:v>
                </c:pt>
                <c:pt idx="5">
                  <c:v>6274.8056386050812</c:v>
                </c:pt>
                <c:pt idx="6">
                  <c:v>7326.8432302723822</c:v>
                </c:pt>
                <c:pt idx="7">
                  <c:v>7708.4798352939506</c:v>
                </c:pt>
                <c:pt idx="8">
                  <c:v>9056.576426981188</c:v>
                </c:pt>
                <c:pt idx="9">
                  <c:v>9751.7615180792782</c:v>
                </c:pt>
                <c:pt idx="10">
                  <c:v>10792.042179514287</c:v>
                </c:pt>
                <c:pt idx="11">
                  <c:v>11315.233759383655</c:v>
                </c:pt>
                <c:pt idx="12">
                  <c:v>11509.85219533925</c:v>
                </c:pt>
                <c:pt idx="13">
                  <c:v>11713.126280628347</c:v>
                </c:pt>
                <c:pt idx="14">
                  <c:v>12433.786262040274</c:v>
                </c:pt>
                <c:pt idx="15">
                  <c:v>13059.588482727428</c:v>
                </c:pt>
                <c:pt idx="16">
                  <c:v>13749.476156389695</c:v>
                </c:pt>
                <c:pt idx="17">
                  <c:v>14336.675543143698</c:v>
                </c:pt>
                <c:pt idx="18">
                  <c:v>13600.717469514067</c:v>
                </c:pt>
                <c:pt idx="19">
                  <c:v>12396.459869813008</c:v>
                </c:pt>
                <c:pt idx="20">
                  <c:v>11480.193034983142</c:v>
                </c:pt>
                <c:pt idx="21">
                  <c:v>11170.74991908767</c:v>
                </c:pt>
                <c:pt idx="22">
                  <c:v>10787.752836140322</c:v>
                </c:pt>
                <c:pt idx="23">
                  <c:v>11020.652382155482</c:v>
                </c:pt>
                <c:pt idx="24">
                  <c:v>11305.664650803281</c:v>
                </c:pt>
                <c:pt idx="25">
                  <c:v>11763.107398018507</c:v>
                </c:pt>
                <c:pt idx="26">
                  <c:v>12212.942368795499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981-4A18-B1F3-DC057E726957}"/>
            </c:ext>
          </c:extLst>
        </c:ser>
        <c:ser>
          <c:idx val="6"/>
          <c:order val="6"/>
          <c:tx>
            <c:strRef>
              <c:f>'NON-ETS &amp; ETS'!$A$87</c:f>
              <c:strCache>
                <c:ptCount val="1"/>
                <c:pt idx="0">
                  <c:v>Industrial Processes</c:v>
                </c:pt>
              </c:strCache>
            </c:strRef>
          </c:tx>
          <c:invertIfNegative val="0"/>
          <c:cat>
            <c:numRef>
              <c:f>'NON-ETS &amp; ETS'!$B$71:$AB$71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'NON-ETS &amp; ETS'!$B$87:$AB$87</c:f>
              <c:numCache>
                <c:formatCode>0.00</c:formatCode>
                <c:ptCount val="27"/>
                <c:pt idx="0">
                  <c:v>3274.1805556216536</c:v>
                </c:pt>
                <c:pt idx="1">
                  <c:v>2961.5154867606257</c:v>
                </c:pt>
                <c:pt idx="2">
                  <c:v>2873.1311317231666</c:v>
                </c:pt>
                <c:pt idx="3">
                  <c:v>2838.5991475522437</c:v>
                </c:pt>
                <c:pt idx="4">
                  <c:v>3076.9347211317145</c:v>
                </c:pt>
                <c:pt idx="5">
                  <c:v>2990.5447736515439</c:v>
                </c:pt>
                <c:pt idx="6">
                  <c:v>3072.6897044207972</c:v>
                </c:pt>
                <c:pt idx="7">
                  <c:v>3402.2261366211055</c:v>
                </c:pt>
                <c:pt idx="8">
                  <c:v>3291.8414120406737</c:v>
                </c:pt>
                <c:pt idx="9">
                  <c:v>3241.0760717321723</c:v>
                </c:pt>
                <c:pt idx="10">
                  <c:v>3788.478730415045</c:v>
                </c:pt>
                <c:pt idx="11">
                  <c:v>3820.5230597555678</c:v>
                </c:pt>
                <c:pt idx="12">
                  <c:v>3302.1356086090414</c:v>
                </c:pt>
                <c:pt idx="13">
                  <c:v>2495.3482808956528</c:v>
                </c:pt>
                <c:pt idx="14">
                  <c:v>2667.0433508185283</c:v>
                </c:pt>
                <c:pt idx="15">
                  <c:v>211.70957138851767</c:v>
                </c:pt>
                <c:pt idx="16">
                  <c:v>171.32423324226693</c:v>
                </c:pt>
                <c:pt idx="17">
                  <c:v>187.52183534020062</c:v>
                </c:pt>
                <c:pt idx="18">
                  <c:v>170.31335070703295</c:v>
                </c:pt>
                <c:pt idx="19">
                  <c:v>172.43528221624715</c:v>
                </c:pt>
                <c:pt idx="20">
                  <c:v>164.57656693296167</c:v>
                </c:pt>
                <c:pt idx="21">
                  <c:v>166.11815209254971</c:v>
                </c:pt>
                <c:pt idx="22">
                  <c:v>167.81319905003969</c:v>
                </c:pt>
                <c:pt idx="23">
                  <c:v>175.69254771168426</c:v>
                </c:pt>
                <c:pt idx="24">
                  <c:v>169.89020115249411</c:v>
                </c:pt>
                <c:pt idx="25">
                  <c:v>176.79051804421209</c:v>
                </c:pt>
                <c:pt idx="26">
                  <c:v>181.50727040925847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981-4A18-B1F3-DC057E726957}"/>
            </c:ext>
          </c:extLst>
        </c:ser>
        <c:ser>
          <c:idx val="7"/>
          <c:order val="7"/>
          <c:tx>
            <c:strRef>
              <c:f>'NON-ETS &amp; ETS'!$A$93</c:f>
              <c:strCache>
                <c:ptCount val="1"/>
                <c:pt idx="0">
                  <c:v>F-Gases</c:v>
                </c:pt>
              </c:strCache>
            </c:strRef>
          </c:tx>
          <c:invertIfNegative val="0"/>
          <c:cat>
            <c:numRef>
              <c:f>'NON-ETS &amp; ETS'!$B$71:$AB$71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'NON-ETS &amp; ETS'!$B$93:$AB$93</c:f>
              <c:numCache>
                <c:formatCode>0.00</c:formatCode>
                <c:ptCount val="27"/>
                <c:pt idx="0">
                  <c:v>35.233204204176012</c:v>
                </c:pt>
                <c:pt idx="1">
                  <c:v>50.143936215157929</c:v>
                </c:pt>
                <c:pt idx="2">
                  <c:v>65.128942509702583</c:v>
                </c:pt>
                <c:pt idx="3">
                  <c:v>95.609894987097931</c:v>
                </c:pt>
                <c:pt idx="4">
                  <c:v>131.51945109792425</c:v>
                </c:pt>
                <c:pt idx="5">
                  <c:v>284.2861150136095</c:v>
                </c:pt>
                <c:pt idx="6">
                  <c:v>406.53612063979705</c:v>
                </c:pt>
                <c:pt idx="7">
                  <c:v>585.09748482729265</c:v>
                </c:pt>
                <c:pt idx="8">
                  <c:v>546.43150490191181</c:v>
                </c:pt>
                <c:pt idx="9">
                  <c:v>699.20446600518289</c:v>
                </c:pt>
                <c:pt idx="10">
                  <c:v>955.35056142279029</c:v>
                </c:pt>
                <c:pt idx="11">
                  <c:v>1055.3359003167532</c:v>
                </c:pt>
                <c:pt idx="12">
                  <c:v>985.21466546329589</c:v>
                </c:pt>
                <c:pt idx="13">
                  <c:v>1127.5583141639672</c:v>
                </c:pt>
                <c:pt idx="14">
                  <c:v>1000.1428581691844</c:v>
                </c:pt>
                <c:pt idx="15">
                  <c:v>1019.8779027630904</c:v>
                </c:pt>
                <c:pt idx="16">
                  <c:v>1178.1307952847753</c:v>
                </c:pt>
                <c:pt idx="17">
                  <c:v>1174.5557672972018</c:v>
                </c:pt>
                <c:pt idx="18">
                  <c:v>1036.5831308593688</c:v>
                </c:pt>
                <c:pt idx="19">
                  <c:v>1037.8876370185974</c:v>
                </c:pt>
                <c:pt idx="20">
                  <c:v>1011.6857650379305</c:v>
                </c:pt>
                <c:pt idx="21">
                  <c:v>1016.4817967180617</c:v>
                </c:pt>
                <c:pt idx="22">
                  <c:v>996.32812875996115</c:v>
                </c:pt>
                <c:pt idx="23">
                  <c:v>1122.7660449216069</c:v>
                </c:pt>
                <c:pt idx="24">
                  <c:v>1182.8654877673853</c:v>
                </c:pt>
                <c:pt idx="25">
                  <c:v>1142.0581833539566</c:v>
                </c:pt>
                <c:pt idx="26">
                  <c:v>1267.2963274199278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981-4A18-B1F3-DC057E726957}"/>
            </c:ext>
          </c:extLst>
        </c:ser>
        <c:ser>
          <c:idx val="8"/>
          <c:order val="8"/>
          <c:tx>
            <c:strRef>
              <c:f>'NON-ETS &amp; ETS'!$A$94</c:f>
              <c:strCache>
                <c:ptCount val="1"/>
                <c:pt idx="0">
                  <c:v>Agriculture</c:v>
                </c:pt>
              </c:strCache>
            </c:strRef>
          </c:tx>
          <c:invertIfNegative val="0"/>
          <c:cat>
            <c:numRef>
              <c:f>'NON-ETS &amp; ETS'!$B$71:$AB$71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'NON-ETS &amp; ETS'!$B$94:$AB$94</c:f>
              <c:numCache>
                <c:formatCode>0.00</c:formatCode>
                <c:ptCount val="27"/>
                <c:pt idx="0">
                  <c:v>20332.829847231642</c:v>
                </c:pt>
                <c:pt idx="1">
                  <c:v>20417.218190088635</c:v>
                </c:pt>
                <c:pt idx="2">
                  <c:v>20401.677261779503</c:v>
                </c:pt>
                <c:pt idx="3">
                  <c:v>20600.829019338507</c:v>
                </c:pt>
                <c:pt idx="4">
                  <c:v>20735.711008420694</c:v>
                </c:pt>
                <c:pt idx="5">
                  <c:v>21357.314373826121</c:v>
                </c:pt>
                <c:pt idx="6">
                  <c:v>21531.73508775546</c:v>
                </c:pt>
                <c:pt idx="7">
                  <c:v>21585.368021591072</c:v>
                </c:pt>
                <c:pt idx="8">
                  <c:v>21991.485409006866</c:v>
                </c:pt>
                <c:pt idx="9">
                  <c:v>21634.334608817062</c:v>
                </c:pt>
                <c:pt idx="10">
                  <c:v>20815.583157983965</c:v>
                </c:pt>
                <c:pt idx="11">
                  <c:v>20482.352168677367</c:v>
                </c:pt>
                <c:pt idx="12">
                  <c:v>20119.318520125227</c:v>
                </c:pt>
                <c:pt idx="13">
                  <c:v>20360.607962170812</c:v>
                </c:pt>
                <c:pt idx="14">
                  <c:v>20077.198762366737</c:v>
                </c:pt>
                <c:pt idx="15">
                  <c:v>19852.274312190173</c:v>
                </c:pt>
                <c:pt idx="16">
                  <c:v>19436.694195426426</c:v>
                </c:pt>
                <c:pt idx="17">
                  <c:v>19103.905424160326</c:v>
                </c:pt>
                <c:pt idx="18">
                  <c:v>18941.482260193094</c:v>
                </c:pt>
                <c:pt idx="19">
                  <c:v>18517.952534093885</c:v>
                </c:pt>
                <c:pt idx="20">
                  <c:v>18694.928603405282</c:v>
                </c:pt>
                <c:pt idx="21">
                  <c:v>18052.2516375673</c:v>
                </c:pt>
                <c:pt idx="22">
                  <c:v>18438.959409477451</c:v>
                </c:pt>
                <c:pt idx="23">
                  <c:v>19256.008042195415</c:v>
                </c:pt>
                <c:pt idx="24">
                  <c:v>19038.638162159794</c:v>
                </c:pt>
                <c:pt idx="25">
                  <c:v>19323.936956883168</c:v>
                </c:pt>
                <c:pt idx="26">
                  <c:v>19851.308768406085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7981-4A18-B1F3-DC057E726957}"/>
            </c:ext>
          </c:extLst>
        </c:ser>
        <c:ser>
          <c:idx val="9"/>
          <c:order val="9"/>
          <c:tx>
            <c:strRef>
              <c:f>'NON-ETS &amp; ETS'!$A$102</c:f>
              <c:strCache>
                <c:ptCount val="1"/>
                <c:pt idx="0">
                  <c:v>Waste</c:v>
                </c:pt>
              </c:strCache>
            </c:strRef>
          </c:tx>
          <c:invertIfNegative val="0"/>
          <c:cat>
            <c:numRef>
              <c:f>'NON-ETS &amp; ETS'!$B$71:$AB$71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'NON-ETS &amp; ETS'!$B$102:$AB$102</c:f>
              <c:numCache>
                <c:formatCode>0.00</c:formatCode>
                <c:ptCount val="27"/>
                <c:pt idx="0">
                  <c:v>1546.8003996996913</c:v>
                </c:pt>
                <c:pt idx="1">
                  <c:v>1627.7649618277587</c:v>
                </c:pt>
                <c:pt idx="2">
                  <c:v>1692.8601567558967</c:v>
                </c:pt>
                <c:pt idx="3">
                  <c:v>1742.5251792457784</c:v>
                </c:pt>
                <c:pt idx="4">
                  <c:v>1786.7952341677737</c:v>
                </c:pt>
                <c:pt idx="5">
                  <c:v>1823.0170859163275</c:v>
                </c:pt>
                <c:pt idx="6">
                  <c:v>1702.1735435775422</c:v>
                </c:pt>
                <c:pt idx="7">
                  <c:v>1428.9083438370149</c:v>
                </c:pt>
                <c:pt idx="8">
                  <c:v>1472.0318915508019</c:v>
                </c:pt>
                <c:pt idx="9">
                  <c:v>1477.2829261327743</c:v>
                </c:pt>
                <c:pt idx="10">
                  <c:v>1489.0931634895912</c:v>
                </c:pt>
                <c:pt idx="11">
                  <c:v>1601.8416075473442</c:v>
                </c:pt>
                <c:pt idx="12">
                  <c:v>1707.6016299791327</c:v>
                </c:pt>
                <c:pt idx="13">
                  <c:v>1763.0989231024366</c:v>
                </c:pt>
                <c:pt idx="14">
                  <c:v>1484.2041275760614</c:v>
                </c:pt>
                <c:pt idx="15">
                  <c:v>1290.6781700928918</c:v>
                </c:pt>
                <c:pt idx="16">
                  <c:v>1326.3973042215107</c:v>
                </c:pt>
                <c:pt idx="17">
                  <c:v>848.50866420761213</c:v>
                </c:pt>
                <c:pt idx="18">
                  <c:v>687.385940110756</c:v>
                </c:pt>
                <c:pt idx="19">
                  <c:v>515.20520574863963</c:v>
                </c:pt>
                <c:pt idx="20">
                  <c:v>498.89883011939537</c:v>
                </c:pt>
                <c:pt idx="21">
                  <c:v>589.88134623152837</c:v>
                </c:pt>
                <c:pt idx="22">
                  <c:v>514.57296710033779</c:v>
                </c:pt>
                <c:pt idx="23">
                  <c:v>671.02750192331837</c:v>
                </c:pt>
                <c:pt idx="24">
                  <c:v>852.97497285976669</c:v>
                </c:pt>
                <c:pt idx="25">
                  <c:v>949.25441808453161</c:v>
                </c:pt>
                <c:pt idx="26">
                  <c:v>957.72281746117346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7981-4A18-B1F3-DC057E7269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26161024"/>
        <c:axId val="226162560"/>
      </c:barChart>
      <c:catAx>
        <c:axId val="2261610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26162560"/>
        <c:crosses val="autoZero"/>
        <c:auto val="1"/>
        <c:lblAlgn val="ctr"/>
        <c:lblOffset val="100"/>
        <c:noMultiLvlLbl val="0"/>
      </c:catAx>
      <c:valAx>
        <c:axId val="226162560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sz="1600"/>
                </a:pPr>
                <a:r>
                  <a:rPr lang="en-IE" sz="1600"/>
                  <a:t>kilotonnes</a:t>
                </a:r>
                <a:r>
                  <a:rPr lang="en-IE" sz="1600" baseline="0"/>
                  <a:t> CO</a:t>
                </a:r>
                <a:r>
                  <a:rPr lang="en-IE" sz="1600" baseline="-25000"/>
                  <a:t>2</a:t>
                </a:r>
                <a:r>
                  <a:rPr lang="en-IE" sz="1600" baseline="0"/>
                  <a:t> equivalent</a:t>
                </a:r>
                <a:endParaRPr lang="en-IE" sz="1600"/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200" baseline="0"/>
            </a:pPr>
            <a:endParaRPr lang="en-US"/>
          </a:p>
        </c:txPr>
        <c:crossAx val="226161024"/>
        <c:crosses val="autoZero"/>
        <c:crossBetween val="between"/>
      </c:val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7.47624430381785E-2"/>
          <c:y val="0.93561794588213598"/>
          <c:w val="0.87419699531423589"/>
          <c:h val="4.8341954711347675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1990</a:t>
            </a:r>
          </a:p>
        </c:rich>
      </c:tx>
      <c:layout>
        <c:manualLayout>
          <c:xMode val="edge"/>
          <c:yMode val="edge"/>
          <c:x val="6.2455139627028811E-2"/>
          <c:y val="2.3439039235346931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21090401370538933"/>
          <c:y val="0.117944339115073"/>
          <c:w val="0.52657088752772052"/>
          <c:h val="0.63273664497719839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3.243471807403385E-2"/>
                  <c:y val="3.3114979388747995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A65-4EF0-A0A1-4F1EF7F73A82}"/>
                </c:ext>
              </c:extLst>
            </c:dLbl>
            <c:dLbl>
              <c:idx val="1"/>
              <c:layout>
                <c:manualLayout>
                  <c:x val="2.721723232871753E-2"/>
                  <c:y val="-2.8711448672542925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A65-4EF0-A0A1-4F1EF7F73A82}"/>
                </c:ext>
              </c:extLst>
            </c:dLbl>
            <c:dLbl>
              <c:idx val="2"/>
              <c:layout>
                <c:manualLayout>
                  <c:x val="6.0832944157842336E-2"/>
                  <c:y val="-3.1388966709149951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A65-4EF0-A0A1-4F1EF7F73A82}"/>
                </c:ext>
              </c:extLst>
            </c:dLbl>
            <c:dLbl>
              <c:idx val="4"/>
              <c:layout>
                <c:manualLayout>
                  <c:x val="-5.8221232690741247E-2"/>
                  <c:y val="1.9611645268130414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A65-4EF0-A0A1-4F1EF7F73A82}"/>
                </c:ext>
              </c:extLst>
            </c:dLbl>
            <c:dLbl>
              <c:idx val="5"/>
              <c:layout>
                <c:manualLayout>
                  <c:x val="-6.6420635351615534E-2"/>
                  <c:y val="2.1996985020742779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A65-4EF0-A0A1-4F1EF7F73A82}"/>
                </c:ext>
              </c:extLst>
            </c:dLbl>
            <c:dLbl>
              <c:idx val="6"/>
              <c:layout>
                <c:manualLayout>
                  <c:x val="-2.2347108572212789E-2"/>
                  <c:y val="-6.4220403642240029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A65-4EF0-A0A1-4F1EF7F73A82}"/>
                </c:ext>
              </c:extLst>
            </c:dLbl>
            <c:dLbl>
              <c:idx val="7"/>
              <c:layout>
                <c:manualLayout>
                  <c:x val="-6.0807163810406017E-2"/>
                  <c:y val="-5.0181366831467143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A65-4EF0-A0A1-4F1EF7F73A82}"/>
                </c:ext>
              </c:extLst>
            </c:dLbl>
            <c:dLbl>
              <c:idx val="8"/>
              <c:layout>
                <c:manualLayout>
                  <c:x val="-3.3806734942445918E-2"/>
                  <c:y val="3.4405704719390135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A65-4EF0-A0A1-4F1EF7F73A82}"/>
                </c:ext>
              </c:extLst>
            </c:dLbl>
            <c:dLbl>
              <c:idx val="9"/>
              <c:layout>
                <c:manualLayout>
                  <c:x val="3.4589539052716452E-2"/>
                  <c:y val="8.9325690498007302E-4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A65-4EF0-A0A1-4F1EF7F73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1" i="0" baseline="0"/>
                </a:pPr>
                <a:endParaRPr lang="en-US"/>
              </a:p>
            </c:txPr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('NON-ETS &amp; ETS'!$A$72,'NON-ETS &amp; ETS'!$A$77:$A$81,'NON-ETS &amp; ETS'!$A$87,'NON-ETS &amp; ETS'!$A$93:$A$94,'NON-ETS &amp; ETS'!$A$102)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('NON-ETS &amp; ETS'!$B$72,'NON-ETS &amp; ETS'!$B$77:$B$81,'NON-ETS &amp; ETS'!$B$87,'NON-ETS &amp; ETS'!$B$93:$B$94,'NON-ETS &amp; ETS'!$B$102)</c:f>
              <c:numCache>
                <c:formatCode>0.00</c:formatCode>
                <c:ptCount val="10"/>
                <c:pt idx="0">
                  <c:v>11434.977186280821</c:v>
                </c:pt>
                <c:pt idx="1">
                  <c:v>7523.6648356256719</c:v>
                </c:pt>
                <c:pt idx="2">
                  <c:v>3961.7501968617189</c:v>
                </c:pt>
                <c:pt idx="3">
                  <c:v>1083.4878236245095</c:v>
                </c:pt>
                <c:pt idx="4">
                  <c:v>1160.6547857137414</c:v>
                </c:pt>
                <c:pt idx="5">
                  <c:v>5136.7116994750268</c:v>
                </c:pt>
                <c:pt idx="6">
                  <c:v>3274.1805556216536</c:v>
                </c:pt>
                <c:pt idx="7">
                  <c:v>35.233204204176012</c:v>
                </c:pt>
                <c:pt idx="8">
                  <c:v>20332.829847231642</c:v>
                </c:pt>
                <c:pt idx="9">
                  <c:v>1546.8003996996913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DA65-4EF0-A0A1-4F1EF7F73A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411977205208554"/>
          <c:w val="0.9503756720065164"/>
          <c:h val="0.15156255255216319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chemeClr val="tx1"/>
      </a:solidFill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2016</a:t>
            </a:r>
          </a:p>
        </c:rich>
      </c:tx>
      <c:layout>
        <c:manualLayout>
          <c:xMode val="edge"/>
          <c:yMode val="edge"/>
          <c:x val="6.2455139627028811E-2"/>
          <c:y val="2.3439039235346931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205272129738787"/>
          <c:y val="0.12265968491941934"/>
          <c:w val="0.55088336713866581"/>
          <c:h val="0.64452478766762833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8.7807845699736375E-2"/>
                  <c:y val="-3.2203922640153634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02B-486B-8318-4C3C8E273FC1}"/>
                </c:ext>
              </c:extLst>
            </c:dLbl>
            <c:dLbl>
              <c:idx val="1"/>
              <c:layout>
                <c:manualLayout>
                  <c:x val="0.12126867707425935"/>
                  <c:y val="-3.1837011479197621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2B-486B-8318-4C3C8E273FC1}"/>
                </c:ext>
              </c:extLst>
            </c:dLbl>
            <c:dLbl>
              <c:idx val="2"/>
              <c:layout>
                <c:manualLayout>
                  <c:x val="7.1631310299225592E-2"/>
                  <c:y val="-1.9096901271606914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02B-486B-8318-4C3C8E273FC1}"/>
                </c:ext>
              </c:extLst>
            </c:dLbl>
            <c:dLbl>
              <c:idx val="3"/>
              <c:layout>
                <c:manualLayout>
                  <c:x val="5.4456825187177781E-2"/>
                  <c:y val="5.8653092691244829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02B-486B-8318-4C3C8E273FC1}"/>
                </c:ext>
              </c:extLst>
            </c:dLbl>
            <c:dLbl>
              <c:idx val="4"/>
              <c:layout>
                <c:manualLayout>
                  <c:x val="2.5169847249155507E-2"/>
                  <c:y val="0.12331968225325148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02B-486B-8318-4C3C8E273FC1}"/>
                </c:ext>
              </c:extLst>
            </c:dLbl>
            <c:dLbl>
              <c:idx val="5"/>
              <c:layout>
                <c:manualLayout>
                  <c:x val="5.6615390908361769E-2"/>
                  <c:y val="1.7015076405274093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02B-486B-8318-4C3C8E273FC1}"/>
                </c:ext>
              </c:extLst>
            </c:dLbl>
            <c:dLbl>
              <c:idx val="6"/>
              <c:layout>
                <c:manualLayout>
                  <c:x val="0.17861165246585956"/>
                  <c:y val="-2.758685856616663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02B-486B-8318-4C3C8E273FC1}"/>
                </c:ext>
              </c:extLst>
            </c:dLbl>
            <c:dLbl>
              <c:idx val="7"/>
              <c:layout>
                <c:manualLayout>
                  <c:x val="-0.13287968575141018"/>
                  <c:y val="-1.7292988994496419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02B-486B-8318-4C3C8E273FC1}"/>
                </c:ext>
              </c:extLst>
            </c:dLbl>
            <c:dLbl>
              <c:idx val="8"/>
              <c:layout>
                <c:manualLayout>
                  <c:x val="-3.3806734942445918E-2"/>
                  <c:y val="3.4405704719390135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02B-486B-8318-4C3C8E273FC1}"/>
                </c:ext>
              </c:extLst>
            </c:dLbl>
            <c:dLbl>
              <c:idx val="9"/>
              <c:layout>
                <c:manualLayout>
                  <c:x val="-0.10983608346197216"/>
                  <c:y val="-4.3336595181241486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02B-486B-8318-4C3C8E273FC1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1" i="0" baseline="0"/>
                </a:pPr>
                <a:endParaRPr lang="en-US"/>
              </a:p>
            </c:txPr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('NON-ETS &amp; ETS'!$A$72,'NON-ETS &amp; ETS'!$A$77:$A$81,'NON-ETS &amp; ETS'!$A$87,'NON-ETS &amp; ETS'!$A$93:$A$94,'NON-ETS &amp; ETS'!$A$102)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('NON-ETS &amp; ETS'!$AB$72,'NON-ETS &amp; ETS'!$AB$77:$AB$81,'NON-ETS &amp; ETS'!$AB$87,'NON-ETS &amp; ETS'!$AB$93:$AB$94,'NON-ETS &amp; ETS'!$AB$102)</c:f>
              <c:numCache>
                <c:formatCode>0.00</c:formatCode>
                <c:ptCount val="10"/>
                <c:pt idx="0">
                  <c:v>303.21856571689563</c:v>
                </c:pt>
                <c:pt idx="1">
                  <c:v>6046.5530245355721</c:v>
                </c:pt>
                <c:pt idx="2">
                  <c:v>1150.8644157522385</c:v>
                </c:pt>
                <c:pt idx="3">
                  <c:v>966.24487413222175</c:v>
                </c:pt>
                <c:pt idx="4">
                  <c:v>873.31905635187161</c:v>
                </c:pt>
                <c:pt idx="5">
                  <c:v>12212.942368795499</c:v>
                </c:pt>
                <c:pt idx="6">
                  <c:v>181.50727040925847</c:v>
                </c:pt>
                <c:pt idx="7">
                  <c:v>1267.2963274199278</c:v>
                </c:pt>
                <c:pt idx="8">
                  <c:v>19851.308768406085</c:v>
                </c:pt>
                <c:pt idx="9">
                  <c:v>957.72281746117346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302B-486B-8318-4C3C8E273FC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1.3367654204832999E-2"/>
          <c:y val="0.83411973962849451"/>
          <c:w val="0.9503756720065164"/>
          <c:h val="0.15156255255216319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chemeClr val="tx1"/>
      </a:solidFill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7.xml"/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0.xml"/><Relationship Id="rId2" Type="http://schemas.openxmlformats.org/officeDocument/2006/relationships/chart" Target="../charts/chart9.xml"/><Relationship Id="rId1" Type="http://schemas.openxmlformats.org/officeDocument/2006/relationships/chart" Target="../charts/chart8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3.xml"/><Relationship Id="rId2" Type="http://schemas.openxmlformats.org/officeDocument/2006/relationships/chart" Target="../charts/chart12.xml"/><Relationship Id="rId1" Type="http://schemas.openxmlformats.org/officeDocument/2006/relationships/chart" Target="../charts/chart11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6.xml"/><Relationship Id="rId2" Type="http://schemas.openxmlformats.org/officeDocument/2006/relationships/chart" Target="../charts/chart15.xml"/><Relationship Id="rId1" Type="http://schemas.openxmlformats.org/officeDocument/2006/relationships/chart" Target="../charts/chart14.xml"/><Relationship Id="rId4" Type="http://schemas.openxmlformats.org/officeDocument/2006/relationships/chart" Target="../charts/chart1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869156</xdr:colOff>
      <xdr:row>38</xdr:row>
      <xdr:rowOff>107156</xdr:rowOff>
    </xdr:from>
    <xdr:to>
      <xdr:col>22</xdr:col>
      <xdr:colOff>642938</xdr:colOff>
      <xdr:row>67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3458B9E8-6D0C-4DCE-AE08-0D199184EB5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0</xdr:colOff>
      <xdr:row>67</xdr:row>
      <xdr:rowOff>154781</xdr:rowOff>
    </xdr:from>
    <xdr:to>
      <xdr:col>22</xdr:col>
      <xdr:colOff>661988</xdr:colOff>
      <xdr:row>101</xdr:row>
      <xdr:rowOff>35719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FFBA02EC-2C72-4FC9-A54B-BBEF1671DD6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988219</xdr:colOff>
      <xdr:row>123</xdr:row>
      <xdr:rowOff>83344</xdr:rowOff>
    </xdr:from>
    <xdr:to>
      <xdr:col>23</xdr:col>
      <xdr:colOff>2381</xdr:colOff>
      <xdr:row>151</xdr:row>
      <xdr:rowOff>95250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87DD1340-2059-484D-81D3-CC29E6C1CBE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11905</xdr:colOff>
      <xdr:row>67</xdr:row>
      <xdr:rowOff>154781</xdr:rowOff>
    </xdr:from>
    <xdr:to>
      <xdr:col>11</xdr:col>
      <xdr:colOff>607218</xdr:colOff>
      <xdr:row>101</xdr:row>
      <xdr:rowOff>47624</xdr:rowOff>
    </xdr:to>
    <xdr:graphicFrame macro="">
      <xdr:nvGraphicFramePr>
        <xdr:cNvPr id="6" name="Chart 1">
          <a:extLst>
            <a:ext uri="{FF2B5EF4-FFF2-40B4-BE49-F238E27FC236}">
              <a16:creationId xmlns:a16="http://schemas.microsoft.com/office/drawing/2014/main" id="{F2EDFC51-DA28-4386-91D8-2A849C56298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843756</xdr:colOff>
      <xdr:row>40</xdr:row>
      <xdr:rowOff>157956</xdr:rowOff>
    </xdr:from>
    <xdr:to>
      <xdr:col>26</xdr:col>
      <xdr:colOff>571500</xdr:colOff>
      <xdr:row>69</xdr:row>
      <xdr:rowOff>50800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2C8E3904-E140-48DA-82BE-4C1716E2EDF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101600</xdr:colOff>
      <xdr:row>72</xdr:row>
      <xdr:rowOff>129381</xdr:rowOff>
    </xdr:from>
    <xdr:to>
      <xdr:col>23</xdr:col>
      <xdr:colOff>93663</xdr:colOff>
      <xdr:row>106</xdr:row>
      <xdr:rowOff>10319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42758261-FB96-4521-815A-073A803D3D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62705</xdr:colOff>
      <xdr:row>72</xdr:row>
      <xdr:rowOff>142081</xdr:rowOff>
    </xdr:from>
    <xdr:to>
      <xdr:col>11</xdr:col>
      <xdr:colOff>658018</xdr:colOff>
      <xdr:row>106</xdr:row>
      <xdr:rowOff>34924</xdr:rowOff>
    </xdr:to>
    <xdr:graphicFrame macro="">
      <xdr:nvGraphicFramePr>
        <xdr:cNvPr id="4" name="Chart 1">
          <a:extLst>
            <a:ext uri="{FF2B5EF4-FFF2-40B4-BE49-F238E27FC236}">
              <a16:creationId xmlns:a16="http://schemas.microsoft.com/office/drawing/2014/main" id="{2ECFEFF0-CB4B-4159-8450-8537949D828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869156</xdr:colOff>
      <xdr:row>38</xdr:row>
      <xdr:rowOff>107156</xdr:rowOff>
    </xdr:from>
    <xdr:to>
      <xdr:col>27</xdr:col>
      <xdr:colOff>495300</xdr:colOff>
      <xdr:row>67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A8305107-9E92-43CE-8000-24A22BADBD7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25400</xdr:colOff>
      <xdr:row>67</xdr:row>
      <xdr:rowOff>154781</xdr:rowOff>
    </xdr:from>
    <xdr:to>
      <xdr:col>23</xdr:col>
      <xdr:colOff>17463</xdr:colOff>
      <xdr:row>101</xdr:row>
      <xdr:rowOff>35719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554DA22D-CF44-4A15-AC78-1113151D206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11905</xdr:colOff>
      <xdr:row>67</xdr:row>
      <xdr:rowOff>154781</xdr:rowOff>
    </xdr:from>
    <xdr:to>
      <xdr:col>11</xdr:col>
      <xdr:colOff>607218</xdr:colOff>
      <xdr:row>101</xdr:row>
      <xdr:rowOff>47624</xdr:rowOff>
    </xdr:to>
    <xdr:graphicFrame macro="">
      <xdr:nvGraphicFramePr>
        <xdr:cNvPr id="4" name="Chart 1">
          <a:extLst>
            <a:ext uri="{FF2B5EF4-FFF2-40B4-BE49-F238E27FC236}">
              <a16:creationId xmlns:a16="http://schemas.microsoft.com/office/drawing/2014/main" id="{1DB109B1-DCF6-40A8-9EDA-E9AE72B6ACB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869156</xdr:colOff>
      <xdr:row>38</xdr:row>
      <xdr:rowOff>107156</xdr:rowOff>
    </xdr:from>
    <xdr:to>
      <xdr:col>28</xdr:col>
      <xdr:colOff>508000</xdr:colOff>
      <xdr:row>67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A8336534-058A-4846-A810-627E9AAA9E1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101600</xdr:colOff>
      <xdr:row>67</xdr:row>
      <xdr:rowOff>154781</xdr:rowOff>
    </xdr:from>
    <xdr:to>
      <xdr:col>23</xdr:col>
      <xdr:colOff>93663</xdr:colOff>
      <xdr:row>101</xdr:row>
      <xdr:rowOff>35719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ECADD4DB-123B-45A7-8EE0-140DAC35FC0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24605</xdr:colOff>
      <xdr:row>67</xdr:row>
      <xdr:rowOff>154781</xdr:rowOff>
    </xdr:from>
    <xdr:to>
      <xdr:col>12</xdr:col>
      <xdr:colOff>7143</xdr:colOff>
      <xdr:row>101</xdr:row>
      <xdr:rowOff>47624</xdr:rowOff>
    </xdr:to>
    <xdr:graphicFrame macro="">
      <xdr:nvGraphicFramePr>
        <xdr:cNvPr id="4" name="Chart 1">
          <a:extLst>
            <a:ext uri="{FF2B5EF4-FFF2-40B4-BE49-F238E27FC236}">
              <a16:creationId xmlns:a16="http://schemas.microsoft.com/office/drawing/2014/main" id="{F7DCCA6F-AB81-4FAD-AA87-6C75A77DE22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800101</xdr:colOff>
      <xdr:row>40</xdr:row>
      <xdr:rowOff>114300</xdr:rowOff>
    </xdr:from>
    <xdr:to>
      <xdr:col>27</xdr:col>
      <xdr:colOff>457201</xdr:colOff>
      <xdr:row>65</xdr:row>
      <xdr:rowOff>70970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EFCE5F81-B526-4A6F-81F0-FBE7ED3BCF5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762000</xdr:colOff>
      <xdr:row>109</xdr:row>
      <xdr:rowOff>169717</xdr:rowOff>
    </xdr:from>
    <xdr:to>
      <xdr:col>27</xdr:col>
      <xdr:colOff>330199</xdr:colOff>
      <xdr:row>141</xdr:row>
      <xdr:rowOff>51955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CF5E68C7-D180-4B0B-8AC6-296E1751367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17319</xdr:colOff>
      <xdr:row>143</xdr:row>
      <xdr:rowOff>29935</xdr:rowOff>
    </xdr:from>
    <xdr:to>
      <xdr:col>11</xdr:col>
      <xdr:colOff>727362</xdr:colOff>
      <xdr:row>177</xdr:row>
      <xdr:rowOff>16080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F4A9D100-5C0B-43D2-98C1-18C417F11E3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12</xdr:col>
      <xdr:colOff>89148</xdr:colOff>
      <xdr:row>143</xdr:row>
      <xdr:rowOff>21606</xdr:rowOff>
    </xdr:from>
    <xdr:to>
      <xdr:col>22</xdr:col>
      <xdr:colOff>541727</xdr:colOff>
      <xdr:row>177</xdr:row>
      <xdr:rowOff>7752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C5DCDA82-60AF-4419-9F65-FD406F5149B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7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8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9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0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7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outlinePr summaryBelow="0"/>
  </sheetPr>
  <dimension ref="A1:AN185"/>
  <sheetViews>
    <sheetView tabSelected="1" zoomScale="75" zoomScaleNormal="75" workbookViewId="0">
      <pane ySplit="1" topLeftCell="A2" activePane="bottomLeft" state="frozen"/>
      <selection activeCell="AG24" sqref="AG24"/>
      <selection pane="bottomLeft"/>
    </sheetView>
  </sheetViews>
  <sheetFormatPr defaultRowHeight="14.25" outlineLevelRow="1"/>
  <cols>
    <col min="1" max="1" width="39.140625" style="6" customWidth="1"/>
    <col min="2" max="28" width="10.5703125" style="6" bestFit="1" customWidth="1"/>
    <col min="29" max="29" width="11.140625" style="6" bestFit="1" customWidth="1"/>
    <col min="30" max="30" width="13" style="6" customWidth="1"/>
    <col min="31" max="31" width="12.5703125" style="6" customWidth="1"/>
    <col min="32" max="32" width="10.28515625" style="6" bestFit="1" customWidth="1"/>
    <col min="33" max="33" width="13.85546875" style="6" bestFit="1" customWidth="1"/>
    <col min="34" max="34" width="13.5703125" style="6" customWidth="1"/>
    <col min="35" max="16384" width="9.140625" style="6"/>
  </cols>
  <sheetData>
    <row r="1" spans="1:35" ht="30">
      <c r="A1" s="1" t="s">
        <v>49</v>
      </c>
      <c r="B1" s="2">
        <v>1990</v>
      </c>
      <c r="C1" s="2">
        <v>1991</v>
      </c>
      <c r="D1" s="2">
        <v>1992</v>
      </c>
      <c r="E1" s="2">
        <v>1993</v>
      </c>
      <c r="F1" s="2">
        <v>1994</v>
      </c>
      <c r="G1" s="2">
        <v>1995</v>
      </c>
      <c r="H1" s="2">
        <v>1996</v>
      </c>
      <c r="I1" s="2">
        <v>1997</v>
      </c>
      <c r="J1" s="2">
        <v>1998</v>
      </c>
      <c r="K1" s="2">
        <v>1999</v>
      </c>
      <c r="L1" s="2">
        <v>2000</v>
      </c>
      <c r="M1" s="2">
        <v>2001</v>
      </c>
      <c r="N1" s="2">
        <v>2002</v>
      </c>
      <c r="O1" s="2">
        <v>2003</v>
      </c>
      <c r="P1" s="2">
        <v>2004</v>
      </c>
      <c r="Q1" s="2">
        <v>2005</v>
      </c>
      <c r="R1" s="2">
        <v>2006</v>
      </c>
      <c r="S1" s="2">
        <v>2007</v>
      </c>
      <c r="T1" s="2">
        <v>2008</v>
      </c>
      <c r="U1" s="2">
        <v>2009</v>
      </c>
      <c r="V1" s="2">
        <v>2010</v>
      </c>
      <c r="W1" s="2">
        <v>2011</v>
      </c>
      <c r="X1" s="2">
        <v>2012</v>
      </c>
      <c r="Y1" s="2">
        <v>2013</v>
      </c>
      <c r="Z1" s="2">
        <v>2014</v>
      </c>
      <c r="AA1" s="2">
        <v>2015</v>
      </c>
      <c r="AB1" s="2">
        <v>2016</v>
      </c>
      <c r="AC1" s="1" t="s">
        <v>0</v>
      </c>
      <c r="AD1" s="3" t="s">
        <v>1</v>
      </c>
      <c r="AE1" s="4"/>
      <c r="AF1" s="3" t="s">
        <v>2</v>
      </c>
      <c r="AG1" s="5" t="s">
        <v>3</v>
      </c>
      <c r="AI1" s="5" t="s">
        <v>48</v>
      </c>
    </row>
    <row r="2" spans="1:35" ht="15" collapsed="1">
      <c r="A2" s="7" t="s">
        <v>4</v>
      </c>
      <c r="B2" s="8">
        <f t="shared" ref="B2:AA2" si="0">SUM(B3:B6)</f>
        <v>11434.977186280821</v>
      </c>
      <c r="C2" s="8">
        <f t="shared" si="0"/>
        <v>11881.026151362719</v>
      </c>
      <c r="D2" s="8">
        <f t="shared" si="0"/>
        <v>12532.8385464679</v>
      </c>
      <c r="E2" s="8">
        <f t="shared" si="0"/>
        <v>12544.332034360796</v>
      </c>
      <c r="F2" s="8">
        <f t="shared" si="0"/>
        <v>12874.913518052286</v>
      </c>
      <c r="G2" s="8">
        <f t="shared" si="0"/>
        <v>13553.17129002032</v>
      </c>
      <c r="H2" s="8">
        <f t="shared" si="0"/>
        <v>14266.495420299208</v>
      </c>
      <c r="I2" s="8">
        <f t="shared" si="0"/>
        <v>14917.135589243586</v>
      </c>
      <c r="J2" s="8">
        <f t="shared" si="0"/>
        <v>15280.541783307159</v>
      </c>
      <c r="K2" s="8">
        <f t="shared" si="0"/>
        <v>15973.01085088427</v>
      </c>
      <c r="L2" s="8">
        <f t="shared" si="0"/>
        <v>16245.029504663215</v>
      </c>
      <c r="M2" s="8">
        <f t="shared" si="0"/>
        <v>17526.091375541753</v>
      </c>
      <c r="N2" s="8">
        <f t="shared" si="0"/>
        <v>16528.287170101015</v>
      </c>
      <c r="O2" s="8">
        <f t="shared" si="0"/>
        <v>16496.755277093314</v>
      </c>
      <c r="P2" s="8">
        <f t="shared" si="0"/>
        <v>15438.487496560758</v>
      </c>
      <c r="Q2" s="8">
        <f t="shared" si="0"/>
        <v>15919.873890673034</v>
      </c>
      <c r="R2" s="8">
        <f t="shared" si="0"/>
        <v>15155.889189925732</v>
      </c>
      <c r="S2" s="8">
        <f t="shared" si="0"/>
        <v>14676.896956513599</v>
      </c>
      <c r="T2" s="8">
        <f t="shared" si="0"/>
        <v>14790.01845700854</v>
      </c>
      <c r="U2" s="8">
        <f t="shared" si="0"/>
        <v>13181.507763050478</v>
      </c>
      <c r="V2" s="8">
        <f t="shared" si="0"/>
        <v>13437.799873696955</v>
      </c>
      <c r="W2" s="8">
        <f t="shared" si="0"/>
        <v>12031.704524385537</v>
      </c>
      <c r="X2" s="8">
        <f t="shared" si="0"/>
        <v>12864.347396308734</v>
      </c>
      <c r="Y2" s="8">
        <f t="shared" si="0"/>
        <v>11452.410595859908</v>
      </c>
      <c r="Z2" s="8">
        <f t="shared" si="0"/>
        <v>11233.224774651173</v>
      </c>
      <c r="AA2" s="8">
        <f t="shared" si="0"/>
        <v>11844.637892811445</v>
      </c>
      <c r="AB2" s="8">
        <f>SUM(AB3:AB6)</f>
        <v>12556.69844602509</v>
      </c>
      <c r="AC2" s="9">
        <f>AB2/$AB$38</f>
        <v>0.20402194960172634</v>
      </c>
      <c r="AD2" s="9">
        <f t="shared" ref="AD2:AD18" si="1">(AB2-B2)/B2</f>
        <v>9.8095627255825227E-2</v>
      </c>
      <c r="AF2" s="10">
        <f t="shared" ref="AF2:AF18" si="2">(AB2-AA2)/AA2</f>
        <v>6.0116700878276516E-2</v>
      </c>
      <c r="AG2" s="11">
        <f t="shared" ref="AG2:AG36" si="3">AB2-AA2</f>
        <v>712.06055321364511</v>
      </c>
      <c r="AI2" s="12">
        <f>AG2/1000</f>
        <v>0.71206055321364514</v>
      </c>
    </row>
    <row r="3" spans="1:35" hidden="1" outlineLevel="1">
      <c r="A3" s="13" t="s">
        <v>5</v>
      </c>
      <c r="B3" s="14">
        <v>10953.919869683112</v>
      </c>
      <c r="C3" s="14">
        <v>11440.957619988107</v>
      </c>
      <c r="D3" s="14">
        <v>12108.543399367891</v>
      </c>
      <c r="E3" s="14">
        <v>12126.246549362788</v>
      </c>
      <c r="F3" s="14">
        <v>12448.543664406883</v>
      </c>
      <c r="G3" s="14">
        <v>13132.912896120479</v>
      </c>
      <c r="H3" s="14">
        <v>13851.997148121833</v>
      </c>
      <c r="I3" s="14">
        <v>14490.618968714625</v>
      </c>
      <c r="J3" s="14">
        <v>14813.762420797844</v>
      </c>
      <c r="K3" s="14">
        <v>15498.257583697967</v>
      </c>
      <c r="L3" s="14">
        <v>15754.35326580209</v>
      </c>
      <c r="M3" s="14">
        <v>16893.896631009309</v>
      </c>
      <c r="N3" s="14">
        <v>15934.480447026663</v>
      </c>
      <c r="O3" s="14">
        <v>15222.09160194351</v>
      </c>
      <c r="P3" s="14">
        <v>14836.215338976092</v>
      </c>
      <c r="Q3" s="14">
        <v>15244.751010413473</v>
      </c>
      <c r="R3" s="14">
        <v>14527.038626731588</v>
      </c>
      <c r="S3" s="14">
        <v>14055.758786835397</v>
      </c>
      <c r="T3" s="14">
        <v>14155.130403839303</v>
      </c>
      <c r="U3" s="14">
        <v>12610.625284719028</v>
      </c>
      <c r="V3" s="14">
        <v>12895.102957698073</v>
      </c>
      <c r="W3" s="14">
        <v>11556.537813327628</v>
      </c>
      <c r="X3" s="14">
        <v>12356.275991360975</v>
      </c>
      <c r="Y3" s="14">
        <v>10952.925504092866</v>
      </c>
      <c r="Z3" s="14">
        <v>10771.894261622589</v>
      </c>
      <c r="AA3" s="14">
        <v>11328.266342202367</v>
      </c>
      <c r="AB3" s="14">
        <v>12076.429190047787</v>
      </c>
      <c r="AC3" s="15">
        <f>AB3/$AB$38</f>
        <v>0.19621850745015681</v>
      </c>
      <c r="AD3" s="15">
        <f t="shared" si="1"/>
        <v>0.10247558259682148</v>
      </c>
      <c r="AF3" s="16">
        <f t="shared" si="2"/>
        <v>6.6043896324913517E-2</v>
      </c>
      <c r="AG3" s="17">
        <f t="shared" si="3"/>
        <v>748.1628478454204</v>
      </c>
      <c r="AI3" s="17">
        <f t="shared" ref="AI3:AI38" si="4">AG3/1000</f>
        <v>0.74816284784542042</v>
      </c>
    </row>
    <row r="4" spans="1:35" hidden="1" outlineLevel="1">
      <c r="A4" s="13" t="s">
        <v>6</v>
      </c>
      <c r="B4" s="14">
        <v>168.67007475966938</v>
      </c>
      <c r="C4" s="14">
        <v>166.7086346603628</v>
      </c>
      <c r="D4" s="14">
        <v>171.81510003498963</v>
      </c>
      <c r="E4" s="14">
        <v>172.65167482911988</v>
      </c>
      <c r="F4" s="14">
        <v>178.26827632214111</v>
      </c>
      <c r="G4" s="14">
        <v>181.27469310609743</v>
      </c>
      <c r="H4" s="14">
        <v>179.40716809897683</v>
      </c>
      <c r="I4" s="14">
        <v>218.74674770939885</v>
      </c>
      <c r="J4" s="14">
        <v>247.81659474314813</v>
      </c>
      <c r="K4" s="14">
        <v>223.85552667956068</v>
      </c>
      <c r="L4" s="14">
        <v>274.79746671454512</v>
      </c>
      <c r="M4" s="14">
        <v>321.48320368155123</v>
      </c>
      <c r="N4" s="14">
        <v>340.25546502005244</v>
      </c>
      <c r="O4" s="14">
        <v>337.89503473139956</v>
      </c>
      <c r="P4" s="14">
        <v>336.97266543006049</v>
      </c>
      <c r="Q4" s="14">
        <v>411.86569315427266</v>
      </c>
      <c r="R4" s="14">
        <v>377.14377732366182</v>
      </c>
      <c r="S4" s="14">
        <v>360.7978196153615</v>
      </c>
      <c r="T4" s="14">
        <v>367.48032728426256</v>
      </c>
      <c r="U4" s="14">
        <v>315.39130893967507</v>
      </c>
      <c r="V4" s="14">
        <v>310.47380266987977</v>
      </c>
      <c r="W4" s="14">
        <v>285.41960852943924</v>
      </c>
      <c r="X4" s="14">
        <v>313.54691338890092</v>
      </c>
      <c r="Y4" s="14">
        <v>294.54716412797285</v>
      </c>
      <c r="Z4" s="14">
        <v>279.49528430750865</v>
      </c>
      <c r="AA4" s="14">
        <v>358.72410220140847</v>
      </c>
      <c r="AB4" s="14">
        <v>313.59023713201924</v>
      </c>
      <c r="AC4" s="15">
        <f>AB4/$AB$38</f>
        <v>5.095231985601704E-3</v>
      </c>
      <c r="AD4" s="15">
        <f t="shared" si="1"/>
        <v>0.85919308791936133</v>
      </c>
      <c r="AF4" s="16">
        <f t="shared" si="2"/>
        <v>-0.12581776577713327</v>
      </c>
      <c r="AG4" s="17">
        <f t="shared" si="3"/>
        <v>-45.13386506938923</v>
      </c>
      <c r="AI4" s="17">
        <f t="shared" si="4"/>
        <v>-4.5133865069389233E-2</v>
      </c>
    </row>
    <row r="5" spans="1:35" hidden="1" outlineLevel="1">
      <c r="A5" s="13" t="s">
        <v>7</v>
      </c>
      <c r="B5" s="14">
        <v>100.53678355437907</v>
      </c>
      <c r="C5" s="14">
        <v>76.54991489954142</v>
      </c>
      <c r="D5" s="14">
        <v>65.273087005793954</v>
      </c>
      <c r="E5" s="14">
        <v>62.605311784631738</v>
      </c>
      <c r="F5" s="14">
        <v>72.152664440590968</v>
      </c>
      <c r="G5" s="14">
        <v>69.441462401639171</v>
      </c>
      <c r="H5" s="14">
        <v>72.218389713792263</v>
      </c>
      <c r="I5" s="14">
        <v>51.648672818497268</v>
      </c>
      <c r="J5" s="14">
        <v>79.956189002831252</v>
      </c>
      <c r="K5" s="14">
        <v>77.939136899148238</v>
      </c>
      <c r="L5" s="14">
        <v>87.150476539279381</v>
      </c>
      <c r="M5" s="14">
        <v>118.84269779976697</v>
      </c>
      <c r="N5" s="14">
        <v>145.60131936255476</v>
      </c>
      <c r="O5" s="14">
        <v>166.03053044546459</v>
      </c>
      <c r="P5" s="14">
        <v>162.23941951242472</v>
      </c>
      <c r="Q5" s="14">
        <v>171.89367022298498</v>
      </c>
      <c r="R5" s="14">
        <v>172.44163464640769</v>
      </c>
      <c r="S5" s="14">
        <v>166.44662571284456</v>
      </c>
      <c r="T5" s="14">
        <v>183.88244139276779</v>
      </c>
      <c r="U5" s="14">
        <v>191.50221334048425</v>
      </c>
      <c r="V5" s="14">
        <v>173.30878785637356</v>
      </c>
      <c r="W5" s="14">
        <v>135.77376924578249</v>
      </c>
      <c r="X5" s="14">
        <v>145.38763882613475</v>
      </c>
      <c r="Y5" s="14">
        <v>161.17215860735035</v>
      </c>
      <c r="Z5" s="14">
        <v>133.65440233155715</v>
      </c>
      <c r="AA5" s="14">
        <v>114.52621438146069</v>
      </c>
      <c r="AB5" s="14">
        <v>125.40347875489084</v>
      </c>
      <c r="AC5" s="15">
        <f t="shared" ref="AC5:AC36" si="5">AB5/$AB$38</f>
        <v>2.0375628460290555E-3</v>
      </c>
      <c r="AD5" s="15">
        <f t="shared" si="1"/>
        <v>0.2473392754509765</v>
      </c>
      <c r="AF5" s="16">
        <f t="shared" si="2"/>
        <v>9.497619765201061E-2</v>
      </c>
      <c r="AG5" s="17">
        <f t="shared" si="3"/>
        <v>10.877264373430151</v>
      </c>
      <c r="AI5" s="17">
        <f t="shared" si="4"/>
        <v>1.0877264373430151E-2</v>
      </c>
    </row>
    <row r="6" spans="1:35" hidden="1" outlineLevel="1">
      <c r="A6" s="13" t="s">
        <v>8</v>
      </c>
      <c r="B6" s="14">
        <v>211.85045828366185</v>
      </c>
      <c r="C6" s="14">
        <v>196.80998181470665</v>
      </c>
      <c r="D6" s="14">
        <v>187.20696005922628</v>
      </c>
      <c r="E6" s="14">
        <v>182.82849838425733</v>
      </c>
      <c r="F6" s="14">
        <v>175.94891288266905</v>
      </c>
      <c r="G6" s="14">
        <v>169.54223839210582</v>
      </c>
      <c r="H6" s="14">
        <v>162.87271436460594</v>
      </c>
      <c r="I6" s="14">
        <v>156.12120000106282</v>
      </c>
      <c r="J6" s="14">
        <v>139.00657876333568</v>
      </c>
      <c r="K6" s="14">
        <v>172.95860360759423</v>
      </c>
      <c r="L6" s="14">
        <v>128.72829560729963</v>
      </c>
      <c r="M6" s="14">
        <v>191.86884305112861</v>
      </c>
      <c r="N6" s="14">
        <v>107.94993869174574</v>
      </c>
      <c r="O6" s="14">
        <v>770.73810997294061</v>
      </c>
      <c r="P6" s="14">
        <v>103.06007264218017</v>
      </c>
      <c r="Q6" s="14">
        <v>91.363516882303657</v>
      </c>
      <c r="R6" s="14">
        <v>79.265151224074799</v>
      </c>
      <c r="S6" s="14">
        <v>93.893724349997129</v>
      </c>
      <c r="T6" s="14">
        <v>83.525284492206737</v>
      </c>
      <c r="U6" s="14">
        <v>63.988956051290401</v>
      </c>
      <c r="V6" s="14">
        <v>58.914325472629699</v>
      </c>
      <c r="W6" s="14">
        <v>53.973333282687577</v>
      </c>
      <c r="X6" s="14">
        <v>49.136852732725714</v>
      </c>
      <c r="Y6" s="14">
        <v>43.765769031718968</v>
      </c>
      <c r="Z6" s="14">
        <v>48.180826389519986</v>
      </c>
      <c r="AA6" s="14">
        <v>43.121234026210303</v>
      </c>
      <c r="AB6" s="14">
        <v>41.275540090391708</v>
      </c>
      <c r="AC6" s="15">
        <f t="shared" si="5"/>
        <v>6.7064731993876116E-4</v>
      </c>
      <c r="AD6" s="15">
        <f t="shared" si="1"/>
        <v>-0.80516662354761159</v>
      </c>
      <c r="AF6" s="16">
        <f t="shared" si="2"/>
        <v>-4.28024377664315E-2</v>
      </c>
      <c r="AG6" s="17">
        <f t="shared" si="3"/>
        <v>-1.8456939358185949</v>
      </c>
      <c r="AI6" s="17">
        <f t="shared" si="4"/>
        <v>-1.845693935818595E-3</v>
      </c>
    </row>
    <row r="7" spans="1:35" ht="15">
      <c r="A7" s="18" t="s">
        <v>9</v>
      </c>
      <c r="B7" s="8">
        <v>7523.6648356256719</v>
      </c>
      <c r="C7" s="8">
        <v>7565.9321257083066</v>
      </c>
      <c r="D7" s="8">
        <v>6717.8016581294623</v>
      </c>
      <c r="E7" s="8">
        <v>6667.0106159097604</v>
      </c>
      <c r="F7" s="8">
        <v>6496.5767882634982</v>
      </c>
      <c r="G7" s="8">
        <v>6452.0465782317078</v>
      </c>
      <c r="H7" s="8">
        <v>6576.3213779944026</v>
      </c>
      <c r="I7" s="8">
        <v>6235.9154976268956</v>
      </c>
      <c r="J7" s="8">
        <v>6744.7458716510537</v>
      </c>
      <c r="K7" s="8">
        <v>6377.8773312741932</v>
      </c>
      <c r="L7" s="8">
        <v>6462.6033188676402</v>
      </c>
      <c r="M7" s="8">
        <v>6732.2923557237582</v>
      </c>
      <c r="N7" s="8">
        <v>6658.6245970827331</v>
      </c>
      <c r="O7" s="8">
        <v>6812.5798281567086</v>
      </c>
      <c r="P7" s="8">
        <v>6992.5072618934601</v>
      </c>
      <c r="Q7" s="8">
        <v>7271.9481073512497</v>
      </c>
      <c r="R7" s="8">
        <v>7157.4825670923628</v>
      </c>
      <c r="S7" s="8">
        <v>6928.5275776122398</v>
      </c>
      <c r="T7" s="8">
        <v>7521.5711093047576</v>
      </c>
      <c r="U7" s="8">
        <v>7467.0423321742728</v>
      </c>
      <c r="V7" s="8">
        <v>7800.9473508249448</v>
      </c>
      <c r="W7" s="8">
        <v>6609.7533486627808</v>
      </c>
      <c r="X7" s="8">
        <v>6232.385823990413</v>
      </c>
      <c r="Y7" s="8">
        <v>6395.3665413019926</v>
      </c>
      <c r="Z7" s="8">
        <v>5745.6139829660251</v>
      </c>
      <c r="AA7" s="8">
        <v>6041.4083535036198</v>
      </c>
      <c r="AB7" s="8">
        <v>6046.5530245355721</v>
      </c>
      <c r="AC7" s="19">
        <f>AB7/$AB$38</f>
        <v>9.8244737001427038E-2</v>
      </c>
      <c r="AD7" s="9">
        <f t="shared" si="1"/>
        <v>-0.19632876309106112</v>
      </c>
      <c r="AF7" s="10">
        <f t="shared" si="2"/>
        <v>8.5156816605002597E-4</v>
      </c>
      <c r="AG7" s="11">
        <f t="shared" si="3"/>
        <v>5.1446710319523845</v>
      </c>
      <c r="AI7" s="12">
        <f t="shared" si="4"/>
        <v>5.1446710319523843E-3</v>
      </c>
    </row>
    <row r="8" spans="1:35" ht="15">
      <c r="A8" s="18" t="s">
        <v>10</v>
      </c>
      <c r="B8" s="8">
        <v>3961.7501968617189</v>
      </c>
      <c r="C8" s="8">
        <v>4074.4548385498292</v>
      </c>
      <c r="D8" s="8">
        <v>3768.7411502027744</v>
      </c>
      <c r="E8" s="8">
        <v>3986.7186366590836</v>
      </c>
      <c r="F8" s="8">
        <v>4242.6262261403081</v>
      </c>
      <c r="G8" s="8">
        <v>4347.622852378212</v>
      </c>
      <c r="H8" s="8">
        <v>4182.7351599223548</v>
      </c>
      <c r="I8" s="8">
        <v>4550.5507019358802</v>
      </c>
      <c r="J8" s="8">
        <v>4589.6182499874149</v>
      </c>
      <c r="K8" s="8">
        <v>4810.4753948929083</v>
      </c>
      <c r="L8" s="8">
        <v>5642.368991872987</v>
      </c>
      <c r="M8" s="8">
        <v>5599.3853934023145</v>
      </c>
      <c r="N8" s="8">
        <v>5323.0545108400129</v>
      </c>
      <c r="O8" s="8">
        <v>5513.8189089738653</v>
      </c>
      <c r="P8" s="8">
        <v>5694.093389318622</v>
      </c>
      <c r="Q8" s="8">
        <v>5870.4169980805827</v>
      </c>
      <c r="R8" s="8">
        <v>5752.4070140376298</v>
      </c>
      <c r="S8" s="8">
        <v>5788.7344844996851</v>
      </c>
      <c r="T8" s="8">
        <v>5629.3414537547569</v>
      </c>
      <c r="U8" s="8">
        <v>4480.2828280028962</v>
      </c>
      <c r="V8" s="8">
        <v>4476.4678963195274</v>
      </c>
      <c r="W8" s="8">
        <v>4142.3578853015661</v>
      </c>
      <c r="X8" s="8">
        <v>4176.4896259681582</v>
      </c>
      <c r="Y8" s="8">
        <v>4236.5165404275367</v>
      </c>
      <c r="Z8" s="8">
        <v>4322.9830999003325</v>
      </c>
      <c r="AA8" s="8">
        <v>4484.0105772743827</v>
      </c>
      <c r="AB8" s="8">
        <v>4554.6065969885512</v>
      </c>
      <c r="AC8" s="19">
        <f t="shared" si="5"/>
        <v>7.4003506700493063E-2</v>
      </c>
      <c r="AD8" s="9">
        <f t="shared" si="1"/>
        <v>0.14964507368396437</v>
      </c>
      <c r="AF8" s="10">
        <f t="shared" si="2"/>
        <v>1.5743945848825467E-2</v>
      </c>
      <c r="AG8" s="11">
        <f t="shared" si="3"/>
        <v>70.596019714168506</v>
      </c>
      <c r="AI8" s="12">
        <f t="shared" si="4"/>
        <v>7.0596019714168512E-2</v>
      </c>
    </row>
    <row r="9" spans="1:35" ht="15">
      <c r="A9" s="18" t="s">
        <v>11</v>
      </c>
      <c r="B9" s="8">
        <v>1083.4878236245095</v>
      </c>
      <c r="C9" s="8">
        <v>1129.6376483176955</v>
      </c>
      <c r="D9" s="8">
        <v>1153.5350608597694</v>
      </c>
      <c r="E9" s="8">
        <v>1168.7095712440639</v>
      </c>
      <c r="F9" s="8">
        <v>1321.2488699890087</v>
      </c>
      <c r="G9" s="8">
        <v>1165.5673725686975</v>
      </c>
      <c r="H9" s="8">
        <v>1224.7163820180565</v>
      </c>
      <c r="I9" s="8">
        <v>1285.306088900295</v>
      </c>
      <c r="J9" s="8">
        <v>1279.1428187245428</v>
      </c>
      <c r="K9" s="8">
        <v>1368.1989122651721</v>
      </c>
      <c r="L9" s="8">
        <v>1374.7076596018314</v>
      </c>
      <c r="M9" s="8">
        <v>1402.5463549894228</v>
      </c>
      <c r="N9" s="8">
        <v>1382.5902617085703</v>
      </c>
      <c r="O9" s="8">
        <v>1468.7733456269132</v>
      </c>
      <c r="P9" s="8">
        <v>1349.2594847920457</v>
      </c>
      <c r="Q9" s="8">
        <v>1475.692080744645</v>
      </c>
      <c r="R9" s="8">
        <v>1380.0829961915144</v>
      </c>
      <c r="S9" s="8">
        <v>1414.8155126059735</v>
      </c>
      <c r="T9" s="8">
        <v>1547.8891897436777</v>
      </c>
      <c r="U9" s="8">
        <v>1298.0682455840008</v>
      </c>
      <c r="V9" s="8">
        <v>1296.7402923112138</v>
      </c>
      <c r="W9" s="8">
        <v>1195.0716638894646</v>
      </c>
      <c r="X9" s="8">
        <v>1184.492856230409</v>
      </c>
      <c r="Y9" s="8">
        <v>1066.2663551759063</v>
      </c>
      <c r="Z9" s="8">
        <v>957.04530258529292</v>
      </c>
      <c r="AA9" s="8">
        <v>970.23112587421474</v>
      </c>
      <c r="AB9" s="8">
        <v>994.45281294092092</v>
      </c>
      <c r="AC9" s="19">
        <f t="shared" si="5"/>
        <v>1.6157925791978694E-2</v>
      </c>
      <c r="AD9" s="9">
        <f t="shared" si="1"/>
        <v>-8.2174445104280444E-2</v>
      </c>
      <c r="AF9" s="10">
        <f t="shared" si="2"/>
        <v>2.4964862928801144E-2</v>
      </c>
      <c r="AG9" s="11">
        <f t="shared" si="3"/>
        <v>24.221687066706181</v>
      </c>
      <c r="AI9" s="12">
        <f t="shared" si="4"/>
        <v>2.4221687066706181E-2</v>
      </c>
    </row>
    <row r="10" spans="1:35" ht="15">
      <c r="A10" s="18" t="s">
        <v>12</v>
      </c>
      <c r="B10" s="8">
        <v>1160.6547857137414</v>
      </c>
      <c r="C10" s="8">
        <v>1144.5789777818236</v>
      </c>
      <c r="D10" s="8">
        <v>1062.5422076599893</v>
      </c>
      <c r="E10" s="8">
        <v>1046.8758121630408</v>
      </c>
      <c r="F10" s="8">
        <v>1079.2784230682903</v>
      </c>
      <c r="G10" s="8">
        <v>936.34092293666049</v>
      </c>
      <c r="H10" s="8">
        <v>979.84104089544371</v>
      </c>
      <c r="I10" s="8">
        <v>955.36699614717122</v>
      </c>
      <c r="J10" s="8">
        <v>906.14326535572923</v>
      </c>
      <c r="K10" s="8">
        <v>954.75329655360281</v>
      </c>
      <c r="L10" s="8">
        <v>989.427223372458</v>
      </c>
      <c r="M10" s="8">
        <v>1019.4580026905459</v>
      </c>
      <c r="N10" s="8">
        <v>981.60676128430805</v>
      </c>
      <c r="O10" s="8">
        <v>963.29821029831294</v>
      </c>
      <c r="P10" s="8">
        <v>871.41891055113115</v>
      </c>
      <c r="Q10" s="8">
        <v>952.53036202349426</v>
      </c>
      <c r="R10" s="8">
        <v>912.74306437273049</v>
      </c>
      <c r="S10" s="8">
        <v>958.75504141025374</v>
      </c>
      <c r="T10" s="8">
        <v>1053.0322678576665</v>
      </c>
      <c r="U10" s="8">
        <v>1002.1056179232845</v>
      </c>
      <c r="V10" s="8">
        <v>1021.2472376376195</v>
      </c>
      <c r="W10" s="8">
        <v>913.69181242703803</v>
      </c>
      <c r="X10" s="8">
        <v>930.94364272815233</v>
      </c>
      <c r="Y10" s="8">
        <v>871.21531402997823</v>
      </c>
      <c r="Z10" s="8">
        <v>815.59557643700703</v>
      </c>
      <c r="AA10" s="8">
        <v>850.65925900388766</v>
      </c>
      <c r="AB10" s="8">
        <v>873.31905635187161</v>
      </c>
      <c r="AC10" s="19">
        <f t="shared" si="5"/>
        <v>1.4189737634230733E-2</v>
      </c>
      <c r="AD10" s="9">
        <f t="shared" si="1"/>
        <v>-0.24756347270405082</v>
      </c>
      <c r="AF10" s="10">
        <f t="shared" si="2"/>
        <v>2.6637924772038947E-2</v>
      </c>
      <c r="AG10" s="11">
        <f t="shared" si="3"/>
        <v>22.659797347983954</v>
      </c>
      <c r="AI10" s="12">
        <f t="shared" si="4"/>
        <v>2.2659797347983953E-2</v>
      </c>
    </row>
    <row r="11" spans="1:35" ht="15" collapsed="1">
      <c r="A11" s="18" t="s">
        <v>13</v>
      </c>
      <c r="B11" s="8">
        <f t="shared" ref="B11:AA11" si="6">SUM(B12:B16)</f>
        <v>5136.7116994750268</v>
      </c>
      <c r="C11" s="8">
        <f t="shared" si="6"/>
        <v>5316.0207959986483</v>
      </c>
      <c r="D11" s="8">
        <f t="shared" si="6"/>
        <v>5746.4315658420792</v>
      </c>
      <c r="E11" s="8">
        <f t="shared" si="6"/>
        <v>5723.5892745683168</v>
      </c>
      <c r="F11" s="8">
        <f t="shared" si="6"/>
        <v>5976.8996162487419</v>
      </c>
      <c r="G11" s="8">
        <f t="shared" si="6"/>
        <v>6274.8056386050812</v>
      </c>
      <c r="H11" s="8">
        <f t="shared" si="6"/>
        <v>7326.8432302723822</v>
      </c>
      <c r="I11" s="8">
        <f t="shared" si="6"/>
        <v>7708.4798352939506</v>
      </c>
      <c r="J11" s="8">
        <f t="shared" si="6"/>
        <v>9056.576426981188</v>
      </c>
      <c r="K11" s="8">
        <f t="shared" si="6"/>
        <v>9751.7615180792782</v>
      </c>
      <c r="L11" s="8">
        <f t="shared" si="6"/>
        <v>10792.042179514287</v>
      </c>
      <c r="M11" s="8">
        <f t="shared" si="6"/>
        <v>11315.233759383655</v>
      </c>
      <c r="N11" s="8">
        <f t="shared" si="6"/>
        <v>11509.85219533925</v>
      </c>
      <c r="O11" s="8">
        <f t="shared" si="6"/>
        <v>11713.126280628347</v>
      </c>
      <c r="P11" s="8">
        <f t="shared" si="6"/>
        <v>12433.786262040274</v>
      </c>
      <c r="Q11" s="8">
        <f t="shared" si="6"/>
        <v>13124.880482727427</v>
      </c>
      <c r="R11" s="8">
        <f t="shared" si="6"/>
        <v>13804.917556389695</v>
      </c>
      <c r="S11" s="8">
        <f t="shared" si="6"/>
        <v>14391.022163066202</v>
      </c>
      <c r="T11" s="8">
        <f t="shared" si="6"/>
        <v>13661.975234281601</v>
      </c>
      <c r="U11" s="8">
        <f t="shared" si="6"/>
        <v>12442.546004397916</v>
      </c>
      <c r="V11" s="8">
        <f t="shared" si="6"/>
        <v>11529.215946040373</v>
      </c>
      <c r="W11" s="8">
        <f t="shared" si="6"/>
        <v>11220.223496723142</v>
      </c>
      <c r="X11" s="8">
        <f t="shared" si="6"/>
        <v>10836.495579097496</v>
      </c>
      <c r="Y11" s="8">
        <f t="shared" si="6"/>
        <v>11065.892388301068</v>
      </c>
      <c r="Z11" s="8">
        <f t="shared" si="6"/>
        <v>11347.027954286557</v>
      </c>
      <c r="AA11" s="8">
        <f t="shared" si="6"/>
        <v>11813.146422910384</v>
      </c>
      <c r="AB11" s="8">
        <f>SUM(AB12:AB16)</f>
        <v>12293.954800762731</v>
      </c>
      <c r="AC11" s="19">
        <f t="shared" si="5"/>
        <v>0.19975287592903176</v>
      </c>
      <c r="AD11" s="9">
        <f t="shared" si="1"/>
        <v>1.3933511398000351</v>
      </c>
      <c r="AF11" s="10">
        <f t="shared" si="2"/>
        <v>4.0701127425278372E-2</v>
      </c>
      <c r="AG11" s="11">
        <f t="shared" si="3"/>
        <v>480.80837785234689</v>
      </c>
      <c r="AI11" s="12">
        <f t="shared" si="4"/>
        <v>0.48080837785234687</v>
      </c>
    </row>
    <row r="12" spans="1:35" hidden="1" outlineLevel="1">
      <c r="A12" s="13" t="s">
        <v>14</v>
      </c>
      <c r="B12" s="14">
        <v>51.710580617903076</v>
      </c>
      <c r="C12" s="14">
        <v>46.891494528131275</v>
      </c>
      <c r="D12" s="14">
        <v>46.489984815226038</v>
      </c>
      <c r="E12" s="14">
        <v>39.985068391813243</v>
      </c>
      <c r="F12" s="14">
        <v>41.553794611602818</v>
      </c>
      <c r="G12" s="14">
        <v>48.859566749780896</v>
      </c>
      <c r="H12" s="14">
        <v>52.288153478311855</v>
      </c>
      <c r="I12" s="14">
        <v>54.931515533365157</v>
      </c>
      <c r="J12" s="14">
        <v>60.728582473137429</v>
      </c>
      <c r="K12" s="14">
        <v>68.770311515198003</v>
      </c>
      <c r="L12" s="14">
        <v>74.407512399535776</v>
      </c>
      <c r="M12" s="14">
        <v>73.929107157337143</v>
      </c>
      <c r="N12" s="14">
        <v>73.272853368324533</v>
      </c>
      <c r="O12" s="14">
        <v>76.048101238769789</v>
      </c>
      <c r="P12" s="14">
        <v>71.867536948758499</v>
      </c>
      <c r="Q12" s="14">
        <v>65.367498520779918</v>
      </c>
      <c r="R12" s="14">
        <v>77.285993236295297</v>
      </c>
      <c r="S12" s="14">
        <v>71.48274336438655</v>
      </c>
      <c r="T12" s="14">
        <v>67.181713916155772</v>
      </c>
      <c r="U12" s="14">
        <v>55.201781574352729</v>
      </c>
      <c r="V12" s="14">
        <v>40.970073459622505</v>
      </c>
      <c r="W12" s="14">
        <v>19.329701189409562</v>
      </c>
      <c r="X12" s="14">
        <v>11.497811894724199</v>
      </c>
      <c r="Y12" s="14">
        <v>10.179983041214152</v>
      </c>
      <c r="Z12" s="14">
        <v>9.5214131248681149</v>
      </c>
      <c r="AA12" s="14">
        <v>10.505360652316069</v>
      </c>
      <c r="AB12" s="14">
        <v>9.7970851144528321</v>
      </c>
      <c r="AC12" s="15">
        <f t="shared" si="5"/>
        <v>1.591835954376574E-4</v>
      </c>
      <c r="AD12" s="15">
        <f t="shared" si="1"/>
        <v>-0.81054002880290776</v>
      </c>
      <c r="AF12" s="16">
        <f t="shared" si="2"/>
        <v>-6.7420392436226051E-2</v>
      </c>
      <c r="AG12" s="17">
        <f t="shared" si="3"/>
        <v>-0.70827553786323705</v>
      </c>
      <c r="AI12" s="17">
        <f t="shared" si="4"/>
        <v>-7.0827553786323709E-4</v>
      </c>
    </row>
    <row r="13" spans="1:35" hidden="1" outlineLevel="1">
      <c r="A13" s="13" t="s">
        <v>15</v>
      </c>
      <c r="B13" s="14">
        <v>4787.5082801542412</v>
      </c>
      <c r="C13" s="14">
        <v>4977.5220964183591</v>
      </c>
      <c r="D13" s="14">
        <v>5413.1020316977583</v>
      </c>
      <c r="E13" s="14">
        <v>5405.7925053866556</v>
      </c>
      <c r="F13" s="14">
        <v>5659.9207352387175</v>
      </c>
      <c r="G13" s="14">
        <v>5890.5874029708793</v>
      </c>
      <c r="H13" s="14">
        <v>6894.1825844793339</v>
      </c>
      <c r="I13" s="14">
        <v>7304.4701642364798</v>
      </c>
      <c r="J13" s="14">
        <v>8668.5224603133611</v>
      </c>
      <c r="K13" s="14">
        <v>9320.1991432451705</v>
      </c>
      <c r="L13" s="14">
        <v>10369.531575534</v>
      </c>
      <c r="M13" s="14">
        <v>10834.462933520872</v>
      </c>
      <c r="N13" s="14">
        <v>11037.875928123078</v>
      </c>
      <c r="O13" s="14">
        <v>11208.711827035031</v>
      </c>
      <c r="P13" s="14">
        <v>11861.634260321494</v>
      </c>
      <c r="Q13" s="14">
        <v>12558.46750151971</v>
      </c>
      <c r="R13" s="14">
        <v>13187.686858647856</v>
      </c>
      <c r="S13" s="14">
        <v>13842.302054400492</v>
      </c>
      <c r="T13" s="14">
        <v>13086.0703509909</v>
      </c>
      <c r="U13" s="14">
        <v>11897.963883390248</v>
      </c>
      <c r="V13" s="14">
        <v>10985.085463375128</v>
      </c>
      <c r="W13" s="14">
        <v>10735.339929071872</v>
      </c>
      <c r="X13" s="14">
        <v>10365.666204497527</v>
      </c>
      <c r="Y13" s="14">
        <v>10594.169667557389</v>
      </c>
      <c r="Z13" s="14">
        <v>10840.997100561066</v>
      </c>
      <c r="AA13" s="14">
        <v>11314.735550328087</v>
      </c>
      <c r="AB13" s="14">
        <v>11750.893651263093</v>
      </c>
      <c r="AC13" s="15">
        <f t="shared" si="5"/>
        <v>0.19092918752478055</v>
      </c>
      <c r="AD13" s="15">
        <f t="shared" si="1"/>
        <v>1.4544905123139567</v>
      </c>
      <c r="AF13" s="16">
        <f t="shared" si="2"/>
        <v>3.8547794510527429E-2</v>
      </c>
      <c r="AG13" s="17">
        <f t="shared" si="3"/>
        <v>436.15810093500659</v>
      </c>
      <c r="AI13" s="17">
        <f t="shared" si="4"/>
        <v>0.43615810093500657</v>
      </c>
    </row>
    <row r="14" spans="1:35" hidden="1" outlineLevel="1">
      <c r="A14" s="13" t="s">
        <v>16</v>
      </c>
      <c r="B14" s="14">
        <v>148.86637452036004</v>
      </c>
      <c r="C14" s="14">
        <v>144.57874852610999</v>
      </c>
      <c r="D14" s="14">
        <v>129.65781006611999</v>
      </c>
      <c r="E14" s="14">
        <v>142.34918300909999</v>
      </c>
      <c r="F14" s="14">
        <v>134.11694110014</v>
      </c>
      <c r="G14" s="14">
        <v>124.51265887301999</v>
      </c>
      <c r="H14" s="14">
        <v>145.09326364542</v>
      </c>
      <c r="I14" s="14">
        <v>139.94811245232</v>
      </c>
      <c r="J14" s="14">
        <v>144.06423340680001</v>
      </c>
      <c r="K14" s="14">
        <v>138.57607213415997</v>
      </c>
      <c r="L14" s="14">
        <v>137.64994491940203</v>
      </c>
      <c r="M14" s="14">
        <v>150.23841483851999</v>
      </c>
      <c r="N14" s="14">
        <v>131.37286046381999</v>
      </c>
      <c r="O14" s="14">
        <v>145.09326364542</v>
      </c>
      <c r="P14" s="14">
        <v>152.98249547483999</v>
      </c>
      <c r="Q14" s="14">
        <v>136.58069370191211</v>
      </c>
      <c r="R14" s="14">
        <v>136.58069370191211</v>
      </c>
      <c r="S14" s="14">
        <v>147.70526624826999</v>
      </c>
      <c r="T14" s="14">
        <v>156.53706619388771</v>
      </c>
      <c r="U14" s="14">
        <v>137.35688328510679</v>
      </c>
      <c r="V14" s="14">
        <v>136.30730117794968</v>
      </c>
      <c r="W14" s="14">
        <v>136.52350642814636</v>
      </c>
      <c r="X14" s="14">
        <v>131.92994006401719</v>
      </c>
      <c r="Y14" s="14">
        <v>131.38444200807905</v>
      </c>
      <c r="Z14" s="14">
        <v>120.52732143027721</v>
      </c>
      <c r="AA14" s="14">
        <v>122.83311312101043</v>
      </c>
      <c r="AB14" s="14">
        <v>125.09843312030688</v>
      </c>
      <c r="AC14" s="15">
        <f t="shared" si="5"/>
        <v>2.0326064472310089E-3</v>
      </c>
      <c r="AD14" s="15">
        <f t="shared" si="1"/>
        <v>-0.15965957038070061</v>
      </c>
      <c r="AF14" s="16">
        <f t="shared" si="2"/>
        <v>1.8442258294510096E-2</v>
      </c>
      <c r="AG14" s="17">
        <f t="shared" si="3"/>
        <v>2.2653199992964517</v>
      </c>
      <c r="AI14" s="17">
        <f t="shared" si="4"/>
        <v>2.2653199992964516E-3</v>
      </c>
    </row>
    <row r="15" spans="1:35" hidden="1" outlineLevel="1">
      <c r="A15" s="13" t="s">
        <v>17</v>
      </c>
      <c r="B15" s="14">
        <v>85.769464065566396</v>
      </c>
      <c r="C15" s="14">
        <v>82.603750985809199</v>
      </c>
      <c r="D15" s="14">
        <v>92.143063212526812</v>
      </c>
      <c r="E15" s="14">
        <v>92.143063212526812</v>
      </c>
      <c r="F15" s="14">
        <v>104.8059155315556</v>
      </c>
      <c r="G15" s="14">
        <v>92.100890225080789</v>
      </c>
      <c r="H15" s="14">
        <v>104.97460748133962</v>
      </c>
      <c r="I15" s="14">
        <v>108.14032056109679</v>
      </c>
      <c r="J15" s="14">
        <v>117.7639787627064</v>
      </c>
      <c r="K15" s="14">
        <v>130.5533500440732</v>
      </c>
      <c r="L15" s="14">
        <v>152.65299152182217</v>
      </c>
      <c r="M15" s="14">
        <v>152.59264144127079</v>
      </c>
      <c r="N15" s="14">
        <v>162.02943059999097</v>
      </c>
      <c r="O15" s="14">
        <v>174.63193283846834</v>
      </c>
      <c r="P15" s="14">
        <v>227.11502081976138</v>
      </c>
      <c r="Q15" s="14">
        <v>211.19096114772944</v>
      </c>
      <c r="R15" s="14">
        <v>250.12938149372886</v>
      </c>
      <c r="S15" s="14">
        <v>197.52859629053373</v>
      </c>
      <c r="T15" s="14">
        <v>204.73483947416227</v>
      </c>
      <c r="U15" s="14">
        <v>199.52148308613846</v>
      </c>
      <c r="V15" s="14">
        <v>200.1179461732057</v>
      </c>
      <c r="W15" s="14">
        <v>173.7293136834902</v>
      </c>
      <c r="X15" s="14">
        <v>183.59719763026533</v>
      </c>
      <c r="Y15" s="14">
        <v>179.58536753529575</v>
      </c>
      <c r="Z15" s="14">
        <v>224.81245213777882</v>
      </c>
      <c r="AA15" s="14">
        <v>221.73465518067172</v>
      </c>
      <c r="AB15" s="14">
        <v>266.45871798797521</v>
      </c>
      <c r="AC15" s="15">
        <f t="shared" si="5"/>
        <v>4.3294363853654868E-3</v>
      </c>
      <c r="AD15" s="15">
        <f t="shared" si="1"/>
        <v>2.1066851226245396</v>
      </c>
      <c r="AF15" s="16">
        <f t="shared" si="2"/>
        <v>0.20170082466749209</v>
      </c>
      <c r="AG15" s="17">
        <f t="shared" si="3"/>
        <v>44.724062807303483</v>
      </c>
      <c r="AI15" s="17">
        <f t="shared" si="4"/>
        <v>4.4724062807303483E-2</v>
      </c>
    </row>
    <row r="16" spans="1:35" hidden="1" outlineLevel="1">
      <c r="A16" s="13" t="s">
        <v>18</v>
      </c>
      <c r="B16" s="14">
        <v>62.857000116955263</v>
      </c>
      <c r="C16" s="14">
        <v>64.424705540239032</v>
      </c>
      <c r="D16" s="14">
        <v>65.038676050447577</v>
      </c>
      <c r="E16" s="14">
        <v>43.319454568222149</v>
      </c>
      <c r="F16" s="14">
        <v>36.502229766725257</v>
      </c>
      <c r="G16" s="14">
        <v>118.74511978631996</v>
      </c>
      <c r="H16" s="14">
        <v>130.30462118797712</v>
      </c>
      <c r="I16" s="14">
        <v>100.98972251068854</v>
      </c>
      <c r="J16" s="14">
        <v>65.497172025183445</v>
      </c>
      <c r="K16" s="14">
        <v>93.662641140678147</v>
      </c>
      <c r="L16" s="14">
        <v>57.800155139527547</v>
      </c>
      <c r="M16" s="14">
        <v>104.01066242565365</v>
      </c>
      <c r="N16" s="14">
        <v>105.30112278403746</v>
      </c>
      <c r="O16" s="14">
        <v>108.64115587065623</v>
      </c>
      <c r="P16" s="14">
        <v>120.18694847541853</v>
      </c>
      <c r="Q16" s="14">
        <v>153.27382783729627</v>
      </c>
      <c r="R16" s="14">
        <v>153.23462930990382</v>
      </c>
      <c r="S16" s="14">
        <v>132.00350276251942</v>
      </c>
      <c r="T16" s="14">
        <v>147.45126370649598</v>
      </c>
      <c r="U16" s="14">
        <v>152.50197306206991</v>
      </c>
      <c r="V16" s="14">
        <v>166.73516185446712</v>
      </c>
      <c r="W16" s="14">
        <v>155.30104635022266</v>
      </c>
      <c r="X16" s="14">
        <v>143.80442501096354</v>
      </c>
      <c r="Y16" s="14">
        <v>150.57292815908991</v>
      </c>
      <c r="Z16" s="14">
        <v>151.16966703256458</v>
      </c>
      <c r="AA16" s="14">
        <v>143.33774362829956</v>
      </c>
      <c r="AB16" s="14">
        <v>141.70691327690366</v>
      </c>
      <c r="AC16" s="15">
        <f t="shared" si="5"/>
        <v>2.3024619762170625E-3</v>
      </c>
      <c r="AD16" s="15">
        <f t="shared" si="1"/>
        <v>1.2544332852862183</v>
      </c>
      <c r="AF16" s="16">
        <f t="shared" si="2"/>
        <v>-1.1377536091435454E-2</v>
      </c>
      <c r="AG16" s="17">
        <f t="shared" si="3"/>
        <v>-1.6308303513959004</v>
      </c>
      <c r="AI16" s="17">
        <f t="shared" si="4"/>
        <v>-1.6308303513959004E-3</v>
      </c>
    </row>
    <row r="17" spans="1:40" ht="15" collapsed="1">
      <c r="A17" s="18" t="s">
        <v>19</v>
      </c>
      <c r="B17" s="8">
        <f t="shared" ref="B17:AA17" si="7">SUM(B18:B22)</f>
        <v>3274.1805556216536</v>
      </c>
      <c r="C17" s="8">
        <f t="shared" si="7"/>
        <v>2961.5154867606257</v>
      </c>
      <c r="D17" s="8">
        <f t="shared" si="7"/>
        <v>2873.1311317231666</v>
      </c>
      <c r="E17" s="8">
        <f t="shared" si="7"/>
        <v>2838.5991475522437</v>
      </c>
      <c r="F17" s="8">
        <f t="shared" si="7"/>
        <v>3076.9347211317145</v>
      </c>
      <c r="G17" s="8">
        <f t="shared" si="7"/>
        <v>2990.5447736515439</v>
      </c>
      <c r="H17" s="8">
        <f t="shared" si="7"/>
        <v>3072.6897044207972</v>
      </c>
      <c r="I17" s="8">
        <f t="shared" si="7"/>
        <v>3402.2261366211055</v>
      </c>
      <c r="J17" s="8">
        <f t="shared" si="7"/>
        <v>3291.8414120406737</v>
      </c>
      <c r="K17" s="8">
        <f t="shared" si="7"/>
        <v>3241.0760717321723</v>
      </c>
      <c r="L17" s="8">
        <f t="shared" si="7"/>
        <v>3788.478730415045</v>
      </c>
      <c r="M17" s="8">
        <f t="shared" si="7"/>
        <v>3820.5230597555678</v>
      </c>
      <c r="N17" s="8">
        <f t="shared" si="7"/>
        <v>3302.1356086090414</v>
      </c>
      <c r="O17" s="8">
        <f t="shared" si="7"/>
        <v>2495.3482808956528</v>
      </c>
      <c r="P17" s="8">
        <f t="shared" si="7"/>
        <v>2667.0433508185283</v>
      </c>
      <c r="Q17" s="8">
        <f t="shared" si="7"/>
        <v>2764.5049178577051</v>
      </c>
      <c r="R17" s="8">
        <f t="shared" si="7"/>
        <v>2710.0676438332744</v>
      </c>
      <c r="S17" s="8">
        <f t="shared" si="7"/>
        <v>2770.3255967022524</v>
      </c>
      <c r="T17" s="8">
        <f t="shared" si="7"/>
        <v>2471.8970960945849</v>
      </c>
      <c r="U17" s="8">
        <f t="shared" si="7"/>
        <v>1658.5762208720439</v>
      </c>
      <c r="V17" s="8">
        <f t="shared" si="7"/>
        <v>1464.5878065035245</v>
      </c>
      <c r="W17" s="8">
        <f t="shared" si="7"/>
        <v>1334.8670984180253</v>
      </c>
      <c r="X17" s="8">
        <f t="shared" si="7"/>
        <v>1561.2519804660562</v>
      </c>
      <c r="Y17" s="8">
        <f t="shared" si="7"/>
        <v>1477.3875492423413</v>
      </c>
      <c r="Z17" s="8">
        <f t="shared" si="7"/>
        <v>1820.3433541982652</v>
      </c>
      <c r="AA17" s="8">
        <f t="shared" si="7"/>
        <v>2007.1540394566457</v>
      </c>
      <c r="AB17" s="8">
        <f>SUM(AB18:AB22)</f>
        <v>2149.9086224424818</v>
      </c>
      <c r="AC17" s="19">
        <f t="shared" si="5"/>
        <v>3.4931837417432596E-2</v>
      </c>
      <c r="AD17" s="9">
        <f t="shared" si="1"/>
        <v>-0.34337505646988103</v>
      </c>
      <c r="AF17" s="10">
        <f t="shared" si="2"/>
        <v>7.112288353537681E-2</v>
      </c>
      <c r="AG17" s="11">
        <f>AB17-AA17</f>
        <v>142.75458298583612</v>
      </c>
      <c r="AI17" s="12">
        <f t="shared" si="4"/>
        <v>0.14275458298583613</v>
      </c>
    </row>
    <row r="18" spans="1:40" hidden="1" outlineLevel="1">
      <c r="A18" s="13" t="s">
        <v>20</v>
      </c>
      <c r="B18" s="14">
        <v>1116.7254085014333</v>
      </c>
      <c r="C18" s="14">
        <v>992.38939661731536</v>
      </c>
      <c r="D18" s="14">
        <v>932.96808506651939</v>
      </c>
      <c r="E18" s="14">
        <v>951.12593750870883</v>
      </c>
      <c r="F18" s="14">
        <v>1081.7022655246876</v>
      </c>
      <c r="G18" s="14">
        <v>1084.1810327260134</v>
      </c>
      <c r="H18" s="14">
        <v>1198.3870831754853</v>
      </c>
      <c r="I18" s="14">
        <v>1384.9248481927566</v>
      </c>
      <c r="J18" s="14">
        <v>1288.1260716317763</v>
      </c>
      <c r="K18" s="14">
        <v>1353.709634567598</v>
      </c>
      <c r="L18" s="14">
        <v>1908.7841314126661</v>
      </c>
      <c r="M18" s="14">
        <v>2061.4371933464076</v>
      </c>
      <c r="N18" s="14">
        <v>2063.3791229426015</v>
      </c>
      <c r="O18" s="14">
        <v>2342.3181160836975</v>
      </c>
      <c r="P18" s="14">
        <v>2507.0626593013171</v>
      </c>
      <c r="Q18" s="14">
        <v>2552.7953464691873</v>
      </c>
      <c r="R18" s="14">
        <v>2538.7434105910074</v>
      </c>
      <c r="S18" s="14">
        <v>2582.8037613620518</v>
      </c>
      <c r="T18" s="14">
        <v>2301.583745387552</v>
      </c>
      <c r="U18" s="14">
        <v>1486.1409386557966</v>
      </c>
      <c r="V18" s="14">
        <v>1300.0112395705628</v>
      </c>
      <c r="W18" s="14">
        <v>1168.7489463254756</v>
      </c>
      <c r="X18" s="14">
        <v>1393.4387814160164</v>
      </c>
      <c r="Y18" s="14">
        <v>1301.695001530657</v>
      </c>
      <c r="Z18" s="14">
        <v>1650.4531530457709</v>
      </c>
      <c r="AA18" s="14">
        <v>1830.3635214124336</v>
      </c>
      <c r="AB18" s="14">
        <v>1968.4013520332232</v>
      </c>
      <c r="AC18" s="15">
        <f t="shared" si="5"/>
        <v>3.1982696977772902E-2</v>
      </c>
      <c r="AD18" s="15">
        <f t="shared" si="1"/>
        <v>0.76265475563476159</v>
      </c>
      <c r="AF18" s="16">
        <f t="shared" si="2"/>
        <v>7.5415527574691971E-2</v>
      </c>
      <c r="AG18" s="17">
        <f t="shared" si="3"/>
        <v>138.03783062078969</v>
      </c>
      <c r="AI18" s="17">
        <f t="shared" si="4"/>
        <v>0.1380378306207897</v>
      </c>
    </row>
    <row r="19" spans="1:40" hidden="1" outlineLevel="1">
      <c r="A19" s="13" t="s">
        <v>21</v>
      </c>
      <c r="B19" s="14">
        <v>1985.5534978391947</v>
      </c>
      <c r="C19" s="14">
        <v>1811.3149009289532</v>
      </c>
      <c r="D19" s="14">
        <v>1784.5598679642192</v>
      </c>
      <c r="E19" s="14">
        <v>1727.1851861620685</v>
      </c>
      <c r="F19" s="14">
        <v>1837.6240166776079</v>
      </c>
      <c r="G19" s="14">
        <v>1754.435682700223</v>
      </c>
      <c r="H19" s="14">
        <v>1703.8488518539398</v>
      </c>
      <c r="I19" s="14">
        <v>1854.1229536725268</v>
      </c>
      <c r="J19" s="14">
        <v>1839.5656564006599</v>
      </c>
      <c r="K19" s="14">
        <v>1723.5776338628057</v>
      </c>
      <c r="L19" s="14">
        <v>1663.2983634614227</v>
      </c>
      <c r="M19" s="14">
        <v>1602.9141868890472</v>
      </c>
      <c r="N19" s="14">
        <v>1091.7655638550139</v>
      </c>
      <c r="O19" s="14">
        <v>0.29746752765364803</v>
      </c>
      <c r="P19" s="14" t="s">
        <v>22</v>
      </c>
      <c r="Q19" s="14" t="s">
        <v>22</v>
      </c>
      <c r="R19" s="14" t="s">
        <v>22</v>
      </c>
      <c r="S19" s="14" t="s">
        <v>22</v>
      </c>
      <c r="T19" s="14" t="s">
        <v>22</v>
      </c>
      <c r="U19" s="14" t="s">
        <v>22</v>
      </c>
      <c r="V19" s="14" t="s">
        <v>22</v>
      </c>
      <c r="W19" s="14" t="s">
        <v>22</v>
      </c>
      <c r="X19" s="14" t="s">
        <v>22</v>
      </c>
      <c r="Y19" s="14" t="s">
        <v>22</v>
      </c>
      <c r="Z19" s="14" t="s">
        <v>22</v>
      </c>
      <c r="AA19" s="14" t="s">
        <v>22</v>
      </c>
      <c r="AB19" s="14" t="s">
        <v>22</v>
      </c>
      <c r="AC19" s="15"/>
      <c r="AD19" s="15"/>
      <c r="AF19" s="16"/>
      <c r="AG19" s="17"/>
      <c r="AI19" s="17">
        <f t="shared" si="4"/>
        <v>0</v>
      </c>
    </row>
    <row r="20" spans="1:40" hidden="1" outlineLevel="1">
      <c r="A20" s="13" t="s">
        <v>23</v>
      </c>
      <c r="B20" s="14">
        <v>26.080000000000002</v>
      </c>
      <c r="C20" s="14">
        <v>23.44</v>
      </c>
      <c r="D20" s="14">
        <v>20.56</v>
      </c>
      <c r="E20" s="14">
        <v>26.080000000000002</v>
      </c>
      <c r="F20" s="14">
        <v>21.28</v>
      </c>
      <c r="G20" s="14">
        <v>24.8</v>
      </c>
      <c r="H20" s="14">
        <v>27.28</v>
      </c>
      <c r="I20" s="14">
        <v>26.96</v>
      </c>
      <c r="J20" s="14">
        <v>28.64</v>
      </c>
      <c r="K20" s="14">
        <v>26.8</v>
      </c>
      <c r="L20" s="14">
        <v>28.8</v>
      </c>
      <c r="M20" s="14">
        <v>12</v>
      </c>
      <c r="N20" s="14" t="s">
        <v>22</v>
      </c>
      <c r="O20" s="14" t="s">
        <v>22</v>
      </c>
      <c r="P20" s="14" t="s">
        <v>22</v>
      </c>
      <c r="Q20" s="14" t="s">
        <v>22</v>
      </c>
      <c r="R20" s="14" t="s">
        <v>22</v>
      </c>
      <c r="S20" s="14" t="s">
        <v>22</v>
      </c>
      <c r="T20" s="14" t="s">
        <v>22</v>
      </c>
      <c r="U20" s="14" t="s">
        <v>22</v>
      </c>
      <c r="V20" s="14" t="s">
        <v>22</v>
      </c>
      <c r="W20" s="14" t="s">
        <v>22</v>
      </c>
      <c r="X20" s="14" t="s">
        <v>22</v>
      </c>
      <c r="Y20" s="14" t="s">
        <v>22</v>
      </c>
      <c r="Z20" s="14" t="s">
        <v>22</v>
      </c>
      <c r="AA20" s="14" t="s">
        <v>22</v>
      </c>
      <c r="AB20" s="14" t="s">
        <v>22</v>
      </c>
      <c r="AC20" s="15"/>
      <c r="AD20" s="15"/>
      <c r="AF20" s="16"/>
      <c r="AG20" s="17"/>
      <c r="AI20" s="17">
        <f t="shared" si="4"/>
        <v>0</v>
      </c>
    </row>
    <row r="21" spans="1:40" hidden="1" outlineLevel="1">
      <c r="A21" s="13" t="s">
        <v>24</v>
      </c>
      <c r="B21" s="14">
        <v>114.4797972810257</v>
      </c>
      <c r="C21" s="14">
        <v>102.85143121435722</v>
      </c>
      <c r="D21" s="14">
        <v>103.26594869242814</v>
      </c>
      <c r="E21" s="14">
        <v>102.25556988146647</v>
      </c>
      <c r="F21" s="14">
        <v>104.27049292941908</v>
      </c>
      <c r="G21" s="14">
        <v>94.93243622530693</v>
      </c>
      <c r="H21" s="14">
        <v>110.75643539137167</v>
      </c>
      <c r="I21" s="14">
        <v>103.45949275582203</v>
      </c>
      <c r="J21" s="14">
        <v>102.40397000823812</v>
      </c>
      <c r="K21" s="14">
        <v>103.53889930176834</v>
      </c>
      <c r="L21" s="14">
        <v>153.7181055409558</v>
      </c>
      <c r="M21" s="14">
        <v>109.7777115201133</v>
      </c>
      <c r="N21" s="14">
        <v>111.97115381142552</v>
      </c>
      <c r="O21" s="14">
        <v>117.15239128430154</v>
      </c>
      <c r="P21" s="14">
        <v>123.81660351721126</v>
      </c>
      <c r="Q21" s="14">
        <v>174.75339938851766</v>
      </c>
      <c r="R21" s="14">
        <v>133.48210724226695</v>
      </c>
      <c r="S21" s="14">
        <v>148.40218334020062</v>
      </c>
      <c r="T21" s="14">
        <v>130.21655670703294</v>
      </c>
      <c r="U21" s="14">
        <v>131.90668621624715</v>
      </c>
      <c r="V21" s="14">
        <v>123.85665493296165</v>
      </c>
      <c r="W21" s="14">
        <v>125.21854609254972</v>
      </c>
      <c r="X21" s="14">
        <v>126.8197230500397</v>
      </c>
      <c r="Y21" s="14">
        <v>134.63023371168427</v>
      </c>
      <c r="Z21" s="14">
        <v>128.68037715249412</v>
      </c>
      <c r="AA21" s="14">
        <v>135.3500420442121</v>
      </c>
      <c r="AB21" s="14">
        <v>138.93619730925849</v>
      </c>
      <c r="AC21" s="15">
        <f t="shared" si="5"/>
        <v>2.2574432257914242E-3</v>
      </c>
      <c r="AD21" s="15">
        <f>(AB21-B21)/B21</f>
        <v>0.2136307069813993</v>
      </c>
      <c r="AF21" s="16">
        <f>(AB21-AA21)/AA21</f>
        <v>2.6495413011212575E-2</v>
      </c>
      <c r="AG21" s="17">
        <f t="shared" si="3"/>
        <v>3.5861552650463864</v>
      </c>
      <c r="AI21" s="17">
        <f t="shared" si="4"/>
        <v>3.5861552650463865E-3</v>
      </c>
    </row>
    <row r="22" spans="1:40" hidden="1" outlineLevel="1">
      <c r="A22" s="13" t="s">
        <v>25</v>
      </c>
      <c r="B22" s="14">
        <v>31.341851999999999</v>
      </c>
      <c r="C22" s="14">
        <v>31.519757999999996</v>
      </c>
      <c r="D22" s="14">
        <v>31.777229999999999</v>
      </c>
      <c r="E22" s="14">
        <v>31.952453999999999</v>
      </c>
      <c r="F22" s="14">
        <v>32.057946000000001</v>
      </c>
      <c r="G22" s="14">
        <v>32.195622</v>
      </c>
      <c r="H22" s="14">
        <v>32.417333999999997</v>
      </c>
      <c r="I22" s="14">
        <v>32.758842000000001</v>
      </c>
      <c r="J22" s="14">
        <v>33.105713999999992</v>
      </c>
      <c r="K22" s="14">
        <v>33.449903999999997</v>
      </c>
      <c r="L22" s="14">
        <v>33.878130000000006</v>
      </c>
      <c r="M22" s="14">
        <v>34.393967999999994</v>
      </c>
      <c r="N22" s="14">
        <v>35.019767999999999</v>
      </c>
      <c r="O22" s="14">
        <v>35.580306</v>
      </c>
      <c r="P22" s="14">
        <v>36.164088</v>
      </c>
      <c r="Q22" s="14">
        <v>36.956172000000002</v>
      </c>
      <c r="R22" s="14">
        <v>37.842125999999993</v>
      </c>
      <c r="S22" s="14">
        <v>39.119652000000002</v>
      </c>
      <c r="T22" s="14">
        <v>40.096794000000003</v>
      </c>
      <c r="U22" s="14">
        <v>40.528595999999993</v>
      </c>
      <c r="V22" s="14">
        <v>40.719912000000008</v>
      </c>
      <c r="W22" s="14">
        <v>40.899605999999991</v>
      </c>
      <c r="X22" s="14">
        <v>40.993475999999994</v>
      </c>
      <c r="Y22" s="14">
        <v>41.062314000000001</v>
      </c>
      <c r="Z22" s="14">
        <v>41.209824000000005</v>
      </c>
      <c r="AA22" s="14">
        <v>41.440475999999997</v>
      </c>
      <c r="AB22" s="14">
        <v>42.571073099999992</v>
      </c>
      <c r="AC22" s="15">
        <f t="shared" si="5"/>
        <v>6.9169721386827131E-4</v>
      </c>
      <c r="AD22" s="15">
        <f>(AB22-B22)/B22</f>
        <v>0.35828198984539883</v>
      </c>
      <c r="AF22" s="16">
        <f>(AB22-AA22)/AA22</f>
        <v>2.7282435172800521E-2</v>
      </c>
      <c r="AG22" s="17">
        <f t="shared" si="3"/>
        <v>1.1305970999999957</v>
      </c>
      <c r="AI22" s="17">
        <f t="shared" si="4"/>
        <v>1.1305970999999956E-3</v>
      </c>
    </row>
    <row r="23" spans="1:40" ht="15">
      <c r="A23" s="18" t="s">
        <v>26</v>
      </c>
      <c r="B23" s="8">
        <v>35.233204204176012</v>
      </c>
      <c r="C23" s="8">
        <v>50.143936215157929</v>
      </c>
      <c r="D23" s="8">
        <v>65.128942509702583</v>
      </c>
      <c r="E23" s="8">
        <v>95.609894987097931</v>
      </c>
      <c r="F23" s="8">
        <v>131.51945109792425</v>
      </c>
      <c r="G23" s="8">
        <v>284.2861150136095</v>
      </c>
      <c r="H23" s="8">
        <v>406.53612063979705</v>
      </c>
      <c r="I23" s="8">
        <v>585.09748482729265</v>
      </c>
      <c r="J23" s="8">
        <v>546.43150490191181</v>
      </c>
      <c r="K23" s="8">
        <v>699.20446600518289</v>
      </c>
      <c r="L23" s="8">
        <v>955.35056142279029</v>
      </c>
      <c r="M23" s="8">
        <v>1055.3359003167532</v>
      </c>
      <c r="N23" s="8">
        <v>985.21466546329589</v>
      </c>
      <c r="O23" s="8">
        <v>1127.5583141639672</v>
      </c>
      <c r="P23" s="8">
        <v>1000.1428581691844</v>
      </c>
      <c r="Q23" s="8">
        <v>1019.8779027630904</v>
      </c>
      <c r="R23" s="8">
        <v>1178.1307952847753</v>
      </c>
      <c r="S23" s="8">
        <v>1174.5557672972018</v>
      </c>
      <c r="T23" s="8">
        <v>1036.5831308593688</v>
      </c>
      <c r="U23" s="8">
        <v>1037.8876370185974</v>
      </c>
      <c r="V23" s="8">
        <v>1011.6857650379305</v>
      </c>
      <c r="W23" s="8">
        <v>1016.4817967180617</v>
      </c>
      <c r="X23" s="8">
        <v>996.32812875996115</v>
      </c>
      <c r="Y23" s="8">
        <v>1122.7660449216069</v>
      </c>
      <c r="Z23" s="8">
        <v>1182.8654877673853</v>
      </c>
      <c r="AA23" s="8">
        <v>1142.0581833539566</v>
      </c>
      <c r="AB23" s="8">
        <v>1267.2963274199278</v>
      </c>
      <c r="AC23" s="19">
        <f t="shared" si="5"/>
        <v>2.0591102713402278E-2</v>
      </c>
      <c r="AD23" s="9">
        <f>(AB23-B23)/B23</f>
        <v>34.968807153501004</v>
      </c>
      <c r="AF23" s="10">
        <f>(AB23-AA23)/AA23</f>
        <v>0.10966003824619185</v>
      </c>
      <c r="AG23" s="11">
        <f t="shared" si="3"/>
        <v>125.23814406597126</v>
      </c>
      <c r="AI23" s="12">
        <f t="shared" si="4"/>
        <v>0.12523814406597125</v>
      </c>
      <c r="AN23" s="20"/>
    </row>
    <row r="24" spans="1:40" ht="15" collapsed="1">
      <c r="A24" s="18" t="s">
        <v>27</v>
      </c>
      <c r="B24" s="8">
        <f t="shared" ref="B24:AA24" si="8">SUM(B25:B31)</f>
        <v>20332.829847231642</v>
      </c>
      <c r="C24" s="8">
        <f t="shared" si="8"/>
        <v>20417.218190088635</v>
      </c>
      <c r="D24" s="8">
        <f t="shared" si="8"/>
        <v>20401.677261779503</v>
      </c>
      <c r="E24" s="8">
        <f t="shared" si="8"/>
        <v>20600.829019338507</v>
      </c>
      <c r="F24" s="8">
        <f t="shared" si="8"/>
        <v>20735.711008420694</v>
      </c>
      <c r="G24" s="8">
        <f t="shared" si="8"/>
        <v>21357.314373826121</v>
      </c>
      <c r="H24" s="8">
        <f t="shared" si="8"/>
        <v>21531.73508775546</v>
      </c>
      <c r="I24" s="8">
        <f t="shared" si="8"/>
        <v>21585.368021591072</v>
      </c>
      <c r="J24" s="8">
        <f t="shared" si="8"/>
        <v>21991.485409006866</v>
      </c>
      <c r="K24" s="8">
        <f t="shared" si="8"/>
        <v>21634.334608817062</v>
      </c>
      <c r="L24" s="8">
        <f t="shared" si="8"/>
        <v>20815.583157983965</v>
      </c>
      <c r="M24" s="8">
        <f t="shared" si="8"/>
        <v>20482.352168677367</v>
      </c>
      <c r="N24" s="8">
        <f t="shared" si="8"/>
        <v>20119.318520125227</v>
      </c>
      <c r="O24" s="8">
        <f t="shared" si="8"/>
        <v>20360.607962170812</v>
      </c>
      <c r="P24" s="8">
        <f t="shared" si="8"/>
        <v>20077.198762366737</v>
      </c>
      <c r="Q24" s="8">
        <f t="shared" si="8"/>
        <v>19852.274312190173</v>
      </c>
      <c r="R24" s="8">
        <f t="shared" si="8"/>
        <v>19436.694195426426</v>
      </c>
      <c r="S24" s="8">
        <f t="shared" si="8"/>
        <v>19103.905424160326</v>
      </c>
      <c r="T24" s="8">
        <f t="shared" si="8"/>
        <v>18941.482260193094</v>
      </c>
      <c r="U24" s="8">
        <f t="shared" si="8"/>
        <v>18517.952534093885</v>
      </c>
      <c r="V24" s="8">
        <f t="shared" si="8"/>
        <v>18694.928603405282</v>
      </c>
      <c r="W24" s="8">
        <f t="shared" si="8"/>
        <v>18052.2516375673</v>
      </c>
      <c r="X24" s="8">
        <f t="shared" si="8"/>
        <v>18438.959409477451</v>
      </c>
      <c r="Y24" s="8">
        <f t="shared" si="8"/>
        <v>19256.008042195415</v>
      </c>
      <c r="Z24" s="8">
        <f t="shared" si="8"/>
        <v>19038.638162159794</v>
      </c>
      <c r="AA24" s="8">
        <f t="shared" si="8"/>
        <v>19323.936956883168</v>
      </c>
      <c r="AB24" s="8">
        <f>SUM(AB25:AB31)</f>
        <v>19851.308768406085</v>
      </c>
      <c r="AC24" s="19">
        <f t="shared" si="5"/>
        <v>0.32254519247120589</v>
      </c>
      <c r="AD24" s="9">
        <f>(AB24-B24)/B24</f>
        <v>-2.3681950935674472E-2</v>
      </c>
      <c r="AF24" s="10">
        <f>(AB24-AA24)/AA24</f>
        <v>2.7291116334089847E-2</v>
      </c>
      <c r="AG24" s="11">
        <f t="shared" si="3"/>
        <v>527.37181152291669</v>
      </c>
      <c r="AI24" s="12">
        <f t="shared" si="4"/>
        <v>0.52737181152291668</v>
      </c>
      <c r="AK24" s="21"/>
      <c r="AL24" s="21"/>
      <c r="AM24" s="21"/>
    </row>
    <row r="25" spans="1:40" hidden="1" outlineLevel="1">
      <c r="A25" s="13" t="s">
        <v>28</v>
      </c>
      <c r="B25" s="14">
        <v>11356.972954755622</v>
      </c>
      <c r="C25" s="14">
        <v>11453.886888791223</v>
      </c>
      <c r="D25" s="14">
        <v>11556.067299735332</v>
      </c>
      <c r="E25" s="14">
        <v>11530.790865891857</v>
      </c>
      <c r="F25" s="14">
        <v>11464.941184620753</v>
      </c>
      <c r="G25" s="14">
        <v>11480.101238342018</v>
      </c>
      <c r="H25" s="14">
        <v>11789.699162181967</v>
      </c>
      <c r="I25" s="14">
        <v>12034.874759846447</v>
      </c>
      <c r="J25" s="14">
        <v>12179.564912683076</v>
      </c>
      <c r="K25" s="14">
        <v>11795.822210853648</v>
      </c>
      <c r="L25" s="14">
        <v>11260.822304284771</v>
      </c>
      <c r="M25" s="14">
        <v>11179.760739049214</v>
      </c>
      <c r="N25" s="14">
        <v>11048.4362232598</v>
      </c>
      <c r="O25" s="14">
        <v>11008.08752683795</v>
      </c>
      <c r="P25" s="14">
        <v>10988.367103378709</v>
      </c>
      <c r="Q25" s="14">
        <v>10843.141319828761</v>
      </c>
      <c r="R25" s="14">
        <v>10789.482068670179</v>
      </c>
      <c r="S25" s="14">
        <v>10586.985228687616</v>
      </c>
      <c r="T25" s="14">
        <v>10539.091165131482</v>
      </c>
      <c r="U25" s="14">
        <v>10369.995236147857</v>
      </c>
      <c r="V25" s="14">
        <v>10162.099042785299</v>
      </c>
      <c r="W25" s="14">
        <v>10045.178595153233</v>
      </c>
      <c r="X25" s="14">
        <v>10379.267466077301</v>
      </c>
      <c r="Y25" s="14">
        <v>10532.736873213647</v>
      </c>
      <c r="Z25" s="14">
        <v>10655.911894613246</v>
      </c>
      <c r="AA25" s="14">
        <v>10923.721512390823</v>
      </c>
      <c r="AB25" s="14">
        <v>11247.274215243102</v>
      </c>
      <c r="AC25" s="15">
        <f t="shared" si="5"/>
        <v>0.18274635032153097</v>
      </c>
      <c r="AD25" s="15">
        <f>(AB25-B25)/B25</f>
        <v>-9.6591530110657232E-3</v>
      </c>
      <c r="AF25" s="16">
        <f t="shared" ref="AF25:AF36" si="9">(AB25-AA25)/AA25</f>
        <v>2.9619274208452867E-2</v>
      </c>
      <c r="AG25" s="17">
        <f t="shared" si="3"/>
        <v>323.55270285227925</v>
      </c>
      <c r="AI25" s="17">
        <f t="shared" si="4"/>
        <v>0.32355270285227927</v>
      </c>
    </row>
    <row r="26" spans="1:40" hidden="1" outlineLevel="1">
      <c r="A26" s="13" t="s">
        <v>29</v>
      </c>
      <c r="B26" s="14">
        <v>1904.5280585953326</v>
      </c>
      <c r="C26" s="14">
        <v>1934.8556201407014</v>
      </c>
      <c r="D26" s="14">
        <v>1956.3225503112567</v>
      </c>
      <c r="E26" s="14">
        <v>1957.5179811723808</v>
      </c>
      <c r="F26" s="14">
        <v>1942.3058944708753</v>
      </c>
      <c r="G26" s="14">
        <v>1937.1225277216236</v>
      </c>
      <c r="H26" s="14">
        <v>2008.2173448462395</v>
      </c>
      <c r="I26" s="14">
        <v>2051.2208646295344</v>
      </c>
      <c r="J26" s="14">
        <v>2085.0784235204496</v>
      </c>
      <c r="K26" s="14">
        <v>2009.7910790966475</v>
      </c>
      <c r="L26" s="14">
        <v>1917.4317874759611</v>
      </c>
      <c r="M26" s="14">
        <v>1922.6341266797417</v>
      </c>
      <c r="N26" s="14">
        <v>1905.9582870193749</v>
      </c>
      <c r="O26" s="14">
        <v>1880.261842731697</v>
      </c>
      <c r="P26" s="14">
        <v>1874.4430250918081</v>
      </c>
      <c r="Q26" s="14">
        <v>1881.7645280083568</v>
      </c>
      <c r="R26" s="14">
        <v>1845.9255983222827</v>
      </c>
      <c r="S26" s="14">
        <v>1809.5062264035005</v>
      </c>
      <c r="T26" s="14">
        <v>1798.3934105510377</v>
      </c>
      <c r="U26" s="14">
        <v>1775.0024194111293</v>
      </c>
      <c r="V26" s="14">
        <v>1739.7498579842998</v>
      </c>
      <c r="W26" s="14">
        <v>1736.2041949500954</v>
      </c>
      <c r="X26" s="14">
        <v>1813.8848576047476</v>
      </c>
      <c r="Y26" s="14">
        <v>1832.2080706906827</v>
      </c>
      <c r="Z26" s="14">
        <v>1840.1594550285738</v>
      </c>
      <c r="AA26" s="14">
        <v>1877.3492164713605</v>
      </c>
      <c r="AB26" s="14">
        <v>1943.2941189317025</v>
      </c>
      <c r="AC26" s="15">
        <f t="shared" si="5"/>
        <v>3.157475322818809E-2</v>
      </c>
      <c r="AD26" s="15">
        <f t="shared" ref="AD26:AD31" si="10">(AB26-B26)/B26</f>
        <v>2.035468060521067E-2</v>
      </c>
      <c r="AF26" s="16">
        <f t="shared" si="9"/>
        <v>3.5126603980633497E-2</v>
      </c>
      <c r="AG26" s="17">
        <f t="shared" si="3"/>
        <v>65.944902460342064</v>
      </c>
      <c r="AI26" s="17">
        <f t="shared" si="4"/>
        <v>6.594490246034207E-2</v>
      </c>
    </row>
    <row r="27" spans="1:40" hidden="1" outlineLevel="1">
      <c r="A27" s="13" t="s">
        <v>30</v>
      </c>
      <c r="B27" s="14">
        <v>5853.3556959625939</v>
      </c>
      <c r="C27" s="14">
        <v>5813.8500121455718</v>
      </c>
      <c r="D27" s="14">
        <v>5709.0062356753406</v>
      </c>
      <c r="E27" s="14">
        <v>5823.3593604843709</v>
      </c>
      <c r="F27" s="14">
        <v>6017.3415396996397</v>
      </c>
      <c r="G27" s="14">
        <v>6239.1437767109837</v>
      </c>
      <c r="H27" s="14">
        <v>6262.9759088222454</v>
      </c>
      <c r="I27" s="14">
        <v>6078.9753268595714</v>
      </c>
      <c r="J27" s="14">
        <v>6413.0765576457652</v>
      </c>
      <c r="K27" s="14">
        <v>6403.4010409727534</v>
      </c>
      <c r="L27" s="14">
        <v>6205.6955249947232</v>
      </c>
      <c r="M27" s="14">
        <v>5920.734604763702</v>
      </c>
      <c r="N27" s="14">
        <v>5831.1666364211624</v>
      </c>
      <c r="O27" s="14">
        <v>5979.8669034975173</v>
      </c>
      <c r="P27" s="14">
        <v>5892.4479046630086</v>
      </c>
      <c r="Q27" s="14">
        <v>5734.1656464502548</v>
      </c>
      <c r="R27" s="14">
        <v>5473.2146124283936</v>
      </c>
      <c r="S27" s="14">
        <v>5318.5319284552579</v>
      </c>
      <c r="T27" s="14">
        <v>5268.1859321120282</v>
      </c>
      <c r="U27" s="14">
        <v>5131.155458928145</v>
      </c>
      <c r="V27" s="14">
        <v>5490.3071765728482</v>
      </c>
      <c r="W27" s="14">
        <v>5092.8408966635316</v>
      </c>
      <c r="X27" s="14">
        <v>5237.3200546383832</v>
      </c>
      <c r="Y27" s="14">
        <v>5679.4290860452966</v>
      </c>
      <c r="Z27" s="14">
        <v>5526.583469418134</v>
      </c>
      <c r="AA27" s="14">
        <v>5521.9994138221764</v>
      </c>
      <c r="AB27" s="14">
        <v>5598.8456702168132</v>
      </c>
      <c r="AC27" s="15">
        <f t="shared" si="5"/>
        <v>9.0970362477599959E-2</v>
      </c>
      <c r="AD27" s="15">
        <f t="shared" si="10"/>
        <v>-4.3481045568669496E-2</v>
      </c>
      <c r="AF27" s="16">
        <f t="shared" si="9"/>
        <v>1.3916382570103528E-2</v>
      </c>
      <c r="AG27" s="17">
        <f t="shared" si="3"/>
        <v>76.846256394636839</v>
      </c>
      <c r="AI27" s="17">
        <f t="shared" si="4"/>
        <v>7.6846256394636839E-2</v>
      </c>
    </row>
    <row r="28" spans="1:40" hidden="1" outlineLevel="1">
      <c r="A28" s="13" t="s">
        <v>31</v>
      </c>
      <c r="B28" s="14">
        <v>355.036</v>
      </c>
      <c r="C28" s="14">
        <v>315.14515999999998</v>
      </c>
      <c r="D28" s="14">
        <v>255.60083999999998</v>
      </c>
      <c r="E28" s="14">
        <v>357.2998</v>
      </c>
      <c r="F28" s="14">
        <v>269.64124000000004</v>
      </c>
      <c r="G28" s="14">
        <v>494.59520000000003</v>
      </c>
      <c r="H28" s="14">
        <v>484.03343999999993</v>
      </c>
      <c r="I28" s="14">
        <v>423.48680000000002</v>
      </c>
      <c r="J28" s="14">
        <v>305.58044000000001</v>
      </c>
      <c r="K28" s="14">
        <v>383.22723999999999</v>
      </c>
      <c r="L28" s="14">
        <v>366.38315999999998</v>
      </c>
      <c r="M28" s="14">
        <v>385.28247999999996</v>
      </c>
      <c r="N28" s="14">
        <v>273.89956000000001</v>
      </c>
      <c r="O28" s="14">
        <v>386.76</v>
      </c>
      <c r="P28" s="14">
        <v>240.79571999999996</v>
      </c>
      <c r="Q28" s="14">
        <v>266.73371999999995</v>
      </c>
      <c r="R28" s="14">
        <v>254.85636</v>
      </c>
      <c r="S28" s="14">
        <v>376.76671999999996</v>
      </c>
      <c r="T28" s="14">
        <v>262.20744000000002</v>
      </c>
      <c r="U28" s="14">
        <v>307.32239999999996</v>
      </c>
      <c r="V28" s="14">
        <v>427.93387999999993</v>
      </c>
      <c r="W28" s="14">
        <v>360.67856</v>
      </c>
      <c r="X28" s="14">
        <v>229.39619999999999</v>
      </c>
      <c r="Y28" s="14">
        <v>515.69275999999991</v>
      </c>
      <c r="Z28" s="14">
        <v>382.31807680000009</v>
      </c>
      <c r="AA28" s="14">
        <v>392.50903999999997</v>
      </c>
      <c r="AB28" s="14">
        <v>425.60363999999993</v>
      </c>
      <c r="AC28" s="15">
        <f t="shared" si="5"/>
        <v>6.9152321180316872E-3</v>
      </c>
      <c r="AD28" s="15">
        <f t="shared" si="10"/>
        <v>0.19876192836782727</v>
      </c>
      <c r="AF28" s="16">
        <f t="shared" si="9"/>
        <v>8.4315510287355316E-2</v>
      </c>
      <c r="AG28" s="17">
        <f t="shared" si="3"/>
        <v>33.094599999999957</v>
      </c>
      <c r="AI28" s="17">
        <f t="shared" si="4"/>
        <v>3.309459999999996E-2</v>
      </c>
    </row>
    <row r="29" spans="1:40" hidden="1" outlineLevel="1">
      <c r="A29" s="13" t="s">
        <v>32</v>
      </c>
      <c r="B29" s="14">
        <v>44.471430666666677</v>
      </c>
      <c r="C29" s="14">
        <v>45.82905609809557</v>
      </c>
      <c r="D29" s="14">
        <v>54.319466666666678</v>
      </c>
      <c r="E29" s="14">
        <v>45.942600000000006</v>
      </c>
      <c r="F29" s="14">
        <v>45.41093333333334</v>
      </c>
      <c r="G29" s="14">
        <v>39.682866666666669</v>
      </c>
      <c r="H29" s="14">
        <v>40.106000000000002</v>
      </c>
      <c r="I29" s="14">
        <v>38.011600000000008</v>
      </c>
      <c r="J29" s="14">
        <v>43.87093333333334</v>
      </c>
      <c r="K29" s="14">
        <v>47.625600000000006</v>
      </c>
      <c r="L29" s="14">
        <v>42.248066666666674</v>
      </c>
      <c r="M29" s="14">
        <v>38.472866666666668</v>
      </c>
      <c r="N29" s="14">
        <v>37.170466666666677</v>
      </c>
      <c r="O29" s="14">
        <v>36.101999999999997</v>
      </c>
      <c r="P29" s="14">
        <v>30.754533333333338</v>
      </c>
      <c r="Q29" s="14">
        <v>27.89746666666667</v>
      </c>
      <c r="R29" s="14">
        <v>29.550400000000003</v>
      </c>
      <c r="S29" s="14">
        <v>23.3552</v>
      </c>
      <c r="T29" s="14">
        <v>30.76113333333333</v>
      </c>
      <c r="U29" s="14">
        <v>40.926600000000008</v>
      </c>
      <c r="V29" s="14">
        <v>45.163800000000009</v>
      </c>
      <c r="W29" s="14">
        <v>32.322400000000002</v>
      </c>
      <c r="X29" s="14">
        <v>21.321666666666669</v>
      </c>
      <c r="Y29" s="14">
        <v>21.661200000000001</v>
      </c>
      <c r="Z29" s="14">
        <v>25.086600000000001</v>
      </c>
      <c r="AA29" s="14">
        <v>28.305199999999999</v>
      </c>
      <c r="AB29" s="14">
        <v>35.79913333333333</v>
      </c>
      <c r="AC29" s="15">
        <f t="shared" si="5"/>
        <v>5.8166635187698458E-4</v>
      </c>
      <c r="AD29" s="15">
        <f t="shared" si="10"/>
        <v>-0.19500828292069364</v>
      </c>
      <c r="AF29" s="16">
        <f t="shared" si="9"/>
        <v>0.26475465050002583</v>
      </c>
      <c r="AG29" s="17">
        <f t="shared" si="3"/>
        <v>7.4939333333333309</v>
      </c>
      <c r="AI29" s="17">
        <f t="shared" si="4"/>
        <v>7.4939333333333309E-3</v>
      </c>
    </row>
    <row r="30" spans="1:40" hidden="1" outlineLevel="1">
      <c r="A30" s="13" t="s">
        <v>33</v>
      </c>
      <c r="B30" s="14">
        <v>730.61939279182468</v>
      </c>
      <c r="C30" s="14">
        <v>758.72013866843315</v>
      </c>
      <c r="D30" s="14">
        <v>769.25791837216161</v>
      </c>
      <c r="E30" s="14">
        <v>772.77051160673761</v>
      </c>
      <c r="F30" s="14">
        <v>878.14830864402018</v>
      </c>
      <c r="G30" s="14">
        <v>1008.1142583233349</v>
      </c>
      <c r="H30" s="14">
        <v>811.40903718707443</v>
      </c>
      <c r="I30" s="14">
        <v>839.50978306368313</v>
      </c>
      <c r="J30" s="14">
        <v>832.4845965945309</v>
      </c>
      <c r="K30" s="14">
        <v>878.14830864402018</v>
      </c>
      <c r="L30" s="14">
        <v>909.76164775520476</v>
      </c>
      <c r="M30" s="14">
        <v>920.29942745893288</v>
      </c>
      <c r="N30" s="14">
        <v>923.81202069350911</v>
      </c>
      <c r="O30" s="14">
        <v>927.324613928085</v>
      </c>
      <c r="P30" s="14">
        <v>888.68608834774818</v>
      </c>
      <c r="Q30" s="14">
        <v>953.62749060348006</v>
      </c>
      <c r="R30" s="14">
        <v>914.19429367682551</v>
      </c>
      <c r="S30" s="14">
        <v>868.019536051518</v>
      </c>
      <c r="T30" s="14">
        <v>939.19130712314029</v>
      </c>
      <c r="U30" s="14">
        <v>796.63204249312673</v>
      </c>
      <c r="V30" s="14">
        <v>753.49453684533717</v>
      </c>
      <c r="W30" s="14">
        <v>721.92632113105401</v>
      </c>
      <c r="X30" s="14">
        <v>687.91593425507278</v>
      </c>
      <c r="Y30" s="14">
        <v>596.5524000497054</v>
      </c>
      <c r="Z30" s="14">
        <v>534.51960686279415</v>
      </c>
      <c r="AA30" s="14">
        <v>514.94152107200102</v>
      </c>
      <c r="AB30" s="14">
        <v>540.70349683170355</v>
      </c>
      <c r="AC30" s="15">
        <f t="shared" si="5"/>
        <v>8.785381129782258E-3</v>
      </c>
      <c r="AD30" s="15">
        <f t="shared" si="10"/>
        <v>-0.25993820836649195</v>
      </c>
      <c r="AF30" s="16">
        <f t="shared" si="9"/>
        <v>5.0028934753739519E-2</v>
      </c>
      <c r="AG30" s="17">
        <f t="shared" si="3"/>
        <v>25.761975759702523</v>
      </c>
      <c r="AI30" s="17">
        <f t="shared" si="4"/>
        <v>2.5761975759702523E-2</v>
      </c>
    </row>
    <row r="31" spans="1:40" hidden="1" outlineLevel="1">
      <c r="A31" s="13" t="s">
        <v>34</v>
      </c>
      <c r="B31" s="14">
        <v>87.84631445959856</v>
      </c>
      <c r="C31" s="14">
        <v>94.931314244610022</v>
      </c>
      <c r="D31" s="14">
        <v>101.10295101874873</v>
      </c>
      <c r="E31" s="14">
        <v>113.14790018316168</v>
      </c>
      <c r="F31" s="14">
        <v>117.92190765207233</v>
      </c>
      <c r="G31" s="14">
        <v>158.5545060614925</v>
      </c>
      <c r="H31" s="14">
        <v>135.29419471793358</v>
      </c>
      <c r="I31" s="14">
        <v>119.28888719183486</v>
      </c>
      <c r="J31" s="14">
        <v>131.82954522971028</v>
      </c>
      <c r="K31" s="14">
        <v>116.31912924999497</v>
      </c>
      <c r="L31" s="14">
        <v>113.24066680663736</v>
      </c>
      <c r="M31" s="14">
        <v>115.16792405910972</v>
      </c>
      <c r="N31" s="14">
        <v>98.875326064714159</v>
      </c>
      <c r="O31" s="14">
        <v>142.20507517556814</v>
      </c>
      <c r="P31" s="14">
        <v>161.70438755213033</v>
      </c>
      <c r="Q31" s="14">
        <v>144.9441406326537</v>
      </c>
      <c r="R31" s="14">
        <v>129.47086232874588</v>
      </c>
      <c r="S31" s="14">
        <v>120.74058456243515</v>
      </c>
      <c r="T31" s="14">
        <v>103.65187194207424</v>
      </c>
      <c r="U31" s="14">
        <v>96.918377113630726</v>
      </c>
      <c r="V31" s="14">
        <v>76.18030921750001</v>
      </c>
      <c r="W31" s="14">
        <v>63.100669669385354</v>
      </c>
      <c r="X31" s="14">
        <v>69.853230235278772</v>
      </c>
      <c r="Y31" s="14">
        <v>77.727652196083937</v>
      </c>
      <c r="Z31" s="14">
        <v>74.059059437047864</v>
      </c>
      <c r="AA31" s="14">
        <v>65.111053126810788</v>
      </c>
      <c r="AB31" s="14">
        <v>59.788493849428193</v>
      </c>
      <c r="AC31" s="15">
        <f t="shared" si="5"/>
        <v>9.7144684419594226E-4</v>
      </c>
      <c r="AD31" s="15">
        <f t="shared" si="10"/>
        <v>-0.31939667341507483</v>
      </c>
      <c r="AF31" s="16">
        <f t="shared" si="9"/>
        <v>-8.1745863747839209E-2</v>
      </c>
      <c r="AG31" s="17">
        <f t="shared" si="3"/>
        <v>-5.3225592773825952</v>
      </c>
      <c r="AI31" s="17">
        <f t="shared" si="4"/>
        <v>-5.3225592773825953E-3</v>
      </c>
    </row>
    <row r="32" spans="1:40" ht="15" collapsed="1">
      <c r="A32" s="18" t="s">
        <v>35</v>
      </c>
      <c r="B32" s="8">
        <f t="shared" ref="B32:AA32" si="11">SUM(B33:B36)</f>
        <v>1546.8003996996913</v>
      </c>
      <c r="C32" s="8">
        <f t="shared" si="11"/>
        <v>1627.7649618277587</v>
      </c>
      <c r="D32" s="8">
        <f t="shared" si="11"/>
        <v>1692.8601567558967</v>
      </c>
      <c r="E32" s="8">
        <f t="shared" si="11"/>
        <v>1742.5251792457784</v>
      </c>
      <c r="F32" s="8">
        <f t="shared" si="11"/>
        <v>1786.7952341677737</v>
      </c>
      <c r="G32" s="8">
        <f t="shared" si="11"/>
        <v>1823.0170859163275</v>
      </c>
      <c r="H32" s="8">
        <f t="shared" si="11"/>
        <v>1702.1735435775422</v>
      </c>
      <c r="I32" s="8">
        <f t="shared" si="11"/>
        <v>1428.9083438370149</v>
      </c>
      <c r="J32" s="8">
        <f t="shared" si="11"/>
        <v>1472.0318915508019</v>
      </c>
      <c r="K32" s="8">
        <f t="shared" si="11"/>
        <v>1477.2829261327743</v>
      </c>
      <c r="L32" s="8">
        <f t="shared" si="11"/>
        <v>1489.0931634895912</v>
      </c>
      <c r="M32" s="8">
        <f t="shared" si="11"/>
        <v>1601.8416075473442</v>
      </c>
      <c r="N32" s="8">
        <f t="shared" si="11"/>
        <v>1707.6016299791327</v>
      </c>
      <c r="O32" s="8">
        <f t="shared" si="11"/>
        <v>1763.0989231024366</v>
      </c>
      <c r="P32" s="8">
        <f t="shared" si="11"/>
        <v>1484.2041275760614</v>
      </c>
      <c r="Q32" s="8">
        <f t="shared" si="11"/>
        <v>1290.6781700928918</v>
      </c>
      <c r="R32" s="8">
        <f t="shared" si="11"/>
        <v>1326.3973042215107</v>
      </c>
      <c r="S32" s="8">
        <f t="shared" si="11"/>
        <v>848.50866420761213</v>
      </c>
      <c r="T32" s="8">
        <f t="shared" si="11"/>
        <v>687.385940110756</v>
      </c>
      <c r="U32" s="8">
        <f t="shared" si="11"/>
        <v>515.20520574863963</v>
      </c>
      <c r="V32" s="8">
        <f t="shared" si="11"/>
        <v>498.89883011939537</v>
      </c>
      <c r="W32" s="8">
        <f t="shared" si="11"/>
        <v>589.88134623152837</v>
      </c>
      <c r="X32" s="8">
        <f t="shared" si="11"/>
        <v>514.57296710033779</v>
      </c>
      <c r="Y32" s="8">
        <f t="shared" si="11"/>
        <v>671.02750192331837</v>
      </c>
      <c r="Z32" s="8">
        <f t="shared" si="11"/>
        <v>852.97497285976669</v>
      </c>
      <c r="AA32" s="8">
        <f t="shared" si="11"/>
        <v>949.25441808453161</v>
      </c>
      <c r="AB32" s="8">
        <f>SUM(AB33:AB36)</f>
        <v>957.72281746117346</v>
      </c>
      <c r="AC32" s="19">
        <f t="shared" si="5"/>
        <v>1.556113473907156E-2</v>
      </c>
      <c r="AD32" s="9">
        <f>(AB32-B32)/B32</f>
        <v>-0.38083619732247692</v>
      </c>
      <c r="AF32" s="10">
        <f>(AB32-AA32)/AA32</f>
        <v>8.9211060968564706E-3</v>
      </c>
      <c r="AG32" s="11">
        <f>AB32-AA32</f>
        <v>8.4683993766418553</v>
      </c>
      <c r="AI32" s="12">
        <f t="shared" si="4"/>
        <v>8.4683993766418546E-3</v>
      </c>
    </row>
    <row r="33" spans="1:35" hidden="1" outlineLevel="1">
      <c r="A33" s="13" t="s">
        <v>36</v>
      </c>
      <c r="B33" s="14">
        <v>1318.0750046457997</v>
      </c>
      <c r="C33" s="14">
        <v>1398.5762396203297</v>
      </c>
      <c r="D33" s="14">
        <v>1461.4329391711981</v>
      </c>
      <c r="E33" s="14">
        <v>1510.5881268151277</v>
      </c>
      <c r="F33" s="14">
        <v>1556.0660070268186</v>
      </c>
      <c r="G33" s="14">
        <v>1592.759090270677</v>
      </c>
      <c r="H33" s="14">
        <v>1471.8696106900711</v>
      </c>
      <c r="I33" s="14">
        <v>1212.7245603159163</v>
      </c>
      <c r="J33" s="14">
        <v>1263.4259964598352</v>
      </c>
      <c r="K33" s="14">
        <v>1261.2873970377811</v>
      </c>
      <c r="L33" s="14">
        <v>1268.1637358600644</v>
      </c>
      <c r="M33" s="14">
        <v>1364.4710203505406</v>
      </c>
      <c r="N33" s="14">
        <v>1437.6433897413656</v>
      </c>
      <c r="O33" s="14">
        <v>1457.1351738766384</v>
      </c>
      <c r="P33" s="14">
        <v>1190.8522842044661</v>
      </c>
      <c r="Q33" s="14">
        <v>1006.9985553870778</v>
      </c>
      <c r="R33" s="14">
        <v>1049.2955470508382</v>
      </c>
      <c r="S33" s="14">
        <v>615.99279973624357</v>
      </c>
      <c r="T33" s="14">
        <v>463.84204329766396</v>
      </c>
      <c r="U33" s="14">
        <v>284.8049081264104</v>
      </c>
      <c r="V33" s="14">
        <v>278.64650733286254</v>
      </c>
      <c r="W33" s="14">
        <v>381.56113356609893</v>
      </c>
      <c r="X33" s="14">
        <v>302.79154765173917</v>
      </c>
      <c r="Y33" s="14">
        <v>460.96994317368154</v>
      </c>
      <c r="Z33" s="14">
        <v>648.10107072438586</v>
      </c>
      <c r="AA33" s="14">
        <v>742.15328369524173</v>
      </c>
      <c r="AB33" s="14">
        <v>767.7837490609752</v>
      </c>
      <c r="AC33" s="22">
        <f t="shared" si="5"/>
        <v>1.2474993966708644E-2</v>
      </c>
      <c r="AD33" s="22">
        <f>(AB33-B33)/B33</f>
        <v>-0.41749616193708322</v>
      </c>
      <c r="AF33" s="16">
        <f t="shared" si="9"/>
        <v>3.4535271794685449E-2</v>
      </c>
      <c r="AG33" s="17">
        <f t="shared" si="3"/>
        <v>25.630465365733471</v>
      </c>
      <c r="AI33" s="17">
        <f t="shared" si="4"/>
        <v>2.5630465365733469E-2</v>
      </c>
    </row>
    <row r="34" spans="1:35" hidden="1" outlineLevel="1">
      <c r="A34" s="13" t="s">
        <v>37</v>
      </c>
      <c r="B34" s="14">
        <v>0</v>
      </c>
      <c r="C34" s="14">
        <v>0</v>
      </c>
      <c r="D34" s="14">
        <v>0</v>
      </c>
      <c r="E34" s="14">
        <v>0</v>
      </c>
      <c r="F34" s="14">
        <v>0</v>
      </c>
      <c r="G34" s="14">
        <v>0</v>
      </c>
      <c r="H34" s="14">
        <v>0</v>
      </c>
      <c r="I34" s="14">
        <v>0</v>
      </c>
      <c r="J34" s="14">
        <v>0</v>
      </c>
      <c r="K34" s="14">
        <v>0</v>
      </c>
      <c r="L34" s="14">
        <v>0</v>
      </c>
      <c r="M34" s="14">
        <v>3.8134041600000002</v>
      </c>
      <c r="N34" s="14">
        <v>5.8339097599999992</v>
      </c>
      <c r="O34" s="14">
        <v>8.11426816</v>
      </c>
      <c r="P34" s="14">
        <v>8.5036185599999996</v>
      </c>
      <c r="Q34" s="14">
        <v>13.767910399999998</v>
      </c>
      <c r="R34" s="14">
        <v>13.70170368</v>
      </c>
      <c r="S34" s="14">
        <v>12.484254719999999</v>
      </c>
      <c r="T34" s="14">
        <v>16.44053504</v>
      </c>
      <c r="U34" s="14">
        <v>21.072775679999999</v>
      </c>
      <c r="V34" s="14">
        <v>20.991303680000001</v>
      </c>
      <c r="W34" s="14">
        <v>22.911470080000001</v>
      </c>
      <c r="X34" s="14">
        <v>22.413890559999999</v>
      </c>
      <c r="Y34" s="14">
        <v>22.730516479999999</v>
      </c>
      <c r="Z34" s="14">
        <v>19.298229759999998</v>
      </c>
      <c r="AA34" s="14">
        <v>20.662671360000001</v>
      </c>
      <c r="AB34" s="14">
        <v>19.86578944</v>
      </c>
      <c r="AC34" s="15">
        <f t="shared" si="5"/>
        <v>3.2278047524580088E-4</v>
      </c>
      <c r="AD34" s="22"/>
      <c r="AF34" s="16">
        <f>(AB34-AA34)/AA34</f>
        <v>-3.8566258259454818E-2</v>
      </c>
      <c r="AG34" s="17">
        <f t="shared" si="3"/>
        <v>-0.79688192000000058</v>
      </c>
      <c r="AI34" s="17">
        <f t="shared" si="4"/>
        <v>-7.968819200000006E-4</v>
      </c>
    </row>
    <row r="35" spans="1:35" hidden="1" outlineLevel="1">
      <c r="A35" s="13" t="s">
        <v>38</v>
      </c>
      <c r="B35" s="14">
        <v>92.482933794854645</v>
      </c>
      <c r="C35" s="14">
        <v>92.835797327953685</v>
      </c>
      <c r="D35" s="14">
        <v>93.292176069139614</v>
      </c>
      <c r="E35" s="14">
        <v>93.712305908901001</v>
      </c>
      <c r="F35" s="14">
        <v>94.07075481617008</v>
      </c>
      <c r="G35" s="14">
        <v>94.428560845102808</v>
      </c>
      <c r="H35" s="14">
        <v>94.297846985895461</v>
      </c>
      <c r="I35" s="14">
        <v>80.997628875205322</v>
      </c>
      <c r="J35" s="14">
        <v>63.127772613352249</v>
      </c>
      <c r="K35" s="14">
        <v>71.095652745846323</v>
      </c>
      <c r="L35" s="14">
        <v>75.832476701115922</v>
      </c>
      <c r="M35" s="14">
        <v>85.173155612477998</v>
      </c>
      <c r="N35" s="14">
        <v>112.04929465665865</v>
      </c>
      <c r="O35" s="14">
        <v>159.28383269831673</v>
      </c>
      <c r="P35" s="14">
        <v>148.35977118883207</v>
      </c>
      <c r="Q35" s="14">
        <v>131.18767284423865</v>
      </c>
      <c r="R35" s="14">
        <v>128.30584769386573</v>
      </c>
      <c r="S35" s="14">
        <v>83.691154435882311</v>
      </c>
      <c r="T35" s="14">
        <v>62.64470304056475</v>
      </c>
      <c r="U35" s="14">
        <v>64.112140570243113</v>
      </c>
      <c r="V35" s="14">
        <v>54.804400987740017</v>
      </c>
      <c r="W35" s="14">
        <v>42.446923581493103</v>
      </c>
      <c r="X35" s="14">
        <v>45.595432884243117</v>
      </c>
      <c r="Y35" s="14">
        <v>43.568640108243109</v>
      </c>
      <c r="Z35" s="14">
        <v>39.645433038909786</v>
      </c>
      <c r="AA35" s="14">
        <v>40.152131232909781</v>
      </c>
      <c r="AB35" s="14">
        <v>22.954024110243118</v>
      </c>
      <c r="AC35" s="15">
        <f t="shared" si="5"/>
        <v>3.7295828758707736E-4</v>
      </c>
      <c r="AD35" s="22">
        <f>(AB35-B35)/B35</f>
        <v>-0.75180259569663244</v>
      </c>
      <c r="AF35" s="16">
        <f t="shared" si="9"/>
        <v>-0.42832364296943287</v>
      </c>
      <c r="AG35" s="17">
        <f t="shared" si="3"/>
        <v>-17.198107122666663</v>
      </c>
      <c r="AI35" s="17">
        <f t="shared" si="4"/>
        <v>-1.7198107122666662E-2</v>
      </c>
    </row>
    <row r="36" spans="1:35" hidden="1" outlineLevel="1">
      <c r="A36" s="13" t="s">
        <v>39</v>
      </c>
      <c r="B36" s="14">
        <v>136.24246125903687</v>
      </c>
      <c r="C36" s="14">
        <v>136.35292487947538</v>
      </c>
      <c r="D36" s="14">
        <v>138.1350415155589</v>
      </c>
      <c r="E36" s="14">
        <v>138.22474652174972</v>
      </c>
      <c r="F36" s="14">
        <v>136.65847232478484</v>
      </c>
      <c r="G36" s="14">
        <v>135.82943480054763</v>
      </c>
      <c r="H36" s="14">
        <v>136.00608590157566</v>
      </c>
      <c r="I36" s="14">
        <v>135.18615464589334</v>
      </c>
      <c r="J36" s="14">
        <v>145.47812247761419</v>
      </c>
      <c r="K36" s="14">
        <v>144.89987634914675</v>
      </c>
      <c r="L36" s="14">
        <v>145.09695092841093</v>
      </c>
      <c r="M36" s="14">
        <v>148.38402742432575</v>
      </c>
      <c r="N36" s="14">
        <v>152.07503582110829</v>
      </c>
      <c r="O36" s="14">
        <v>138.56564836748166</v>
      </c>
      <c r="P36" s="14">
        <v>136.48845362276316</v>
      </c>
      <c r="Q36" s="14">
        <v>138.72403146157541</v>
      </c>
      <c r="R36" s="14">
        <v>135.0942057968067</v>
      </c>
      <c r="S36" s="14">
        <v>136.34045531548622</v>
      </c>
      <c r="T36" s="14">
        <v>144.45865873252731</v>
      </c>
      <c r="U36" s="14">
        <v>145.21538137198615</v>
      </c>
      <c r="V36" s="14">
        <v>144.45661811879282</v>
      </c>
      <c r="W36" s="14">
        <v>142.9618190039364</v>
      </c>
      <c r="X36" s="14">
        <v>143.77209600435555</v>
      </c>
      <c r="Y36" s="14">
        <v>143.7584021613938</v>
      </c>
      <c r="Z36" s="14">
        <v>145.930239336471</v>
      </c>
      <c r="AA36" s="14">
        <v>146.28633179638013</v>
      </c>
      <c r="AB36" s="14">
        <v>147.11925484995513</v>
      </c>
      <c r="AC36" s="15">
        <f t="shared" si="5"/>
        <v>2.390402009530038E-3</v>
      </c>
      <c r="AD36" s="22">
        <f>(AB36-B36)/B36</f>
        <v>7.9834094968662381E-2</v>
      </c>
      <c r="AF36" s="16">
        <f t="shared" si="9"/>
        <v>5.6937859015726046E-3</v>
      </c>
      <c r="AG36" s="17">
        <f t="shared" si="3"/>
        <v>0.8329230535750014</v>
      </c>
      <c r="AI36" s="17">
        <f t="shared" si="4"/>
        <v>8.3292305357500138E-4</v>
      </c>
    </row>
    <row r="37" spans="1:35">
      <c r="B37" s="23"/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3"/>
      <c r="S37" s="23"/>
      <c r="T37" s="24"/>
      <c r="U37" s="23"/>
      <c r="V37" s="23"/>
      <c r="W37" s="23"/>
      <c r="X37" s="23"/>
      <c r="Y37" s="23"/>
      <c r="Z37" s="24"/>
      <c r="AA37" s="24"/>
      <c r="AB37" s="24"/>
      <c r="AC37" s="25"/>
      <c r="AF37" s="26"/>
      <c r="AG37" s="21"/>
      <c r="AI37" s="21"/>
    </row>
    <row r="38" spans="1:35" ht="15">
      <c r="A38" s="27" t="s">
        <v>40</v>
      </c>
      <c r="B38" s="28">
        <f t="shared" ref="B38:AA38" si="12">SUM(B2,B7,B8,B9,B10,B11,B17,B23,B24,B32)</f>
        <v>55490.290534338659</v>
      </c>
      <c r="C38" s="28">
        <f t="shared" si="12"/>
        <v>56168.293112611194</v>
      </c>
      <c r="D38" s="28">
        <f t="shared" si="12"/>
        <v>56014.687681930242</v>
      </c>
      <c r="E38" s="28">
        <f t="shared" si="12"/>
        <v>56414.799186028693</v>
      </c>
      <c r="F38" s="28">
        <f t="shared" si="12"/>
        <v>57722.503856580246</v>
      </c>
      <c r="G38" s="28">
        <f t="shared" si="12"/>
        <v>59184.717003148275</v>
      </c>
      <c r="H38" s="28">
        <f t="shared" si="12"/>
        <v>61270.087067795444</v>
      </c>
      <c r="I38" s="28">
        <f t="shared" si="12"/>
        <v>62654.354696024253</v>
      </c>
      <c r="J38" s="28">
        <f t="shared" si="12"/>
        <v>65158.558633507353</v>
      </c>
      <c r="K38" s="28">
        <f t="shared" si="12"/>
        <v>66287.975376636619</v>
      </c>
      <c r="L38" s="28">
        <f t="shared" si="12"/>
        <v>68554.684491203807</v>
      </c>
      <c r="M38" s="28">
        <f t="shared" si="12"/>
        <v>70555.059978028483</v>
      </c>
      <c r="N38" s="28">
        <f t="shared" si="12"/>
        <v>68498.28592053258</v>
      </c>
      <c r="O38" s="28">
        <f t="shared" si="12"/>
        <v>68714.965331110332</v>
      </c>
      <c r="P38" s="28">
        <f t="shared" si="12"/>
        <v>68008.141904086806</v>
      </c>
      <c r="Q38" s="28">
        <f t="shared" si="12"/>
        <v>69542.677224504296</v>
      </c>
      <c r="R38" s="28">
        <f t="shared" si="12"/>
        <v>68814.812326775645</v>
      </c>
      <c r="S38" s="28">
        <f t="shared" si="12"/>
        <v>68056.047188075332</v>
      </c>
      <c r="T38" s="28">
        <f t="shared" si="12"/>
        <v>67341.176139208823</v>
      </c>
      <c r="U38" s="28">
        <f t="shared" si="12"/>
        <v>61601.174388866006</v>
      </c>
      <c r="V38" s="28">
        <f t="shared" si="12"/>
        <v>61232.519601896762</v>
      </c>
      <c r="W38" s="28">
        <f>SUM(W2,W7,W8,W9,W10,W11,W17,W23,W24,W32)</f>
        <v>57106.284610324452</v>
      </c>
      <c r="X38" s="28">
        <f t="shared" si="12"/>
        <v>57736.267410127162</v>
      </c>
      <c r="Y38" s="28">
        <f t="shared" si="12"/>
        <v>57614.856873379067</v>
      </c>
      <c r="Z38" s="28">
        <f t="shared" si="12"/>
        <v>57316.312667811595</v>
      </c>
      <c r="AA38" s="28">
        <f t="shared" si="12"/>
        <v>59426.497229156237</v>
      </c>
      <c r="AB38" s="28">
        <f>SUM(AB2,AB7,AB8,AB9,AB10,AB11,AB17,AB23,AB24,AB32)</f>
        <v>61545.821273334404</v>
      </c>
      <c r="AC38" s="9">
        <f>AB38/$AB$38</f>
        <v>1</v>
      </c>
      <c r="AD38" s="9">
        <f>(AB38-B38)/B38</f>
        <v>0.10912775335440791</v>
      </c>
      <c r="AF38" s="10">
        <f>(AB38-AA38)/AA38</f>
        <v>3.5662947388700704E-2</v>
      </c>
      <c r="AG38" s="11">
        <f>AB38-AA38</f>
        <v>2119.3240441781672</v>
      </c>
      <c r="AI38" s="12">
        <f t="shared" si="4"/>
        <v>2.1193240441781671</v>
      </c>
    </row>
    <row r="40" spans="1:35">
      <c r="Z40" s="30"/>
      <c r="AA40" s="30"/>
      <c r="AB40" s="30"/>
    </row>
    <row r="41" spans="1:35">
      <c r="Z41"/>
      <c r="AA41"/>
      <c r="AB41"/>
      <c r="AC41"/>
      <c r="AD41"/>
      <c r="AE41"/>
    </row>
    <row r="42" spans="1:35">
      <c r="Z42"/>
      <c r="AA42"/>
      <c r="AB42"/>
      <c r="AC42"/>
      <c r="AD42"/>
      <c r="AE42"/>
    </row>
    <row r="43" spans="1:35">
      <c r="Z43"/>
      <c r="AA43"/>
      <c r="AB43"/>
      <c r="AC43"/>
      <c r="AD43"/>
      <c r="AE43"/>
      <c r="AG43" s="21"/>
    </row>
    <row r="44" spans="1:35">
      <c r="Z44"/>
      <c r="AA44"/>
      <c r="AB44"/>
      <c r="AC44"/>
      <c r="AD44"/>
      <c r="AE44"/>
      <c r="AG44" s="21"/>
    </row>
    <row r="45" spans="1:35">
      <c r="Z45"/>
      <c r="AA45"/>
      <c r="AB45"/>
      <c r="AC45"/>
      <c r="AD45"/>
      <c r="AE45"/>
      <c r="AG45" s="21"/>
    </row>
    <row r="46" spans="1:35">
      <c r="Z46"/>
      <c r="AA46"/>
      <c r="AB46"/>
      <c r="AC46"/>
      <c r="AD46"/>
      <c r="AE46"/>
      <c r="AG46" s="21"/>
    </row>
    <row r="47" spans="1:35">
      <c r="Z47"/>
      <c r="AA47"/>
      <c r="AB47"/>
      <c r="AC47"/>
      <c r="AD47"/>
      <c r="AE47"/>
      <c r="AG47" s="21"/>
    </row>
    <row r="48" spans="1:35">
      <c r="Z48"/>
      <c r="AA48"/>
      <c r="AB48"/>
      <c r="AC48"/>
      <c r="AD48"/>
      <c r="AE48"/>
      <c r="AG48" s="21"/>
    </row>
    <row r="49" spans="26:33">
      <c r="Z49"/>
      <c r="AA49"/>
      <c r="AB49"/>
      <c r="AC49"/>
      <c r="AD49"/>
      <c r="AE49"/>
      <c r="AF49" s="30"/>
      <c r="AG49" s="21"/>
    </row>
    <row r="50" spans="26:33">
      <c r="Z50"/>
      <c r="AA50"/>
      <c r="AB50"/>
      <c r="AC50"/>
      <c r="AD50"/>
      <c r="AE50"/>
      <c r="AG50" s="21"/>
    </row>
    <row r="51" spans="26:33">
      <c r="Z51"/>
      <c r="AA51"/>
      <c r="AB51"/>
      <c r="AC51"/>
      <c r="AD51"/>
      <c r="AE51"/>
      <c r="AG51" s="21"/>
    </row>
    <row r="52" spans="26:33">
      <c r="Z52"/>
      <c r="AA52"/>
      <c r="AB52"/>
      <c r="AC52"/>
      <c r="AD52"/>
      <c r="AE52"/>
      <c r="AG52" s="21"/>
    </row>
    <row r="53" spans="26:33">
      <c r="Z53"/>
      <c r="AA53"/>
      <c r="AB53"/>
      <c r="AC53"/>
      <c r="AD53"/>
      <c r="AE53"/>
      <c r="AG53" s="21"/>
    </row>
    <row r="54" spans="26:33">
      <c r="Z54"/>
      <c r="AA54"/>
      <c r="AB54"/>
      <c r="AC54"/>
      <c r="AD54"/>
      <c r="AE54"/>
      <c r="AG54" s="21"/>
    </row>
    <row r="55" spans="26:33">
      <c r="AG55" s="21"/>
    </row>
    <row r="108" spans="1:34" ht="30">
      <c r="A108" s="1" t="s">
        <v>49</v>
      </c>
      <c r="B108" s="2">
        <v>1990</v>
      </c>
      <c r="C108" s="2">
        <v>1991</v>
      </c>
      <c r="D108" s="2">
        <v>1992</v>
      </c>
      <c r="E108" s="2">
        <v>1993</v>
      </c>
      <c r="F108" s="2">
        <v>1994</v>
      </c>
      <c r="G108" s="2">
        <v>1995</v>
      </c>
      <c r="H108" s="2">
        <v>1996</v>
      </c>
      <c r="I108" s="2">
        <v>1997</v>
      </c>
      <c r="J108" s="2">
        <v>1998</v>
      </c>
      <c r="K108" s="2">
        <v>1999</v>
      </c>
      <c r="L108" s="2">
        <v>2000</v>
      </c>
      <c r="M108" s="2">
        <v>2001</v>
      </c>
      <c r="N108" s="2">
        <v>2002</v>
      </c>
      <c r="O108" s="2">
        <v>2003</v>
      </c>
      <c r="P108" s="2">
        <v>2004</v>
      </c>
      <c r="Q108" s="2">
        <v>2005</v>
      </c>
      <c r="R108" s="2">
        <v>2006</v>
      </c>
      <c r="S108" s="2">
        <v>2007</v>
      </c>
      <c r="T108" s="2">
        <v>2008</v>
      </c>
      <c r="U108" s="2">
        <v>2009</v>
      </c>
      <c r="V108" s="2">
        <v>2010</v>
      </c>
      <c r="W108" s="2">
        <v>2011</v>
      </c>
      <c r="X108" s="2">
        <v>2012</v>
      </c>
      <c r="Y108" s="2">
        <v>2013</v>
      </c>
      <c r="Z108" s="2">
        <v>2014</v>
      </c>
      <c r="AA108" s="2">
        <v>2015</v>
      </c>
      <c r="AB108" s="2">
        <v>2016</v>
      </c>
      <c r="AC108" s="5">
        <v>2050</v>
      </c>
      <c r="AD108" s="7"/>
      <c r="AE108" s="3" t="s">
        <v>1</v>
      </c>
      <c r="AF108" s="4"/>
      <c r="AG108" s="3" t="s">
        <v>2</v>
      </c>
      <c r="AH108" s="5" t="s">
        <v>3</v>
      </c>
    </row>
    <row r="109" spans="1:34" ht="15">
      <c r="A109" s="7" t="s">
        <v>41</v>
      </c>
      <c r="B109" s="8">
        <v>10876.49</v>
      </c>
      <c r="C109" s="8">
        <v>11361.810000000001</v>
      </c>
      <c r="D109" s="8">
        <v>12027.130000000001</v>
      </c>
      <c r="E109" s="8">
        <v>12047.519999999999</v>
      </c>
      <c r="F109" s="8">
        <v>12368.4</v>
      </c>
      <c r="G109" s="8">
        <v>13051.270999999999</v>
      </c>
      <c r="H109" s="8">
        <v>13765.810000000001</v>
      </c>
      <c r="I109" s="8">
        <v>14404.19</v>
      </c>
      <c r="J109" s="8">
        <v>14730.09</v>
      </c>
      <c r="K109" s="8">
        <v>15411.99</v>
      </c>
      <c r="L109" s="8">
        <v>15667.305</v>
      </c>
      <c r="M109" s="8">
        <v>16799.705999999998</v>
      </c>
      <c r="N109" s="8">
        <v>15830.458000000001</v>
      </c>
      <c r="O109" s="8">
        <v>15108.59</v>
      </c>
      <c r="P109" s="8">
        <v>14736.822</v>
      </c>
      <c r="Q109" s="8">
        <v>15136.447757829999</v>
      </c>
      <c r="R109" s="8">
        <v>14410.774854998932</v>
      </c>
      <c r="S109" s="8">
        <v>13932.81325075683</v>
      </c>
      <c r="T109" s="8">
        <v>14005.000329140019</v>
      </c>
      <c r="U109" s="8">
        <v>12466.315535650141</v>
      </c>
      <c r="V109" s="8">
        <v>12745.138537904344</v>
      </c>
      <c r="W109" s="8">
        <v>11420.055852942522</v>
      </c>
      <c r="X109" s="8">
        <v>12215.909193491123</v>
      </c>
      <c r="Y109" s="8">
        <v>10822.82185098144</v>
      </c>
      <c r="Z109" s="8">
        <v>10641.584056694865</v>
      </c>
      <c r="AA109" s="8">
        <v>11200.215329418537</v>
      </c>
      <c r="AB109" s="8">
        <v>11930.202808689046</v>
      </c>
      <c r="AC109" s="12">
        <f t="shared" ref="AC109:AC119" si="13">B109*0.2</f>
        <v>2175.2980000000002</v>
      </c>
      <c r="AD109" s="32">
        <f t="shared" ref="AD109:AD119" si="14">AB109/$AB$121</f>
        <v>0.3749434634575739</v>
      </c>
      <c r="AE109" s="9">
        <f t="shared" ref="AE109:AE119" si="15">(AB109-B109)/B109</f>
        <v>9.6879858179343345E-2</v>
      </c>
      <c r="AG109" s="10">
        <f>(AB109-AA109)/AA109</f>
        <v>6.5176200439032647E-2</v>
      </c>
      <c r="AH109" s="11">
        <f t="shared" ref="AH109:AH119" si="16">AB109-AA109</f>
        <v>729.98747927050863</v>
      </c>
    </row>
    <row r="110" spans="1:34" ht="15" collapsed="1">
      <c r="A110" s="7" t="s">
        <v>42</v>
      </c>
      <c r="B110" s="8">
        <f t="shared" ref="B110:AB110" si="17">SUM(B111:B113)</f>
        <v>9283.7134411551524</v>
      </c>
      <c r="C110" s="8">
        <f t="shared" si="17"/>
        <v>9366.7662914662287</v>
      </c>
      <c r="D110" s="8">
        <f t="shared" si="17"/>
        <v>8530.3882347885447</v>
      </c>
      <c r="E110" s="8">
        <f t="shared" si="17"/>
        <v>8489.5353460161223</v>
      </c>
      <c r="F110" s="8">
        <f t="shared" si="17"/>
        <v>8547.3463464480283</v>
      </c>
      <c r="G110" s="8">
        <f t="shared" si="17"/>
        <v>8236.9544126796463</v>
      </c>
      <c r="H110" s="8">
        <f t="shared" si="17"/>
        <v>8463.6805929661004</v>
      </c>
      <c r="I110" s="8">
        <f t="shared" si="17"/>
        <v>8196.4303256138555</v>
      </c>
      <c r="J110" s="8">
        <f t="shared" si="17"/>
        <v>8633.9795179511566</v>
      </c>
      <c r="K110" s="8">
        <f t="shared" si="17"/>
        <v>8469.4698805455773</v>
      </c>
      <c r="L110" s="8">
        <f t="shared" si="17"/>
        <v>8596.047657496023</v>
      </c>
      <c r="M110" s="8">
        <f t="shared" si="17"/>
        <v>8932.907530405937</v>
      </c>
      <c r="N110" s="8">
        <f t="shared" si="17"/>
        <v>8804.6679416906736</v>
      </c>
      <c r="O110" s="8">
        <f t="shared" si="17"/>
        <v>9036.1805007332732</v>
      </c>
      <c r="P110" s="8">
        <f t="shared" si="17"/>
        <v>9008.6282006649762</v>
      </c>
      <c r="Q110" s="8">
        <f t="shared" si="17"/>
        <v>9486.0270918755123</v>
      </c>
      <c r="R110" s="8">
        <f t="shared" si="17"/>
        <v>9242.1145331982261</v>
      </c>
      <c r="S110" s="8">
        <f t="shared" si="17"/>
        <v>9097.9310744175818</v>
      </c>
      <c r="T110" s="8">
        <f t="shared" si="17"/>
        <v>9904.0060215732756</v>
      </c>
      <c r="U110" s="8">
        <f t="shared" si="17"/>
        <v>9538.3060611829569</v>
      </c>
      <c r="V110" s="8">
        <f t="shared" si="17"/>
        <v>9899.2309500178926</v>
      </c>
      <c r="W110" s="8">
        <f t="shared" si="17"/>
        <v>8516.882017297803</v>
      </c>
      <c r="X110" s="8">
        <f t="shared" si="17"/>
        <v>8150.1167132844921</v>
      </c>
      <c r="Y110" s="8">
        <f t="shared" si="17"/>
        <v>8122.1153275140023</v>
      </c>
      <c r="Z110" s="8">
        <f t="shared" si="17"/>
        <v>7333.9729793044189</v>
      </c>
      <c r="AA110" s="8">
        <f t="shared" si="17"/>
        <v>7681.6537845471612</v>
      </c>
      <c r="AB110" s="8">
        <f t="shared" si="17"/>
        <v>7739.7456519846983</v>
      </c>
      <c r="AC110" s="12">
        <f t="shared" si="13"/>
        <v>1856.7426882310306</v>
      </c>
      <c r="AD110" s="32">
        <f t="shared" si="14"/>
        <v>0.24324540727189237</v>
      </c>
      <c r="AE110" s="19">
        <f t="shared" si="15"/>
        <v>-0.16630928980702592</v>
      </c>
      <c r="AF110" s="33"/>
      <c r="AG110" s="10">
        <f>(AB110-AA110)/AA110</f>
        <v>7.5624167746791556E-3</v>
      </c>
      <c r="AH110" s="11">
        <f t="shared" si="16"/>
        <v>58.091867437537076</v>
      </c>
    </row>
    <row r="111" spans="1:34" hidden="1" outlineLevel="1">
      <c r="A111" s="13" t="s">
        <v>11</v>
      </c>
      <c r="B111" s="14">
        <v>1077.5670665370719</v>
      </c>
      <c r="C111" s="14">
        <v>1123.5127707093061</v>
      </c>
      <c r="D111" s="14">
        <v>1147.3242252454802</v>
      </c>
      <c r="E111" s="14">
        <v>1162.4875230343407</v>
      </c>
      <c r="F111" s="14">
        <v>1314.1904499972527</v>
      </c>
      <c r="G111" s="14">
        <v>1159.4216245585703</v>
      </c>
      <c r="H111" s="14">
        <v>1218.2873041330799</v>
      </c>
      <c r="I111" s="14">
        <v>1278.5727690747967</v>
      </c>
      <c r="J111" s="14">
        <v>1272.5364641964218</v>
      </c>
      <c r="K111" s="14">
        <v>1361.147183861196</v>
      </c>
      <c r="L111" s="14">
        <v>1367.7936549987055</v>
      </c>
      <c r="M111" s="14">
        <v>1395.5471177976603</v>
      </c>
      <c r="N111" s="14">
        <v>1375.6218726516593</v>
      </c>
      <c r="O111" s="14">
        <v>1461.1953645103272</v>
      </c>
      <c r="P111" s="14">
        <v>1342.2998795653161</v>
      </c>
      <c r="Q111" s="14">
        <v>1468.0139244665465</v>
      </c>
      <c r="R111" s="14">
        <v>1372.5437575458575</v>
      </c>
      <c r="S111" s="14">
        <v>1405.6314329099537</v>
      </c>
      <c r="T111" s="14">
        <v>1536.0669798765157</v>
      </c>
      <c r="U111" s="14">
        <v>1286.7717501150182</v>
      </c>
      <c r="V111" s="14">
        <v>1286.4844164013446</v>
      </c>
      <c r="W111" s="14">
        <v>1183.7699561970148</v>
      </c>
      <c r="X111" s="14">
        <v>1172.1652180124909</v>
      </c>
      <c r="Y111" s="14">
        <v>1052.4394326682379</v>
      </c>
      <c r="Z111" s="14">
        <v>942.8623557230294</v>
      </c>
      <c r="AA111" s="14">
        <v>960.10950534299241</v>
      </c>
      <c r="AB111" s="14">
        <v>980.86674221833118</v>
      </c>
      <c r="AC111" s="17">
        <f t="shared" si="13"/>
        <v>215.5134133074144</v>
      </c>
      <c r="AD111" s="31">
        <f t="shared" si="14"/>
        <v>3.0826766268368316E-2</v>
      </c>
      <c r="AE111" s="22">
        <f t="shared" si="15"/>
        <v>-8.9739494943458287E-2</v>
      </c>
      <c r="AF111" s="34"/>
      <c r="AG111" s="35">
        <f t="shared" ref="AG111:AG119" si="18">(AB111-AA111)/AA111</f>
        <v>2.1619655632847214E-2</v>
      </c>
      <c r="AH111" s="17">
        <f t="shared" si="16"/>
        <v>20.757236875338776</v>
      </c>
    </row>
    <row r="112" spans="1:34" hidden="1" outlineLevel="1">
      <c r="A112" s="13" t="s">
        <v>12</v>
      </c>
      <c r="B112" s="14">
        <v>1154.2831706348852</v>
      </c>
      <c r="C112" s="14">
        <v>1138.374569850334</v>
      </c>
      <c r="D112" s="14">
        <v>1056.9205573410823</v>
      </c>
      <c r="E112" s="14">
        <v>1041.435524611712</v>
      </c>
      <c r="F112" s="14">
        <v>1073.7167165275598</v>
      </c>
      <c r="G112" s="14">
        <v>931.62681540862559</v>
      </c>
      <c r="H112" s="14">
        <v>974.92310583846324</v>
      </c>
      <c r="I112" s="14">
        <v>950.64642948712185</v>
      </c>
      <c r="J112" s="14">
        <v>901.80493445999889</v>
      </c>
      <c r="K112" s="14">
        <v>950.22546815026465</v>
      </c>
      <c r="L112" s="14">
        <v>984.90613157554162</v>
      </c>
      <c r="M112" s="14">
        <v>1014.8578166844724</v>
      </c>
      <c r="N112" s="14">
        <v>977.12821775096359</v>
      </c>
      <c r="O112" s="14">
        <v>958.96168480430356</v>
      </c>
      <c r="P112" s="14">
        <v>867.495617688876</v>
      </c>
      <c r="Q112" s="14">
        <v>948.23548345846427</v>
      </c>
      <c r="R112" s="14">
        <v>908.71077738081567</v>
      </c>
      <c r="S112" s="14">
        <v>954.6412789561258</v>
      </c>
      <c r="T112" s="14">
        <v>1048.5073770757122</v>
      </c>
      <c r="U112" s="14">
        <v>997.9958728770066</v>
      </c>
      <c r="V112" s="14">
        <v>1017.1536275350397</v>
      </c>
      <c r="W112" s="14">
        <v>909.90668893011139</v>
      </c>
      <c r="X112" s="14">
        <v>927.19520939563654</v>
      </c>
      <c r="Y112" s="14">
        <v>867.79138644296404</v>
      </c>
      <c r="Z112" s="14">
        <v>812.50367723962836</v>
      </c>
      <c r="AA112" s="14">
        <v>847.50214867236241</v>
      </c>
      <c r="AB112" s="14">
        <v>870.04989211112729</v>
      </c>
      <c r="AC112" s="17">
        <f t="shared" si="13"/>
        <v>230.85663412697704</v>
      </c>
      <c r="AD112" s="31">
        <f t="shared" si="14"/>
        <v>2.7344004553840548E-2</v>
      </c>
      <c r="AE112" s="22">
        <f t="shared" si="15"/>
        <v>-0.24624224432504058</v>
      </c>
      <c r="AF112" s="34"/>
      <c r="AG112" s="35">
        <f t="shared" si="18"/>
        <v>2.6604939555712751E-2</v>
      </c>
      <c r="AH112" s="17">
        <f t="shared" si="16"/>
        <v>22.547743438764883</v>
      </c>
    </row>
    <row r="113" spans="1:34" hidden="1" outlineLevel="1">
      <c r="A113" s="13" t="s">
        <v>9</v>
      </c>
      <c r="B113" s="14">
        <v>7051.8632039831955</v>
      </c>
      <c r="C113" s="14">
        <v>7104.8789509065882</v>
      </c>
      <c r="D113" s="14">
        <v>6326.1434522019827</v>
      </c>
      <c r="E113" s="14">
        <v>6285.6122983700698</v>
      </c>
      <c r="F113" s="14">
        <v>6159.4391799232162</v>
      </c>
      <c r="G113" s="14">
        <v>6145.9059727124513</v>
      </c>
      <c r="H113" s="14">
        <v>6270.470182994557</v>
      </c>
      <c r="I113" s="14">
        <v>5967.2111270519363</v>
      </c>
      <c r="J113" s="14">
        <v>6459.6381192947365</v>
      </c>
      <c r="K113" s="14">
        <v>6158.0972285341177</v>
      </c>
      <c r="L113" s="14">
        <v>6243.3478709217761</v>
      </c>
      <c r="M113" s="14">
        <v>6522.5025959238046</v>
      </c>
      <c r="N113" s="14">
        <v>6451.9178512880517</v>
      </c>
      <c r="O113" s="14">
        <v>6616.0234514186413</v>
      </c>
      <c r="P113" s="14">
        <v>6798.8327034107842</v>
      </c>
      <c r="Q113" s="14">
        <v>7069.7776839505004</v>
      </c>
      <c r="R113" s="14">
        <v>6960.8599982715541</v>
      </c>
      <c r="S113" s="14">
        <v>6737.6583625515032</v>
      </c>
      <c r="T113" s="14">
        <v>7319.4316646210473</v>
      </c>
      <c r="U113" s="14">
        <v>7253.5384381909316</v>
      </c>
      <c r="V113" s="14">
        <v>7595.5929060815088</v>
      </c>
      <c r="W113" s="14">
        <v>6423.205372170677</v>
      </c>
      <c r="X113" s="14">
        <v>6050.7562858763649</v>
      </c>
      <c r="Y113" s="14">
        <v>6201.8845084027998</v>
      </c>
      <c r="Z113" s="14">
        <v>5578.6069463417616</v>
      </c>
      <c r="AA113" s="14">
        <v>5874.0421305318059</v>
      </c>
      <c r="AB113" s="14">
        <v>5888.82901765524</v>
      </c>
      <c r="AC113" s="17">
        <f t="shared" si="13"/>
        <v>1410.3726407966392</v>
      </c>
      <c r="AD113" s="31">
        <f t="shared" si="14"/>
        <v>0.1850746364496835</v>
      </c>
      <c r="AE113" s="22">
        <f t="shared" si="15"/>
        <v>-0.16492580083956021</v>
      </c>
      <c r="AF113" s="34"/>
      <c r="AG113" s="35">
        <f>(AB113-AA113)/AA113</f>
        <v>2.5173273862942771E-3</v>
      </c>
      <c r="AH113" s="17">
        <f t="shared" si="16"/>
        <v>14.786887123434099</v>
      </c>
    </row>
    <row r="114" spans="1:34" ht="15" collapsed="1">
      <c r="A114" s="18" t="s">
        <v>13</v>
      </c>
      <c r="B114" s="8">
        <f>SUM(B115:B119)</f>
        <v>5021.6898441292005</v>
      </c>
      <c r="C114" s="8">
        <f t="shared" ref="C114:AB114" si="19">SUM(C115:C119)</f>
        <v>5199.8581194638227</v>
      </c>
      <c r="D114" s="8">
        <f t="shared" si="19"/>
        <v>5614.7274807619178</v>
      </c>
      <c r="E114" s="8">
        <f t="shared" si="19"/>
        <v>5577.0535595017927</v>
      </c>
      <c r="F114" s="8">
        <f t="shared" si="19"/>
        <v>5799.8890193135703</v>
      </c>
      <c r="G114" s="8">
        <f t="shared" si="19"/>
        <v>6054.2024958229631</v>
      </c>
      <c r="H114" s="8">
        <f t="shared" si="19"/>
        <v>7023.5859079978518</v>
      </c>
      <c r="I114" s="8">
        <f t="shared" si="19"/>
        <v>7344.8317115501741</v>
      </c>
      <c r="J114" s="8">
        <f t="shared" si="19"/>
        <v>8618.2337267497769</v>
      </c>
      <c r="K114" s="8">
        <f t="shared" si="19"/>
        <v>9532.1802619570281</v>
      </c>
      <c r="L114" s="8">
        <f t="shared" si="19"/>
        <v>10561.822535402274</v>
      </c>
      <c r="M114" s="8">
        <f t="shared" si="19"/>
        <v>11079.751499895299</v>
      </c>
      <c r="N114" s="8">
        <f t="shared" si="19"/>
        <v>11280.49998821442</v>
      </c>
      <c r="O114" s="8">
        <f t="shared" si="19"/>
        <v>11491.164943307716</v>
      </c>
      <c r="P114" s="8">
        <f t="shared" si="19"/>
        <v>12211.716568247062</v>
      </c>
      <c r="Q114" s="8">
        <f t="shared" si="19"/>
        <v>12906.094120745991</v>
      </c>
      <c r="R114" s="8">
        <f t="shared" si="19"/>
        <v>13591.343193020735</v>
      </c>
      <c r="S114" s="8">
        <f t="shared" si="19"/>
        <v>14188.53921244284</v>
      </c>
      <c r="T114" s="8">
        <f t="shared" si="19"/>
        <v>13500.843992386965</v>
      </c>
      <c r="U114" s="8">
        <f t="shared" si="19"/>
        <v>12295.746154301783</v>
      </c>
      <c r="V114" s="8">
        <f t="shared" si="19"/>
        <v>11392.518435557578</v>
      </c>
      <c r="W114" s="8">
        <f t="shared" si="19"/>
        <v>11087.453545895722</v>
      </c>
      <c r="X114" s="8">
        <f t="shared" si="19"/>
        <v>10707.570144074494</v>
      </c>
      <c r="Y114" s="8">
        <f t="shared" si="19"/>
        <v>10934.601146383407</v>
      </c>
      <c r="Z114" s="8">
        <f t="shared" si="19"/>
        <v>11212.234594089632</v>
      </c>
      <c r="AA114" s="8">
        <f t="shared" si="19"/>
        <v>11673.032897666262</v>
      </c>
      <c r="AB114" s="8">
        <f t="shared" si="19"/>
        <v>12148.722809585612</v>
      </c>
      <c r="AC114" s="12">
        <f t="shared" si="13"/>
        <v>1004.3379688258401</v>
      </c>
      <c r="AD114" s="32">
        <f t="shared" si="14"/>
        <v>0.38181112927053368</v>
      </c>
      <c r="AE114" s="19">
        <f t="shared" si="15"/>
        <v>1.4192499311339475</v>
      </c>
      <c r="AF114" s="36"/>
      <c r="AG114" s="10">
        <f t="shared" si="18"/>
        <v>4.0751184040135106E-2</v>
      </c>
      <c r="AH114" s="11">
        <f t="shared" si="16"/>
        <v>475.68991191934947</v>
      </c>
    </row>
    <row r="115" spans="1:34" hidden="1" outlineLevel="1">
      <c r="A115" s="13" t="s">
        <v>14</v>
      </c>
      <c r="B115" s="14">
        <v>51.132050730032532</v>
      </c>
      <c r="C115" s="14">
        <v>46.366808756868423</v>
      </c>
      <c r="D115" s="14">
        <v>45.969749704721465</v>
      </c>
      <c r="E115" s="14">
        <v>39.537677846969068</v>
      </c>
      <c r="F115" s="14">
        <v>41.088928158779972</v>
      </c>
      <c r="G115" s="14">
        <v>48.312937047601558</v>
      </c>
      <c r="H115" s="14">
        <v>51.703220353106673</v>
      </c>
      <c r="I115" s="14">
        <v>54.316966431436029</v>
      </c>
      <c r="J115" s="14">
        <v>60.049318149989972</v>
      </c>
      <c r="K115" s="14">
        <v>68.000940611289707</v>
      </c>
      <c r="L115" s="14">
        <v>73.575040324456822</v>
      </c>
      <c r="M115" s="14">
        <v>73.101945739790395</v>
      </c>
      <c r="N115" s="14">
        <v>72.453106357280191</v>
      </c>
      <c r="O115" s="14">
        <v>75.197228515401861</v>
      </c>
      <c r="P115" s="14">
        <v>71.065675821801179</v>
      </c>
      <c r="Q115" s="14">
        <v>64.634162330159384</v>
      </c>
      <c r="R115" s="14">
        <v>76.449316138366811</v>
      </c>
      <c r="S115" s="14">
        <v>70.689910257376454</v>
      </c>
      <c r="T115" s="14">
        <v>66.421903617144324</v>
      </c>
      <c r="U115" s="14">
        <v>54.582985731774357</v>
      </c>
      <c r="V115" s="14">
        <v>40.497464217249764</v>
      </c>
      <c r="W115" s="14">
        <v>19.064794465694906</v>
      </c>
      <c r="X115" s="14">
        <v>11.320382491322452</v>
      </c>
      <c r="Y115" s="14">
        <v>10.008216472512208</v>
      </c>
      <c r="Z115" s="14">
        <v>9.3610361259060397</v>
      </c>
      <c r="AA115" s="14">
        <v>10.372814115012694</v>
      </c>
      <c r="AB115" s="14">
        <v>9.6607589318392293</v>
      </c>
      <c r="AC115" s="17">
        <f t="shared" si="13"/>
        <v>10.226410146006508</v>
      </c>
      <c r="AD115" s="31">
        <f t="shared" si="14"/>
        <v>3.0361918163657132E-4</v>
      </c>
      <c r="AE115" s="22">
        <f t="shared" si="15"/>
        <v>-0.81106255677390704</v>
      </c>
      <c r="AF115" s="34"/>
      <c r="AG115" s="35">
        <f t="shared" si="18"/>
        <v>-6.8646287813342713E-2</v>
      </c>
      <c r="AH115" s="17">
        <f t="shared" si="16"/>
        <v>-0.71205518317346517</v>
      </c>
    </row>
    <row r="116" spans="1:34" hidden="1" outlineLevel="1">
      <c r="A116" s="13" t="s">
        <v>15</v>
      </c>
      <c r="B116" s="14">
        <v>4690.4238136343702</v>
      </c>
      <c r="C116" s="14">
        <v>4878.7800084401078</v>
      </c>
      <c r="D116" s="14">
        <v>5297.347896468842</v>
      </c>
      <c r="E116" s="14">
        <v>5276.1888547046792</v>
      </c>
      <c r="F116" s="14">
        <v>5499.0317473273217</v>
      </c>
      <c r="G116" s="14">
        <v>5686.1101745348342</v>
      </c>
      <c r="H116" s="14">
        <v>6609.5297514207523</v>
      </c>
      <c r="I116" s="14">
        <v>6958.561451928279</v>
      </c>
      <c r="J116" s="14">
        <v>8248.0573232806873</v>
      </c>
      <c r="K116" s="14">
        <v>9118.489662753529</v>
      </c>
      <c r="L116" s="14">
        <v>10156.922061070845</v>
      </c>
      <c r="M116" s="14">
        <v>10618.487563589209</v>
      </c>
      <c r="N116" s="14">
        <v>10826.15792373301</v>
      </c>
      <c r="O116" s="14">
        <v>11006.037572329036</v>
      </c>
      <c r="P116" s="14">
        <v>11660.325272428521</v>
      </c>
      <c r="Q116" s="14">
        <v>12358.894418212592</v>
      </c>
      <c r="R116" s="14">
        <v>12993.853848519604</v>
      </c>
      <c r="S116" s="14">
        <v>13659.870475066877</v>
      </c>
      <c r="T116" s="14">
        <v>12946.158613370104</v>
      </c>
      <c r="U116" s="14">
        <v>11770.226413154911</v>
      </c>
      <c r="V116" s="14">
        <v>10867.37459424868</v>
      </c>
      <c r="W116" s="14">
        <v>10621.089565832855</v>
      </c>
      <c r="X116" s="14">
        <v>10254.521248300724</v>
      </c>
      <c r="Y116" s="14">
        <v>10480.666746494264</v>
      </c>
      <c r="Z116" s="14">
        <v>10723.292866085081</v>
      </c>
      <c r="AA116" s="14">
        <v>11191.78962807624</v>
      </c>
      <c r="AB116" s="14">
        <v>11623.549903682093</v>
      </c>
      <c r="AC116" s="17">
        <f t="shared" si="13"/>
        <v>938.08476272687403</v>
      </c>
      <c r="AD116" s="31">
        <f t="shared" si="14"/>
        <v>0.36530594898054486</v>
      </c>
      <c r="AE116" s="22">
        <f t="shared" si="15"/>
        <v>1.4781449108914524</v>
      </c>
      <c r="AF116" s="34"/>
      <c r="AG116" s="35">
        <f t="shared" si="18"/>
        <v>3.8578305164235702E-2</v>
      </c>
      <c r="AH116" s="17">
        <f t="shared" si="16"/>
        <v>431.76027560585317</v>
      </c>
    </row>
    <row r="117" spans="1:34" hidden="1" outlineLevel="1">
      <c r="A117" s="13" t="s">
        <v>16</v>
      </c>
      <c r="B117" s="14">
        <v>133.19131896000002</v>
      </c>
      <c r="C117" s="14">
        <v>129.35516346</v>
      </c>
      <c r="D117" s="14">
        <v>116.00534232</v>
      </c>
      <c r="E117" s="14">
        <v>127.3603626</v>
      </c>
      <c r="F117" s="14">
        <v>119.99494404000001</v>
      </c>
      <c r="G117" s="14">
        <v>111.40195571999999</v>
      </c>
      <c r="H117" s="14">
        <v>129.81550211999999</v>
      </c>
      <c r="I117" s="14">
        <v>125.21211552000001</v>
      </c>
      <c r="J117" s="14">
        <v>128.89482480000001</v>
      </c>
      <c r="K117" s="14">
        <v>123.98454575999999</v>
      </c>
      <c r="L117" s="14">
        <v>123.15593617200001</v>
      </c>
      <c r="M117" s="14">
        <v>134.41888871999998</v>
      </c>
      <c r="N117" s="14">
        <v>117.53980451999999</v>
      </c>
      <c r="O117" s="14">
        <v>129.81550211999999</v>
      </c>
      <c r="P117" s="14">
        <v>136.87402824</v>
      </c>
      <c r="Q117" s="14">
        <v>122.19927298720815</v>
      </c>
      <c r="R117" s="14">
        <v>122.19927298720815</v>
      </c>
      <c r="S117" s="14">
        <v>132.15247091447389</v>
      </c>
      <c r="T117" s="14">
        <v>140.05431636034922</v>
      </c>
      <c r="U117" s="14">
        <v>122.89373279844358</v>
      </c>
      <c r="V117" s="14">
        <v>121.95466764246405</v>
      </c>
      <c r="W117" s="14">
        <v>122.0154611093506</v>
      </c>
      <c r="X117" s="14">
        <v>118.03822578507774</v>
      </c>
      <c r="Y117" s="14">
        <v>117.55016657227962</v>
      </c>
      <c r="Z117" s="14">
        <v>107.83625895194317</v>
      </c>
      <c r="AA117" s="14">
        <v>109.89925966332116</v>
      </c>
      <c r="AB117" s="14">
        <v>111.92605019640757</v>
      </c>
      <c r="AC117" s="17">
        <f t="shared" si="13"/>
        <v>26.638263792000004</v>
      </c>
      <c r="AD117" s="31">
        <f t="shared" si="14"/>
        <v>3.5176217525156026E-3</v>
      </c>
      <c r="AE117" s="22">
        <f t="shared" si="15"/>
        <v>-0.15965957038070044</v>
      </c>
      <c r="AF117" s="34"/>
      <c r="AG117" s="35">
        <f t="shared" si="18"/>
        <v>1.8442258294510176E-2</v>
      </c>
      <c r="AH117" s="17">
        <f t="shared" si="16"/>
        <v>2.0267905330864124</v>
      </c>
    </row>
    <row r="118" spans="1:34" hidden="1" outlineLevel="1">
      <c r="A118" s="13" t="s">
        <v>17</v>
      </c>
      <c r="B118" s="14">
        <v>84.899873459519995</v>
      </c>
      <c r="C118" s="14">
        <v>81.765953176320011</v>
      </c>
      <c r="D118" s="14">
        <v>91.208289142080005</v>
      </c>
      <c r="E118" s="14">
        <v>91.208289142080005</v>
      </c>
      <c r="F118" s="14">
        <v>103.74397027488</v>
      </c>
      <c r="G118" s="14">
        <v>91.167714025919992</v>
      </c>
      <c r="H118" s="14">
        <v>103.90627073952001</v>
      </c>
      <c r="I118" s="14">
        <v>107.04019102271999</v>
      </c>
      <c r="J118" s="14">
        <v>116.5636772208</v>
      </c>
      <c r="K118" s="14">
        <v>129.22108370207999</v>
      </c>
      <c r="L118" s="14">
        <v>151.09300930616809</v>
      </c>
      <c r="M118" s="14">
        <v>151.0274929278562</v>
      </c>
      <c r="N118" s="14">
        <v>160.3637373991443</v>
      </c>
      <c r="O118" s="14">
        <v>172.83390215363238</v>
      </c>
      <c r="P118" s="14">
        <v>224.77185613804579</v>
      </c>
      <c r="Q118" s="14">
        <v>209.01354891983701</v>
      </c>
      <c r="R118" s="14">
        <v>247.52580177789318</v>
      </c>
      <c r="S118" s="14">
        <v>195.47253456948229</v>
      </c>
      <c r="T118" s="14">
        <v>202.60376845804828</v>
      </c>
      <c r="U118" s="14">
        <v>197.4446775420063</v>
      </c>
      <c r="V118" s="14">
        <v>198.03493208537725</v>
      </c>
      <c r="W118" s="14">
        <v>171.9209770760464</v>
      </c>
      <c r="X118" s="14">
        <v>181.686146890125</v>
      </c>
      <c r="Y118" s="14">
        <v>177.71607566169186</v>
      </c>
      <c r="Z118" s="14">
        <v>222.47239461731564</v>
      </c>
      <c r="AA118" s="14">
        <v>219.42663423935466</v>
      </c>
      <c r="AB118" s="14">
        <v>263.68516731944459</v>
      </c>
      <c r="AC118" s="17">
        <f t="shared" si="13"/>
        <v>16.979974691904001</v>
      </c>
      <c r="AD118" s="31">
        <f t="shared" si="14"/>
        <v>8.2871206368038651E-3</v>
      </c>
      <c r="AE118" s="22">
        <f t="shared" si="15"/>
        <v>2.1058369886165837</v>
      </c>
      <c r="AF118" s="34"/>
      <c r="AG118" s="35">
        <f t="shared" si="18"/>
        <v>0.20170082466749184</v>
      </c>
      <c r="AH118" s="17">
        <f t="shared" si="16"/>
        <v>44.258533080089933</v>
      </c>
    </row>
    <row r="119" spans="1:34" hidden="1" outlineLevel="1">
      <c r="A119" s="13" t="s">
        <v>18</v>
      </c>
      <c r="B119" s="14">
        <v>62.042787345278064</v>
      </c>
      <c r="C119" s="14">
        <v>63.590185630526442</v>
      </c>
      <c r="D119" s="14">
        <v>64.196203126274952</v>
      </c>
      <c r="E119" s="14">
        <v>42.758375208064649</v>
      </c>
      <c r="F119" s="14">
        <v>36.029429512589346</v>
      </c>
      <c r="G119" s="14">
        <v>117.20971449460777</v>
      </c>
      <c r="H119" s="14">
        <v>128.63116336447274</v>
      </c>
      <c r="I119" s="14">
        <v>99.700986647738134</v>
      </c>
      <c r="J119" s="14">
        <v>64.668583298299637</v>
      </c>
      <c r="K119" s="14">
        <v>92.484029130130452</v>
      </c>
      <c r="L119" s="14">
        <v>57.076488528804198</v>
      </c>
      <c r="M119" s="14">
        <v>102.71560891844263</v>
      </c>
      <c r="N119" s="14">
        <v>103.985416204987</v>
      </c>
      <c r="O119" s="14">
        <v>107.28073818964594</v>
      </c>
      <c r="P119" s="14">
        <v>118.67973561869425</v>
      </c>
      <c r="Q119" s="14">
        <v>151.35271829619271</v>
      </c>
      <c r="R119" s="14">
        <v>151.31495359766211</v>
      </c>
      <c r="S119" s="14">
        <v>130.35382163462978</v>
      </c>
      <c r="T119" s="14">
        <v>145.60539058132073</v>
      </c>
      <c r="U119" s="14">
        <v>150.59834507464828</v>
      </c>
      <c r="V119" s="14">
        <v>164.65677736380911</v>
      </c>
      <c r="W119" s="14">
        <v>153.36274741177215</v>
      </c>
      <c r="X119" s="14">
        <v>142.0041406072464</v>
      </c>
      <c r="Y119" s="14">
        <v>148.65994118265857</v>
      </c>
      <c r="Z119" s="14">
        <v>149.2720383093849</v>
      </c>
      <c r="AA119" s="14">
        <v>141.54456157233301</v>
      </c>
      <c r="AB119" s="14">
        <v>139.90092945582768</v>
      </c>
      <c r="AC119" s="17">
        <f t="shared" si="13"/>
        <v>12.408557469055614</v>
      </c>
      <c r="AD119" s="31">
        <f t="shared" si="14"/>
        <v>4.3968187190328058E-3</v>
      </c>
      <c r="AE119" s="22">
        <f t="shared" si="15"/>
        <v>1.2549104487723377</v>
      </c>
      <c r="AF119" s="34"/>
      <c r="AG119" s="35">
        <f t="shared" si="18"/>
        <v>-1.1612117754629454E-2</v>
      </c>
      <c r="AH119" s="17">
        <f t="shared" si="16"/>
        <v>-1.64363211650533</v>
      </c>
    </row>
    <row r="120" spans="1:34">
      <c r="B120" s="29"/>
      <c r="C120" s="29"/>
      <c r="D120" s="29"/>
      <c r="E120" s="29"/>
      <c r="F120" s="29"/>
      <c r="G120" s="29"/>
      <c r="H120" s="29"/>
      <c r="I120" s="29"/>
      <c r="J120" s="29"/>
      <c r="K120" s="29"/>
      <c r="L120" s="29"/>
      <c r="M120" s="29"/>
      <c r="N120" s="29"/>
      <c r="O120" s="29"/>
      <c r="P120" s="29"/>
      <c r="Q120" s="29"/>
      <c r="R120" s="29"/>
      <c r="S120" s="29"/>
      <c r="T120" s="29"/>
      <c r="U120" s="29"/>
      <c r="V120" s="29"/>
      <c r="W120" s="29"/>
      <c r="X120" s="29"/>
      <c r="Y120" s="29"/>
      <c r="Z120" s="29"/>
      <c r="AA120" s="29"/>
      <c r="AB120" s="29"/>
      <c r="AC120" s="21"/>
      <c r="AE120" s="37"/>
      <c r="AG120" s="38"/>
      <c r="AH120" s="33"/>
    </row>
    <row r="121" spans="1:34" ht="15">
      <c r="A121" s="39" t="s">
        <v>43</v>
      </c>
      <c r="B121" s="40">
        <f t="shared" ref="B121:AB121" si="20">SUM(B109,B110,B114)</f>
        <v>25181.89328528435</v>
      </c>
      <c r="C121" s="40">
        <f t="shared" si="20"/>
        <v>25928.434410930051</v>
      </c>
      <c r="D121" s="40">
        <f t="shared" si="20"/>
        <v>26172.245715550464</v>
      </c>
      <c r="E121" s="40">
        <f t="shared" si="20"/>
        <v>26114.108905517915</v>
      </c>
      <c r="F121" s="40">
        <f t="shared" si="20"/>
        <v>26715.635365761598</v>
      </c>
      <c r="G121" s="40">
        <f t="shared" si="20"/>
        <v>27342.42790850261</v>
      </c>
      <c r="H121" s="40">
        <f t="shared" si="20"/>
        <v>29253.076500963954</v>
      </c>
      <c r="I121" s="40">
        <f t="shared" si="20"/>
        <v>29945.452037164028</v>
      </c>
      <c r="J121" s="40">
        <f t="shared" si="20"/>
        <v>31982.303244700932</v>
      </c>
      <c r="K121" s="40">
        <f t="shared" si="20"/>
        <v>33413.640142502605</v>
      </c>
      <c r="L121" s="40">
        <f t="shared" si="20"/>
        <v>34825.175192898299</v>
      </c>
      <c r="M121" s="40">
        <f t="shared" si="20"/>
        <v>36812.365030301233</v>
      </c>
      <c r="N121" s="40">
        <f t="shared" si="20"/>
        <v>35915.625929905094</v>
      </c>
      <c r="O121" s="40">
        <f t="shared" si="20"/>
        <v>35635.935444040988</v>
      </c>
      <c r="P121" s="40">
        <f t="shared" si="20"/>
        <v>35957.166768912037</v>
      </c>
      <c r="Q121" s="40">
        <f t="shared" si="20"/>
        <v>37528.568970451503</v>
      </c>
      <c r="R121" s="40">
        <f t="shared" si="20"/>
        <v>37244.232581217897</v>
      </c>
      <c r="S121" s="40">
        <f t="shared" si="20"/>
        <v>37219.283537617252</v>
      </c>
      <c r="T121" s="40">
        <f t="shared" si="20"/>
        <v>37409.850343100261</v>
      </c>
      <c r="U121" s="40">
        <f t="shared" si="20"/>
        <v>34300.36775113488</v>
      </c>
      <c r="V121" s="40">
        <f t="shared" si="20"/>
        <v>34036.887923479815</v>
      </c>
      <c r="W121" s="40">
        <f t="shared" si="20"/>
        <v>31024.391416136048</v>
      </c>
      <c r="X121" s="40">
        <f t="shared" si="20"/>
        <v>31073.596050850108</v>
      </c>
      <c r="Y121" s="40">
        <f t="shared" si="20"/>
        <v>29879.538324878849</v>
      </c>
      <c r="Z121" s="40">
        <f t="shared" si="20"/>
        <v>29187.791630088919</v>
      </c>
      <c r="AA121" s="40">
        <f t="shared" si="20"/>
        <v>30554.902011631959</v>
      </c>
      <c r="AB121" s="40">
        <f t="shared" si="20"/>
        <v>31818.671270259358</v>
      </c>
      <c r="AC121" s="11">
        <f>B121*0.2</f>
        <v>5036.37865705687</v>
      </c>
      <c r="AD121" s="32">
        <f>AB121/$AB$121</f>
        <v>1</v>
      </c>
      <c r="AE121" s="19">
        <f>(AB121-B121)/B121</f>
        <v>0.26355357437930887</v>
      </c>
      <c r="AG121" s="10">
        <f>(AB121-AA121)/AA121</f>
        <v>4.1360605841455289E-2</v>
      </c>
      <c r="AH121" s="11">
        <f>AB121-AA121</f>
        <v>1263.7692586273988</v>
      </c>
    </row>
    <row r="185" spans="26:26">
      <c r="Z185" s="41"/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outlinePr summaryBelow="0"/>
  </sheetPr>
  <dimension ref="A1:AM61"/>
  <sheetViews>
    <sheetView zoomScale="75" zoomScaleNormal="75" workbookViewId="0">
      <pane ySplit="1" topLeftCell="A2" activePane="bottomLeft" state="frozen"/>
      <selection activeCell="AG24" sqref="AG24"/>
      <selection pane="bottomLeft" activeCell="A17" sqref="A17"/>
    </sheetView>
  </sheetViews>
  <sheetFormatPr defaultRowHeight="14.25" outlineLevelRow="1"/>
  <cols>
    <col min="1" max="1" width="39.140625" style="47" customWidth="1"/>
    <col min="2" max="2" width="11.7109375" style="47" bestFit="1" customWidth="1"/>
    <col min="3" max="28" width="9.85546875" style="47" bestFit="1" customWidth="1"/>
    <col min="29" max="29" width="11.140625" style="47" bestFit="1" customWidth="1"/>
    <col min="30" max="30" width="13" style="47" customWidth="1"/>
    <col min="31" max="31" width="9.7109375" style="47" customWidth="1"/>
    <col min="32" max="32" width="10.28515625" style="47" bestFit="1" customWidth="1"/>
    <col min="33" max="33" width="13.85546875" style="47" bestFit="1" customWidth="1"/>
    <col min="34" max="34" width="13.5703125" style="47" customWidth="1"/>
    <col min="35" max="16384" width="9.140625" style="47"/>
  </cols>
  <sheetData>
    <row r="1" spans="1:33" ht="30">
      <c r="A1" s="42" t="s">
        <v>49</v>
      </c>
      <c r="B1" s="43">
        <v>1990</v>
      </c>
      <c r="C1" s="43">
        <v>1991</v>
      </c>
      <c r="D1" s="43">
        <v>1992</v>
      </c>
      <c r="E1" s="43">
        <v>1993</v>
      </c>
      <c r="F1" s="43">
        <v>1994</v>
      </c>
      <c r="G1" s="43">
        <v>1995</v>
      </c>
      <c r="H1" s="43">
        <v>1996</v>
      </c>
      <c r="I1" s="43">
        <v>1997</v>
      </c>
      <c r="J1" s="43">
        <v>1998</v>
      </c>
      <c r="K1" s="43">
        <v>1999</v>
      </c>
      <c r="L1" s="43">
        <v>2000</v>
      </c>
      <c r="M1" s="43">
        <v>2001</v>
      </c>
      <c r="N1" s="43">
        <v>2002</v>
      </c>
      <c r="O1" s="43">
        <v>2003</v>
      </c>
      <c r="P1" s="43">
        <v>2004</v>
      </c>
      <c r="Q1" s="43">
        <v>2005</v>
      </c>
      <c r="R1" s="43">
        <v>2006</v>
      </c>
      <c r="S1" s="43">
        <v>2007</v>
      </c>
      <c r="T1" s="43">
        <v>2008</v>
      </c>
      <c r="U1" s="43">
        <v>2009</v>
      </c>
      <c r="V1" s="43">
        <v>2010</v>
      </c>
      <c r="W1" s="43">
        <v>2011</v>
      </c>
      <c r="X1" s="43">
        <v>2012</v>
      </c>
      <c r="Y1" s="43">
        <v>2013</v>
      </c>
      <c r="Z1" s="43">
        <v>2014</v>
      </c>
      <c r="AA1" s="43">
        <v>2015</v>
      </c>
      <c r="AB1" s="43">
        <v>2016</v>
      </c>
      <c r="AC1" s="42" t="s">
        <v>0</v>
      </c>
      <c r="AD1" s="44" t="s">
        <v>1</v>
      </c>
      <c r="AE1" s="45"/>
      <c r="AF1" s="44" t="s">
        <v>2</v>
      </c>
      <c r="AG1" s="46" t="s">
        <v>3</v>
      </c>
    </row>
    <row r="2" spans="1:33" ht="15" collapsed="1">
      <c r="A2" s="48" t="s">
        <v>4</v>
      </c>
      <c r="B2" s="49">
        <f t="shared" ref="B2:AA2" si="0">SUM(B3:B6)</f>
        <v>11145.035456227111</v>
      </c>
      <c r="C2" s="49">
        <f t="shared" si="0"/>
        <v>11604.459348417375</v>
      </c>
      <c r="D2" s="49">
        <f t="shared" si="0"/>
        <v>12263.714606139287</v>
      </c>
      <c r="E2" s="49">
        <f t="shared" si="0"/>
        <v>12282.262934271139</v>
      </c>
      <c r="F2" s="49">
        <f t="shared" si="0"/>
        <v>12618.249475569461</v>
      </c>
      <c r="G2" s="49">
        <f t="shared" si="0"/>
        <v>13301.445693507379</v>
      </c>
      <c r="H2" s="49">
        <f t="shared" si="0"/>
        <v>14016.891456300849</v>
      </c>
      <c r="I2" s="49">
        <f t="shared" si="0"/>
        <v>14674.07534153362</v>
      </c>
      <c r="J2" s="49">
        <f t="shared" si="0"/>
        <v>15057.202721399828</v>
      </c>
      <c r="K2" s="49">
        <f t="shared" si="0"/>
        <v>15751.423217419808</v>
      </c>
      <c r="L2" s="49">
        <f t="shared" si="0"/>
        <v>16028.464395984538</v>
      </c>
      <c r="M2" s="49">
        <f t="shared" si="0"/>
        <v>17295.120561138508</v>
      </c>
      <c r="N2" s="49">
        <f t="shared" si="0"/>
        <v>16315.213516058593</v>
      </c>
      <c r="O2" s="49">
        <f t="shared" si="0"/>
        <v>15611.369782277199</v>
      </c>
      <c r="P2" s="49">
        <f t="shared" si="0"/>
        <v>15234.923140816931</v>
      </c>
      <c r="Q2" s="49">
        <f t="shared" si="0"/>
        <v>15719.071203003468</v>
      </c>
      <c r="R2" s="49">
        <f t="shared" si="0"/>
        <v>14959.20053641473</v>
      </c>
      <c r="S2" s="49">
        <f t="shared" si="0"/>
        <v>14458.943570650037</v>
      </c>
      <c r="T2" s="49">
        <f t="shared" si="0"/>
        <v>14555.198334259139</v>
      </c>
      <c r="U2" s="49">
        <f t="shared" si="0"/>
        <v>12972.074210069097</v>
      </c>
      <c r="V2" s="49">
        <f t="shared" si="0"/>
        <v>13227.977881110211</v>
      </c>
      <c r="W2" s="49">
        <f t="shared" si="0"/>
        <v>11840.584306015167</v>
      </c>
      <c r="X2" s="49">
        <f t="shared" si="0"/>
        <v>12674.122733393579</v>
      </c>
      <c r="Y2" s="49">
        <f t="shared" si="0"/>
        <v>11277.696994485366</v>
      </c>
      <c r="Z2" s="49">
        <f t="shared" si="0"/>
        <v>11053.965437784022</v>
      </c>
      <c r="AA2" s="49">
        <f t="shared" si="0"/>
        <v>11673.117458662044</v>
      </c>
      <c r="AB2" s="49">
        <f>SUM(AB3:AB6)</f>
        <v>12370.013807025533</v>
      </c>
      <c r="AC2" s="50">
        <f>AB2/$AB$38</f>
        <v>0.30980708356687475</v>
      </c>
      <c r="AD2" s="50">
        <f t="shared" ref="AD2:AD18" si="1">(AB2-B2)/B2</f>
        <v>0.10991246780771648</v>
      </c>
      <c r="AF2" s="51">
        <f t="shared" ref="AF2:AF18" si="2">(AB2-AA2)/AA2</f>
        <v>5.9700962560464643E-2</v>
      </c>
      <c r="AG2" s="52">
        <f t="shared" ref="AG2:AG36" si="3">AB2-AA2</f>
        <v>696.89634836348887</v>
      </c>
    </row>
    <row r="3" spans="1:33" hidden="1" outlineLevel="1">
      <c r="A3" s="53" t="s">
        <v>5</v>
      </c>
      <c r="B3" s="54">
        <v>10876.49</v>
      </c>
      <c r="C3" s="54">
        <v>11361.810000000001</v>
      </c>
      <c r="D3" s="54">
        <v>12027.130000000001</v>
      </c>
      <c r="E3" s="54">
        <v>12047.519999999999</v>
      </c>
      <c r="F3" s="54">
        <v>12368.4</v>
      </c>
      <c r="G3" s="54">
        <v>13051.270999999999</v>
      </c>
      <c r="H3" s="54">
        <v>13765.810000000001</v>
      </c>
      <c r="I3" s="54">
        <v>14404.19</v>
      </c>
      <c r="J3" s="54">
        <v>14730.09</v>
      </c>
      <c r="K3" s="54">
        <v>15411.99</v>
      </c>
      <c r="L3" s="54">
        <v>15667.305</v>
      </c>
      <c r="M3" s="54">
        <v>16799.705999999998</v>
      </c>
      <c r="N3" s="54">
        <v>15830.458000000001</v>
      </c>
      <c r="O3" s="54">
        <v>15108.59</v>
      </c>
      <c r="P3" s="54">
        <v>14736.822</v>
      </c>
      <c r="Q3" s="54">
        <v>15136.447757829999</v>
      </c>
      <c r="R3" s="54">
        <v>14410.774854998932</v>
      </c>
      <c r="S3" s="54">
        <v>13932.81325075683</v>
      </c>
      <c r="T3" s="54">
        <v>14005.000329140019</v>
      </c>
      <c r="U3" s="54">
        <v>12466.315535650141</v>
      </c>
      <c r="V3" s="54">
        <v>12745.138537904344</v>
      </c>
      <c r="W3" s="54">
        <v>11420.055852942522</v>
      </c>
      <c r="X3" s="54">
        <v>12215.909193491123</v>
      </c>
      <c r="Y3" s="54">
        <v>10822.82185098144</v>
      </c>
      <c r="Z3" s="54">
        <v>10641.584056694865</v>
      </c>
      <c r="AA3" s="54">
        <v>11200.215329418537</v>
      </c>
      <c r="AB3" s="54">
        <v>11930.202808689046</v>
      </c>
      <c r="AC3" s="55">
        <f>AB3/$AB$38</f>
        <v>0.29879201399291233</v>
      </c>
      <c r="AD3" s="55">
        <f t="shared" si="1"/>
        <v>9.6879858179343345E-2</v>
      </c>
      <c r="AF3" s="56">
        <f t="shared" si="2"/>
        <v>6.5176200439032647E-2</v>
      </c>
      <c r="AG3" s="57">
        <f t="shared" si="3"/>
        <v>729.98747927050863</v>
      </c>
    </row>
    <row r="4" spans="1:33" hidden="1" outlineLevel="1">
      <c r="A4" s="53" t="s">
        <v>6</v>
      </c>
      <c r="B4" s="54">
        <v>168.38152075404003</v>
      </c>
      <c r="C4" s="54">
        <v>166.39219078560001</v>
      </c>
      <c r="D4" s="54">
        <v>171.56288920428003</v>
      </c>
      <c r="E4" s="54">
        <v>172.39000452336003</v>
      </c>
      <c r="F4" s="54">
        <v>177.99303023531999</v>
      </c>
      <c r="G4" s="54">
        <v>180.99686287439999</v>
      </c>
      <c r="H4" s="54">
        <v>179.11615901328003</v>
      </c>
      <c r="I4" s="54">
        <v>218.39591609712005</v>
      </c>
      <c r="J4" s="54">
        <v>247.44679701228003</v>
      </c>
      <c r="K4" s="54">
        <v>223.50005276940004</v>
      </c>
      <c r="L4" s="54">
        <v>274.3108398558</v>
      </c>
      <c r="M4" s="54">
        <v>320.94423886860005</v>
      </c>
      <c r="N4" s="54">
        <v>339.71268389234399</v>
      </c>
      <c r="O4" s="54">
        <v>337.39235146116005</v>
      </c>
      <c r="P4" s="54">
        <v>336.45575132208</v>
      </c>
      <c r="Q4" s="54">
        <v>411.21800000000002</v>
      </c>
      <c r="R4" s="54">
        <v>376.5308176376102</v>
      </c>
      <c r="S4" s="54">
        <v>360.19567000000001</v>
      </c>
      <c r="T4" s="54">
        <v>366.88738999999998</v>
      </c>
      <c r="U4" s="54">
        <v>314.90624917837295</v>
      </c>
      <c r="V4" s="54">
        <v>310.11213604709911</v>
      </c>
      <c r="W4" s="54">
        <v>285.17234600815999</v>
      </c>
      <c r="X4" s="54">
        <v>313.29541118269913</v>
      </c>
      <c r="Y4" s="54">
        <v>294.25747651457567</v>
      </c>
      <c r="Z4" s="54">
        <v>279.18488377122759</v>
      </c>
      <c r="AA4" s="54">
        <v>358.37596659407865</v>
      </c>
      <c r="AB4" s="54">
        <v>313.25275922727405</v>
      </c>
      <c r="AC4" s="55">
        <f>AB4/$AB$38</f>
        <v>7.8454175774937251E-3</v>
      </c>
      <c r="AD4" s="55">
        <f t="shared" si="1"/>
        <v>0.86037492608735744</v>
      </c>
      <c r="AF4" s="56">
        <f t="shared" si="2"/>
        <v>-0.12591024949481128</v>
      </c>
      <c r="AG4" s="57">
        <f t="shared" si="3"/>
        <v>-45.123207366804593</v>
      </c>
    </row>
    <row r="5" spans="1:33" hidden="1" outlineLevel="1">
      <c r="A5" s="53" t="s">
        <v>7</v>
      </c>
      <c r="B5" s="54">
        <v>100.13426594215507</v>
      </c>
      <c r="C5" s="54">
        <v>76.228674882093415</v>
      </c>
      <c r="D5" s="54">
        <v>64.994420966561947</v>
      </c>
      <c r="E5" s="54">
        <v>62.326645745399738</v>
      </c>
      <c r="F5" s="54">
        <v>71.831424423142963</v>
      </c>
      <c r="G5" s="54">
        <v>69.151185277439168</v>
      </c>
      <c r="H5" s="54">
        <v>71.92811258959226</v>
      </c>
      <c r="I5" s="54">
        <v>51.443543650729268</v>
      </c>
      <c r="J5" s="54">
        <v>79.607856453791257</v>
      </c>
      <c r="K5" s="54">
        <v>77.602415435076225</v>
      </c>
      <c r="L5" s="54">
        <v>86.778921820303381</v>
      </c>
      <c r="M5" s="54">
        <v>118.34729150779896</v>
      </c>
      <c r="N5" s="54">
        <v>144.97432077428275</v>
      </c>
      <c r="O5" s="54">
        <v>165.32225426241661</v>
      </c>
      <c r="P5" s="54">
        <v>161.58598964806058</v>
      </c>
      <c r="Q5" s="54">
        <v>171.35406317316358</v>
      </c>
      <c r="R5" s="54">
        <v>171.84597470340819</v>
      </c>
      <c r="S5" s="54">
        <v>165.88404123771215</v>
      </c>
      <c r="T5" s="54">
        <v>183.26713631572071</v>
      </c>
      <c r="U5" s="54">
        <v>190.8094586229447</v>
      </c>
      <c r="V5" s="54">
        <v>172.68678004736256</v>
      </c>
      <c r="W5" s="54">
        <v>135.32145709933954</v>
      </c>
      <c r="X5" s="54">
        <v>144.89117325515971</v>
      </c>
      <c r="Y5" s="54">
        <v>160.59575331096261</v>
      </c>
      <c r="Z5" s="54">
        <v>133.17983929251457</v>
      </c>
      <c r="AA5" s="54">
        <v>114.1575946308288</v>
      </c>
      <c r="AB5" s="54">
        <v>124.94529251768691</v>
      </c>
      <c r="AC5" s="55">
        <f t="shared" ref="AC5:AC36" si="4">AB5/$AB$38</f>
        <v>3.1292557376395129E-3</v>
      </c>
      <c r="AD5" s="55">
        <f t="shared" si="1"/>
        <v>0.24777758484657508</v>
      </c>
      <c r="AF5" s="56">
        <f t="shared" si="2"/>
        <v>9.449829353661629E-2</v>
      </c>
      <c r="AG5" s="57">
        <f t="shared" si="3"/>
        <v>10.787697886858112</v>
      </c>
    </row>
    <row r="6" spans="1:33" hidden="1" outlineLevel="1">
      <c r="A6" s="53" t="s">
        <v>8</v>
      </c>
      <c r="B6" s="54">
        <v>2.9669530916571433E-2</v>
      </c>
      <c r="C6" s="54">
        <v>2.8482749679908572E-2</v>
      </c>
      <c r="D6" s="54">
        <v>2.7295968443245711E-2</v>
      </c>
      <c r="E6" s="54">
        <v>2.6284002379746832E-2</v>
      </c>
      <c r="F6" s="54">
        <v>2.5020910998174144E-2</v>
      </c>
      <c r="G6" s="54">
        <v>2.6645355542060285E-2</v>
      </c>
      <c r="H6" s="54">
        <v>3.7184697975879012E-2</v>
      </c>
      <c r="I6" s="54">
        <v>4.5881785768406867E-2</v>
      </c>
      <c r="J6" s="54">
        <v>5.8067933755646936E-2</v>
      </c>
      <c r="K6" s="54">
        <v>38.330749215333235</v>
      </c>
      <c r="L6" s="54">
        <v>6.9634308433972697E-2</v>
      </c>
      <c r="M6" s="54">
        <v>56.123030762111327</v>
      </c>
      <c r="N6" s="54">
        <v>6.8511391965627999E-2</v>
      </c>
      <c r="O6" s="54">
        <v>6.5176553622539643E-2</v>
      </c>
      <c r="P6" s="54">
        <v>5.9399846789681694E-2</v>
      </c>
      <c r="Q6" s="54">
        <v>5.1382000305413206E-2</v>
      </c>
      <c r="R6" s="54">
        <v>4.8889074778032365E-2</v>
      </c>
      <c r="S6" s="54">
        <v>5.060865549661623E-2</v>
      </c>
      <c r="T6" s="54">
        <v>4.3478803399356281E-2</v>
      </c>
      <c r="U6" s="54">
        <v>4.2966617636408952E-2</v>
      </c>
      <c r="V6" s="54">
        <v>4.0427111406378023E-2</v>
      </c>
      <c r="W6" s="54">
        <v>3.464996514762804E-2</v>
      </c>
      <c r="X6" s="54">
        <v>2.6955464596892496E-2</v>
      </c>
      <c r="Y6" s="54">
        <v>2.191367838741207E-2</v>
      </c>
      <c r="Z6" s="54">
        <v>1.6658025415428223E-2</v>
      </c>
      <c r="AA6" s="54">
        <v>0.36856801859892041</v>
      </c>
      <c r="AB6" s="54">
        <v>1.612946591525215</v>
      </c>
      <c r="AC6" s="55">
        <f t="shared" si="4"/>
        <v>4.0396258829214311E-5</v>
      </c>
      <c r="AD6" s="55">
        <f t="shared" si="1"/>
        <v>53.363737534668267</v>
      </c>
      <c r="AF6" s="56">
        <f t="shared" si="2"/>
        <v>3.3762521709200182</v>
      </c>
      <c r="AG6" s="57">
        <f t="shared" si="3"/>
        <v>1.2443785729262946</v>
      </c>
    </row>
    <row r="7" spans="1:33" ht="15">
      <c r="A7" s="58" t="s">
        <v>9</v>
      </c>
      <c r="B7" s="49">
        <v>7051.8632039831955</v>
      </c>
      <c r="C7" s="49">
        <v>7104.8789509065882</v>
      </c>
      <c r="D7" s="49">
        <v>6326.1434522019827</v>
      </c>
      <c r="E7" s="49">
        <v>6285.6122983700698</v>
      </c>
      <c r="F7" s="49">
        <v>6159.4391799232162</v>
      </c>
      <c r="G7" s="49">
        <v>6145.9059727124513</v>
      </c>
      <c r="H7" s="49">
        <v>6270.470182994557</v>
      </c>
      <c r="I7" s="49">
        <v>5967.2111270519363</v>
      </c>
      <c r="J7" s="49">
        <v>6459.6381192947365</v>
      </c>
      <c r="K7" s="49">
        <v>6158.0972285341177</v>
      </c>
      <c r="L7" s="49">
        <v>6243.3478709217761</v>
      </c>
      <c r="M7" s="49">
        <v>6522.5025959238046</v>
      </c>
      <c r="N7" s="49">
        <v>6451.9178512880517</v>
      </c>
      <c r="O7" s="49">
        <v>6616.0234514186413</v>
      </c>
      <c r="P7" s="49">
        <v>6798.8327034107842</v>
      </c>
      <c r="Q7" s="49">
        <v>7069.7776839505004</v>
      </c>
      <c r="R7" s="49">
        <v>6960.8599982715541</v>
      </c>
      <c r="S7" s="49">
        <v>6737.6583625515032</v>
      </c>
      <c r="T7" s="49">
        <v>7319.4316646210473</v>
      </c>
      <c r="U7" s="49">
        <v>7253.5384381909316</v>
      </c>
      <c r="V7" s="49">
        <v>7595.5929060815088</v>
      </c>
      <c r="W7" s="49">
        <v>6423.205372170677</v>
      </c>
      <c r="X7" s="49">
        <v>6050.7562858763649</v>
      </c>
      <c r="Y7" s="49">
        <v>6201.8845084027998</v>
      </c>
      <c r="Z7" s="49">
        <v>5578.6069463417616</v>
      </c>
      <c r="AA7" s="49">
        <v>5874.0421305318059</v>
      </c>
      <c r="AB7" s="49">
        <v>5888.82901765524</v>
      </c>
      <c r="AC7" s="19">
        <f>AB7/$AB$38</f>
        <v>0.14748576453064166</v>
      </c>
      <c r="AD7" s="50">
        <f t="shared" si="1"/>
        <v>-0.16492580083956021</v>
      </c>
      <c r="AF7" s="51">
        <f t="shared" si="2"/>
        <v>2.5173273862942771E-3</v>
      </c>
      <c r="AG7" s="52">
        <f t="shared" si="3"/>
        <v>14.786887123434099</v>
      </c>
    </row>
    <row r="8" spans="1:33" ht="15">
      <c r="A8" s="58" t="s">
        <v>10</v>
      </c>
      <c r="B8" s="49">
        <v>3942.6297033348628</v>
      </c>
      <c r="C8" s="49">
        <v>4055.1313988456527</v>
      </c>
      <c r="D8" s="49">
        <v>3752.2842241119711</v>
      </c>
      <c r="E8" s="49">
        <v>3969.3858797618473</v>
      </c>
      <c r="F8" s="49">
        <v>4225.4448848174252</v>
      </c>
      <c r="G8" s="49">
        <v>4329.8344788193008</v>
      </c>
      <c r="H8" s="49">
        <v>4163.9805943325882</v>
      </c>
      <c r="I8" s="49">
        <v>4531.2905212710566</v>
      </c>
      <c r="J8" s="49">
        <v>4569.0577717315864</v>
      </c>
      <c r="K8" s="49">
        <v>4789.5050931301503</v>
      </c>
      <c r="L8" s="49">
        <v>5617.8612959928814</v>
      </c>
      <c r="M8" s="49">
        <v>5573.7550119651214</v>
      </c>
      <c r="N8" s="49">
        <v>5298.3755689053824</v>
      </c>
      <c r="O8" s="49">
        <v>5488.053035757086</v>
      </c>
      <c r="P8" s="49">
        <v>5666.086634889175</v>
      </c>
      <c r="Q8" s="49">
        <v>5838.6462319301727</v>
      </c>
      <c r="R8" s="49">
        <v>5722.2275857711174</v>
      </c>
      <c r="S8" s="49">
        <v>5759.4898711157193</v>
      </c>
      <c r="T8" s="49">
        <v>5601.9879933775792</v>
      </c>
      <c r="U8" s="49">
        <v>4456.8370173666044</v>
      </c>
      <c r="V8" s="49">
        <v>4452.299265346689</v>
      </c>
      <c r="W8" s="49">
        <v>4121.0641300606167</v>
      </c>
      <c r="X8" s="49">
        <v>4156.0863231286576</v>
      </c>
      <c r="Y8" s="49">
        <v>4215.656796005489</v>
      </c>
      <c r="Z8" s="49">
        <v>4299.3917648924999</v>
      </c>
      <c r="AA8" s="49">
        <v>4459.8421061115178</v>
      </c>
      <c r="AB8" s="49">
        <v>4530.430425717771</v>
      </c>
      <c r="AC8" s="19">
        <f t="shared" si="4"/>
        <v>0.11346466215721666</v>
      </c>
      <c r="AD8" s="50">
        <f t="shared" si="1"/>
        <v>0.14908849336921456</v>
      </c>
      <c r="AF8" s="51">
        <f t="shared" si="2"/>
        <v>1.5827537820122136E-2</v>
      </c>
      <c r="AG8" s="52">
        <f t="shared" si="3"/>
        <v>70.588319606253208</v>
      </c>
    </row>
    <row r="9" spans="1:33" ht="15">
      <c r="A9" s="58" t="s">
        <v>11</v>
      </c>
      <c r="B9" s="49">
        <v>1077.5670665370719</v>
      </c>
      <c r="C9" s="49">
        <v>1123.5127707093061</v>
      </c>
      <c r="D9" s="49">
        <v>1147.3242252454802</v>
      </c>
      <c r="E9" s="49">
        <v>1162.4875230343407</v>
      </c>
      <c r="F9" s="49">
        <v>1314.1904499972527</v>
      </c>
      <c r="G9" s="49">
        <v>1159.4216245585703</v>
      </c>
      <c r="H9" s="49">
        <v>1218.2873041330799</v>
      </c>
      <c r="I9" s="49">
        <v>1278.5727690747967</v>
      </c>
      <c r="J9" s="49">
        <v>1272.5364641964218</v>
      </c>
      <c r="K9" s="49">
        <v>1361.147183861196</v>
      </c>
      <c r="L9" s="49">
        <v>1367.7936549987055</v>
      </c>
      <c r="M9" s="49">
        <v>1395.5471177976603</v>
      </c>
      <c r="N9" s="49">
        <v>1375.6218726516593</v>
      </c>
      <c r="O9" s="49">
        <v>1461.1953645103272</v>
      </c>
      <c r="P9" s="49">
        <v>1342.2998795653161</v>
      </c>
      <c r="Q9" s="49">
        <v>1468.0139244665465</v>
      </c>
      <c r="R9" s="49">
        <v>1372.5437575458575</v>
      </c>
      <c r="S9" s="49">
        <v>1405.6314329099537</v>
      </c>
      <c r="T9" s="49">
        <v>1536.0669798765157</v>
      </c>
      <c r="U9" s="49">
        <v>1286.7717501150182</v>
      </c>
      <c r="V9" s="49">
        <v>1286.4844164013446</v>
      </c>
      <c r="W9" s="49">
        <v>1183.7699561970148</v>
      </c>
      <c r="X9" s="49">
        <v>1172.1652180124909</v>
      </c>
      <c r="Y9" s="49">
        <v>1052.4394326682379</v>
      </c>
      <c r="Z9" s="49">
        <v>942.8623557230294</v>
      </c>
      <c r="AA9" s="49">
        <v>960.10950534299241</v>
      </c>
      <c r="AB9" s="49">
        <v>980.86674221833118</v>
      </c>
      <c r="AC9" s="19">
        <f t="shared" si="4"/>
        <v>2.456581451847813E-2</v>
      </c>
      <c r="AD9" s="50">
        <f t="shared" si="1"/>
        <v>-8.9739494943458287E-2</v>
      </c>
      <c r="AF9" s="51">
        <f t="shared" si="2"/>
        <v>2.1619655632847214E-2</v>
      </c>
      <c r="AG9" s="52">
        <f t="shared" si="3"/>
        <v>20.757236875338776</v>
      </c>
    </row>
    <row r="10" spans="1:33" ht="15">
      <c r="A10" s="58" t="s">
        <v>12</v>
      </c>
      <c r="B10" s="49">
        <v>1154.2831706348852</v>
      </c>
      <c r="C10" s="49">
        <v>1138.374569850334</v>
      </c>
      <c r="D10" s="49">
        <v>1056.9205573410823</v>
      </c>
      <c r="E10" s="49">
        <v>1041.435524611712</v>
      </c>
      <c r="F10" s="49">
        <v>1073.7167165275598</v>
      </c>
      <c r="G10" s="49">
        <v>931.62681540862559</v>
      </c>
      <c r="H10" s="49">
        <v>974.92310583846324</v>
      </c>
      <c r="I10" s="49">
        <v>950.64642948712185</v>
      </c>
      <c r="J10" s="49">
        <v>901.80493445999889</v>
      </c>
      <c r="K10" s="49">
        <v>950.22546815026465</v>
      </c>
      <c r="L10" s="49">
        <v>984.90613157554162</v>
      </c>
      <c r="M10" s="49">
        <v>1014.8578166844724</v>
      </c>
      <c r="N10" s="49">
        <v>977.12821775096359</v>
      </c>
      <c r="O10" s="49">
        <v>958.96168480430356</v>
      </c>
      <c r="P10" s="49">
        <v>867.495617688876</v>
      </c>
      <c r="Q10" s="49">
        <v>948.23548345846427</v>
      </c>
      <c r="R10" s="49">
        <v>908.71077738081567</v>
      </c>
      <c r="S10" s="49">
        <v>954.6412789561258</v>
      </c>
      <c r="T10" s="49">
        <v>1048.5073770757122</v>
      </c>
      <c r="U10" s="49">
        <v>997.9958728770066</v>
      </c>
      <c r="V10" s="49">
        <v>1017.1536275350397</v>
      </c>
      <c r="W10" s="49">
        <v>909.90668893011139</v>
      </c>
      <c r="X10" s="49">
        <v>927.19520939563654</v>
      </c>
      <c r="Y10" s="49">
        <v>867.79138644296404</v>
      </c>
      <c r="Z10" s="49">
        <v>812.50367723962836</v>
      </c>
      <c r="AA10" s="49">
        <v>847.50214867236241</v>
      </c>
      <c r="AB10" s="49">
        <v>870.04989211112729</v>
      </c>
      <c r="AC10" s="19">
        <f t="shared" si="4"/>
        <v>2.17904057212558E-2</v>
      </c>
      <c r="AD10" s="50">
        <f t="shared" si="1"/>
        <v>-0.24624224432504058</v>
      </c>
      <c r="AF10" s="51">
        <f t="shared" si="2"/>
        <v>2.6604939555712751E-2</v>
      </c>
      <c r="AG10" s="52">
        <f t="shared" si="3"/>
        <v>22.547743438764883</v>
      </c>
    </row>
    <row r="11" spans="1:33" ht="15" collapsed="1">
      <c r="A11" s="58" t="s">
        <v>13</v>
      </c>
      <c r="B11" s="49">
        <f t="shared" ref="B11:AA11" si="5">SUM(B12:B16)</f>
        <v>5021.6898441292005</v>
      </c>
      <c r="C11" s="49">
        <f t="shared" si="5"/>
        <v>5199.8581194638227</v>
      </c>
      <c r="D11" s="49">
        <f t="shared" si="5"/>
        <v>5614.7274807619178</v>
      </c>
      <c r="E11" s="49">
        <f t="shared" si="5"/>
        <v>5577.0535595017927</v>
      </c>
      <c r="F11" s="49">
        <f t="shared" si="5"/>
        <v>5799.8890193135703</v>
      </c>
      <c r="G11" s="49">
        <f t="shared" si="5"/>
        <v>6054.2024958229631</v>
      </c>
      <c r="H11" s="49">
        <f t="shared" si="5"/>
        <v>7023.5859079978518</v>
      </c>
      <c r="I11" s="49">
        <f t="shared" si="5"/>
        <v>7344.8317115501741</v>
      </c>
      <c r="J11" s="49">
        <f t="shared" si="5"/>
        <v>8618.2337267497769</v>
      </c>
      <c r="K11" s="49">
        <f t="shared" si="5"/>
        <v>9532.1802619570281</v>
      </c>
      <c r="L11" s="49">
        <f t="shared" si="5"/>
        <v>10561.822535402274</v>
      </c>
      <c r="M11" s="49">
        <f t="shared" si="5"/>
        <v>11079.751499895299</v>
      </c>
      <c r="N11" s="49">
        <f t="shared" si="5"/>
        <v>11280.49998821442</v>
      </c>
      <c r="O11" s="49">
        <f t="shared" si="5"/>
        <v>11491.164943307716</v>
      </c>
      <c r="P11" s="49">
        <f t="shared" si="5"/>
        <v>12211.716568247062</v>
      </c>
      <c r="Q11" s="49">
        <f t="shared" si="5"/>
        <v>12906.094120745991</v>
      </c>
      <c r="R11" s="49">
        <f t="shared" si="5"/>
        <v>13591.343193020735</v>
      </c>
      <c r="S11" s="49">
        <f t="shared" si="5"/>
        <v>14188.53921244284</v>
      </c>
      <c r="T11" s="49">
        <f t="shared" si="5"/>
        <v>13500.843992386965</v>
      </c>
      <c r="U11" s="49">
        <f t="shared" si="5"/>
        <v>12295.746154301783</v>
      </c>
      <c r="V11" s="49">
        <f t="shared" si="5"/>
        <v>11392.518435557578</v>
      </c>
      <c r="W11" s="49">
        <f t="shared" si="5"/>
        <v>11087.453545895722</v>
      </c>
      <c r="X11" s="49">
        <f t="shared" si="5"/>
        <v>10707.570144074494</v>
      </c>
      <c r="Y11" s="49">
        <f t="shared" si="5"/>
        <v>10934.601146383407</v>
      </c>
      <c r="Z11" s="49">
        <f t="shared" si="5"/>
        <v>11212.234594089632</v>
      </c>
      <c r="AA11" s="49">
        <f t="shared" si="5"/>
        <v>11673.032897666262</v>
      </c>
      <c r="AB11" s="49">
        <f>SUM(AB12:AB16)</f>
        <v>12148.722809585612</v>
      </c>
      <c r="AC11" s="19">
        <f t="shared" si="4"/>
        <v>0.30426484896584877</v>
      </c>
      <c r="AD11" s="50">
        <f t="shared" si="1"/>
        <v>1.4192499311339475</v>
      </c>
      <c r="AF11" s="51">
        <f t="shared" si="2"/>
        <v>4.0751184040135106E-2</v>
      </c>
      <c r="AG11" s="52">
        <f t="shared" si="3"/>
        <v>475.68991191934947</v>
      </c>
    </row>
    <row r="12" spans="1:33" hidden="1" outlineLevel="1">
      <c r="A12" s="53" t="s">
        <v>14</v>
      </c>
      <c r="B12" s="54">
        <v>51.132050730032532</v>
      </c>
      <c r="C12" s="54">
        <v>46.366808756868423</v>
      </c>
      <c r="D12" s="54">
        <v>45.969749704721465</v>
      </c>
      <c r="E12" s="54">
        <v>39.537677846969068</v>
      </c>
      <c r="F12" s="54">
        <v>41.088928158779972</v>
      </c>
      <c r="G12" s="54">
        <v>48.312937047601558</v>
      </c>
      <c r="H12" s="54">
        <v>51.703220353106673</v>
      </c>
      <c r="I12" s="54">
        <v>54.316966431436029</v>
      </c>
      <c r="J12" s="54">
        <v>60.049318149989972</v>
      </c>
      <c r="K12" s="54">
        <v>68.000940611289707</v>
      </c>
      <c r="L12" s="54">
        <v>73.575040324456822</v>
      </c>
      <c r="M12" s="54">
        <v>73.101945739790395</v>
      </c>
      <c r="N12" s="54">
        <v>72.453106357280191</v>
      </c>
      <c r="O12" s="54">
        <v>75.197228515401861</v>
      </c>
      <c r="P12" s="54">
        <v>71.065675821801179</v>
      </c>
      <c r="Q12" s="54">
        <v>64.634162330159384</v>
      </c>
      <c r="R12" s="54">
        <v>76.449316138366811</v>
      </c>
      <c r="S12" s="54">
        <v>70.689910257376454</v>
      </c>
      <c r="T12" s="54">
        <v>66.421903617144324</v>
      </c>
      <c r="U12" s="54">
        <v>54.582985731774357</v>
      </c>
      <c r="V12" s="54">
        <v>40.497464217249764</v>
      </c>
      <c r="W12" s="54">
        <v>19.064794465694906</v>
      </c>
      <c r="X12" s="54">
        <v>11.320382491322452</v>
      </c>
      <c r="Y12" s="54">
        <v>10.008216472512208</v>
      </c>
      <c r="Z12" s="54">
        <v>9.3610361259060397</v>
      </c>
      <c r="AA12" s="54">
        <v>10.372814115012694</v>
      </c>
      <c r="AB12" s="54">
        <v>9.6607589318392293</v>
      </c>
      <c r="AC12" s="55">
        <f t="shared" si="4"/>
        <v>2.4195377599464714E-4</v>
      </c>
      <c r="AD12" s="55">
        <f t="shared" si="1"/>
        <v>-0.81106255677390704</v>
      </c>
      <c r="AF12" s="56">
        <f t="shared" si="2"/>
        <v>-6.8646287813342713E-2</v>
      </c>
      <c r="AG12" s="57">
        <f t="shared" si="3"/>
        <v>-0.71205518317346517</v>
      </c>
    </row>
    <row r="13" spans="1:33" hidden="1" outlineLevel="1">
      <c r="A13" s="53" t="s">
        <v>15</v>
      </c>
      <c r="B13" s="54">
        <v>4690.4238136343702</v>
      </c>
      <c r="C13" s="54">
        <v>4878.7800084401078</v>
      </c>
      <c r="D13" s="54">
        <v>5297.347896468842</v>
      </c>
      <c r="E13" s="54">
        <v>5276.1888547046792</v>
      </c>
      <c r="F13" s="54">
        <v>5499.0317473273217</v>
      </c>
      <c r="G13" s="54">
        <v>5686.1101745348342</v>
      </c>
      <c r="H13" s="54">
        <v>6609.5297514207523</v>
      </c>
      <c r="I13" s="54">
        <v>6958.561451928279</v>
      </c>
      <c r="J13" s="54">
        <v>8248.0573232806873</v>
      </c>
      <c r="K13" s="54">
        <v>9118.489662753529</v>
      </c>
      <c r="L13" s="54">
        <v>10156.922061070845</v>
      </c>
      <c r="M13" s="54">
        <v>10618.487563589209</v>
      </c>
      <c r="N13" s="54">
        <v>10826.15792373301</v>
      </c>
      <c r="O13" s="54">
        <v>11006.037572329036</v>
      </c>
      <c r="P13" s="54">
        <v>11660.325272428521</v>
      </c>
      <c r="Q13" s="54">
        <v>12358.894418212592</v>
      </c>
      <c r="R13" s="54">
        <v>12993.853848519604</v>
      </c>
      <c r="S13" s="54">
        <v>13659.870475066877</v>
      </c>
      <c r="T13" s="54">
        <v>12946.158613370104</v>
      </c>
      <c r="U13" s="54">
        <v>11770.226413154911</v>
      </c>
      <c r="V13" s="54">
        <v>10867.37459424868</v>
      </c>
      <c r="W13" s="54">
        <v>10621.089565832855</v>
      </c>
      <c r="X13" s="54">
        <v>10254.521248300724</v>
      </c>
      <c r="Y13" s="54">
        <v>10480.666746494264</v>
      </c>
      <c r="Z13" s="54">
        <v>10723.292866085081</v>
      </c>
      <c r="AA13" s="54">
        <v>11191.78962807624</v>
      </c>
      <c r="AB13" s="54">
        <v>11623.549903682093</v>
      </c>
      <c r="AC13" s="55">
        <f t="shared" si="4"/>
        <v>0.29111188981119496</v>
      </c>
      <c r="AD13" s="55">
        <f t="shared" si="1"/>
        <v>1.4781449108914524</v>
      </c>
      <c r="AF13" s="56">
        <f t="shared" si="2"/>
        <v>3.8578305164235702E-2</v>
      </c>
      <c r="AG13" s="57">
        <f t="shared" si="3"/>
        <v>431.76027560585317</v>
      </c>
    </row>
    <row r="14" spans="1:33" hidden="1" outlineLevel="1">
      <c r="A14" s="53" t="s">
        <v>16</v>
      </c>
      <c r="B14" s="54">
        <v>133.19131896000002</v>
      </c>
      <c r="C14" s="54">
        <v>129.35516346</v>
      </c>
      <c r="D14" s="54">
        <v>116.00534232</v>
      </c>
      <c r="E14" s="54">
        <v>127.3603626</v>
      </c>
      <c r="F14" s="54">
        <v>119.99494404000001</v>
      </c>
      <c r="G14" s="54">
        <v>111.40195571999999</v>
      </c>
      <c r="H14" s="54">
        <v>129.81550211999999</v>
      </c>
      <c r="I14" s="54">
        <v>125.21211552000001</v>
      </c>
      <c r="J14" s="54">
        <v>128.89482480000001</v>
      </c>
      <c r="K14" s="54">
        <v>123.98454575999999</v>
      </c>
      <c r="L14" s="54">
        <v>123.15593617200001</v>
      </c>
      <c r="M14" s="54">
        <v>134.41888871999998</v>
      </c>
      <c r="N14" s="54">
        <v>117.53980451999999</v>
      </c>
      <c r="O14" s="54">
        <v>129.81550211999999</v>
      </c>
      <c r="P14" s="54">
        <v>136.87402824</v>
      </c>
      <c r="Q14" s="54">
        <v>122.19927298720815</v>
      </c>
      <c r="R14" s="54">
        <v>122.19927298720815</v>
      </c>
      <c r="S14" s="54">
        <v>132.15247091447389</v>
      </c>
      <c r="T14" s="54">
        <v>140.05431636034922</v>
      </c>
      <c r="U14" s="54">
        <v>122.89373279844358</v>
      </c>
      <c r="V14" s="54">
        <v>121.95466764246405</v>
      </c>
      <c r="W14" s="54">
        <v>122.0154611093506</v>
      </c>
      <c r="X14" s="54">
        <v>118.03822578507774</v>
      </c>
      <c r="Y14" s="54">
        <v>117.55016657227962</v>
      </c>
      <c r="Z14" s="54">
        <v>107.83625895194317</v>
      </c>
      <c r="AA14" s="54">
        <v>109.89925966332116</v>
      </c>
      <c r="AB14" s="54">
        <v>111.92605019640757</v>
      </c>
      <c r="AC14" s="55">
        <f t="shared" si="4"/>
        <v>2.8031887213266302E-3</v>
      </c>
      <c r="AD14" s="55">
        <f t="shared" si="1"/>
        <v>-0.15965957038070044</v>
      </c>
      <c r="AF14" s="56">
        <f t="shared" si="2"/>
        <v>1.8442258294510176E-2</v>
      </c>
      <c r="AG14" s="57">
        <f t="shared" si="3"/>
        <v>2.0267905330864124</v>
      </c>
    </row>
    <row r="15" spans="1:33" hidden="1" outlineLevel="1">
      <c r="A15" s="53" t="s">
        <v>17</v>
      </c>
      <c r="B15" s="54">
        <v>84.899873459519995</v>
      </c>
      <c r="C15" s="54">
        <v>81.765953176320011</v>
      </c>
      <c r="D15" s="54">
        <v>91.208289142080005</v>
      </c>
      <c r="E15" s="54">
        <v>91.208289142080005</v>
      </c>
      <c r="F15" s="54">
        <v>103.74397027488</v>
      </c>
      <c r="G15" s="54">
        <v>91.167714025919992</v>
      </c>
      <c r="H15" s="54">
        <v>103.90627073952001</v>
      </c>
      <c r="I15" s="54">
        <v>107.04019102271999</v>
      </c>
      <c r="J15" s="54">
        <v>116.5636772208</v>
      </c>
      <c r="K15" s="54">
        <v>129.22108370207999</v>
      </c>
      <c r="L15" s="54">
        <v>151.09300930616809</v>
      </c>
      <c r="M15" s="54">
        <v>151.0274929278562</v>
      </c>
      <c r="N15" s="54">
        <v>160.3637373991443</v>
      </c>
      <c r="O15" s="54">
        <v>172.83390215363238</v>
      </c>
      <c r="P15" s="54">
        <v>224.77185613804579</v>
      </c>
      <c r="Q15" s="54">
        <v>209.01354891983701</v>
      </c>
      <c r="R15" s="54">
        <v>247.52580177789318</v>
      </c>
      <c r="S15" s="54">
        <v>195.47253456948229</v>
      </c>
      <c r="T15" s="54">
        <v>202.60376845804828</v>
      </c>
      <c r="U15" s="54">
        <v>197.4446775420063</v>
      </c>
      <c r="V15" s="54">
        <v>198.03493208537725</v>
      </c>
      <c r="W15" s="54">
        <v>171.9209770760464</v>
      </c>
      <c r="X15" s="54">
        <v>181.686146890125</v>
      </c>
      <c r="Y15" s="54">
        <v>177.71607566169186</v>
      </c>
      <c r="Z15" s="54">
        <v>222.47239461731564</v>
      </c>
      <c r="AA15" s="54">
        <v>219.42663423935466</v>
      </c>
      <c r="AB15" s="54">
        <v>263.68516731944459</v>
      </c>
      <c r="AC15" s="55">
        <f t="shared" si="4"/>
        <v>6.6039968864613496E-3</v>
      </c>
      <c r="AD15" s="55">
        <f t="shared" si="1"/>
        <v>2.1058369886165837</v>
      </c>
      <c r="AF15" s="56">
        <f t="shared" si="2"/>
        <v>0.20170082466749184</v>
      </c>
      <c r="AG15" s="57">
        <f t="shared" si="3"/>
        <v>44.258533080089933</v>
      </c>
    </row>
    <row r="16" spans="1:33" hidden="1" outlineLevel="1">
      <c r="A16" s="53" t="s">
        <v>18</v>
      </c>
      <c r="B16" s="54">
        <v>62.042787345278064</v>
      </c>
      <c r="C16" s="54">
        <v>63.590185630526442</v>
      </c>
      <c r="D16" s="54">
        <v>64.196203126274952</v>
      </c>
      <c r="E16" s="54">
        <v>42.758375208064649</v>
      </c>
      <c r="F16" s="54">
        <v>36.029429512589346</v>
      </c>
      <c r="G16" s="54">
        <v>117.20971449460777</v>
      </c>
      <c r="H16" s="54">
        <v>128.63116336447274</v>
      </c>
      <c r="I16" s="54">
        <v>99.700986647738134</v>
      </c>
      <c r="J16" s="54">
        <v>64.668583298299637</v>
      </c>
      <c r="K16" s="54">
        <v>92.484029130130452</v>
      </c>
      <c r="L16" s="54">
        <v>57.076488528804198</v>
      </c>
      <c r="M16" s="54">
        <v>102.71560891844263</v>
      </c>
      <c r="N16" s="54">
        <v>103.985416204987</v>
      </c>
      <c r="O16" s="54">
        <v>107.28073818964594</v>
      </c>
      <c r="P16" s="54">
        <v>118.67973561869425</v>
      </c>
      <c r="Q16" s="54">
        <v>151.35271829619271</v>
      </c>
      <c r="R16" s="54">
        <v>151.31495359766211</v>
      </c>
      <c r="S16" s="54">
        <v>130.35382163462978</v>
      </c>
      <c r="T16" s="54">
        <v>145.60539058132073</v>
      </c>
      <c r="U16" s="54">
        <v>150.59834507464828</v>
      </c>
      <c r="V16" s="54">
        <v>164.65677736380911</v>
      </c>
      <c r="W16" s="54">
        <v>153.36274741177215</v>
      </c>
      <c r="X16" s="54">
        <v>142.0041406072464</v>
      </c>
      <c r="Y16" s="54">
        <v>148.65994118265857</v>
      </c>
      <c r="Z16" s="54">
        <v>149.2720383093849</v>
      </c>
      <c r="AA16" s="54">
        <v>141.54456157233301</v>
      </c>
      <c r="AB16" s="54">
        <v>139.90092945582768</v>
      </c>
      <c r="AC16" s="55">
        <f t="shared" si="4"/>
        <v>3.5038197708711417E-3</v>
      </c>
      <c r="AD16" s="55">
        <f t="shared" si="1"/>
        <v>1.2549104487723377</v>
      </c>
      <c r="AF16" s="56">
        <f t="shared" si="2"/>
        <v>-1.1612117754629454E-2</v>
      </c>
      <c r="AG16" s="57">
        <f t="shared" si="3"/>
        <v>-1.64363211650533</v>
      </c>
    </row>
    <row r="17" spans="1:39" ht="15" collapsed="1">
      <c r="A17" s="58" t="s">
        <v>19</v>
      </c>
      <c r="B17" s="49">
        <f t="shared" ref="B17:AA17" si="6">SUM(B18:B22)</f>
        <v>2247.5187036216535</v>
      </c>
      <c r="C17" s="49">
        <f t="shared" si="6"/>
        <v>2148.9973287606254</v>
      </c>
      <c r="D17" s="49">
        <f t="shared" si="6"/>
        <v>2060.3555017231665</v>
      </c>
      <c r="E17" s="49">
        <f t="shared" si="6"/>
        <v>2025.6482935522438</v>
      </c>
      <c r="F17" s="49">
        <f t="shared" si="6"/>
        <v>2263.8783751317146</v>
      </c>
      <c r="G17" s="49">
        <f t="shared" si="6"/>
        <v>2177.3507516515433</v>
      </c>
      <c r="H17" s="49">
        <f t="shared" si="6"/>
        <v>2259.273970420797</v>
      </c>
      <c r="I17" s="49">
        <f t="shared" si="6"/>
        <v>2588.4688946211054</v>
      </c>
      <c r="J17" s="49">
        <f t="shared" si="6"/>
        <v>2477.9756980406742</v>
      </c>
      <c r="K17" s="49">
        <f t="shared" si="6"/>
        <v>2426.866167732172</v>
      </c>
      <c r="L17" s="49">
        <f t="shared" si="6"/>
        <v>2973.602200415045</v>
      </c>
      <c r="M17" s="49">
        <f t="shared" si="6"/>
        <v>3224.3990917555684</v>
      </c>
      <c r="N17" s="49">
        <f t="shared" si="6"/>
        <v>2986.250840609041</v>
      </c>
      <c r="O17" s="49">
        <f t="shared" si="6"/>
        <v>2459.767974895653</v>
      </c>
      <c r="P17" s="49">
        <f t="shared" si="6"/>
        <v>2630.8792628185283</v>
      </c>
      <c r="Q17" s="49">
        <f t="shared" si="6"/>
        <v>2727.5487458577049</v>
      </c>
      <c r="R17" s="49">
        <f t="shared" si="6"/>
        <v>2672.2255178332744</v>
      </c>
      <c r="S17" s="49">
        <f t="shared" si="6"/>
        <v>2731.2059447022525</v>
      </c>
      <c r="T17" s="49">
        <f t="shared" si="6"/>
        <v>2431.8003020945848</v>
      </c>
      <c r="U17" s="49">
        <f t="shared" si="6"/>
        <v>1618.0476248720438</v>
      </c>
      <c r="V17" s="49">
        <f t="shared" si="6"/>
        <v>1423.8678945035244</v>
      </c>
      <c r="W17" s="49">
        <f t="shared" si="6"/>
        <v>1293.9674924180254</v>
      </c>
      <c r="X17" s="49">
        <f t="shared" si="6"/>
        <v>1520.2585044660561</v>
      </c>
      <c r="Y17" s="49">
        <f t="shared" si="6"/>
        <v>1436.3252352423413</v>
      </c>
      <c r="Z17" s="49">
        <f t="shared" si="6"/>
        <v>1779.1335301982651</v>
      </c>
      <c r="AA17" s="49">
        <f t="shared" si="6"/>
        <v>1965.7135634566457</v>
      </c>
      <c r="AB17" s="49">
        <f>SUM(AB18:AB22)</f>
        <v>2107.3375493424819</v>
      </c>
      <c r="AC17" s="19">
        <f t="shared" si="4"/>
        <v>5.2778283875638349E-2</v>
      </c>
      <c r="AD17" s="50">
        <f t="shared" si="1"/>
        <v>-6.2371518445334194E-2</v>
      </c>
      <c r="AF17" s="51">
        <f t="shared" si="2"/>
        <v>7.204711231518128E-2</v>
      </c>
      <c r="AG17" s="52">
        <f>AB17-AA17</f>
        <v>141.62398588583619</v>
      </c>
    </row>
    <row r="18" spans="1:39" hidden="1" outlineLevel="1">
      <c r="A18" s="53" t="s">
        <v>20</v>
      </c>
      <c r="B18" s="54">
        <v>1116.7254085014333</v>
      </c>
      <c r="C18" s="54">
        <v>992.38939661731536</v>
      </c>
      <c r="D18" s="54">
        <v>932.96808506651939</v>
      </c>
      <c r="E18" s="54">
        <v>951.12593750870883</v>
      </c>
      <c r="F18" s="54">
        <v>1081.7022655246876</v>
      </c>
      <c r="G18" s="54">
        <v>1084.1810327260134</v>
      </c>
      <c r="H18" s="54">
        <v>1198.3870831754853</v>
      </c>
      <c r="I18" s="54">
        <v>1384.9248481927566</v>
      </c>
      <c r="J18" s="54">
        <v>1288.1260716317763</v>
      </c>
      <c r="K18" s="54">
        <v>1353.709634567598</v>
      </c>
      <c r="L18" s="54">
        <v>1908.7841314126661</v>
      </c>
      <c r="M18" s="54">
        <v>2061.4371933464076</v>
      </c>
      <c r="N18" s="54">
        <v>2063.3791229426015</v>
      </c>
      <c r="O18" s="54">
        <v>2342.3181160836975</v>
      </c>
      <c r="P18" s="54">
        <v>2507.0626593013171</v>
      </c>
      <c r="Q18" s="54">
        <v>2552.7953464691873</v>
      </c>
      <c r="R18" s="54">
        <v>2538.7434105910074</v>
      </c>
      <c r="S18" s="54">
        <v>2582.8037613620518</v>
      </c>
      <c r="T18" s="54">
        <v>2301.583745387552</v>
      </c>
      <c r="U18" s="54">
        <v>1486.1409386557966</v>
      </c>
      <c r="V18" s="54">
        <v>1300.0112395705628</v>
      </c>
      <c r="W18" s="54">
        <v>1168.7489463254756</v>
      </c>
      <c r="X18" s="54">
        <v>1393.4387814160164</v>
      </c>
      <c r="Y18" s="54">
        <v>1301.695001530657</v>
      </c>
      <c r="Z18" s="54">
        <v>1650.4531530457709</v>
      </c>
      <c r="AA18" s="54">
        <v>1830.3635214124336</v>
      </c>
      <c r="AB18" s="54">
        <v>1968.4013520332232</v>
      </c>
      <c r="AC18" s="55">
        <f t="shared" si="4"/>
        <v>4.9298625828223162E-2</v>
      </c>
      <c r="AD18" s="55">
        <f t="shared" si="1"/>
        <v>0.76265475563476159</v>
      </c>
      <c r="AF18" s="56">
        <f t="shared" si="2"/>
        <v>7.5415527574691971E-2</v>
      </c>
      <c r="AG18" s="57">
        <f t="shared" si="3"/>
        <v>138.03783062078969</v>
      </c>
    </row>
    <row r="19" spans="1:39" hidden="1" outlineLevel="1">
      <c r="A19" s="53" t="s">
        <v>21</v>
      </c>
      <c r="B19" s="54">
        <v>990.23349783919468</v>
      </c>
      <c r="C19" s="54">
        <v>1030.316500928953</v>
      </c>
      <c r="D19" s="54">
        <v>1003.5614679642191</v>
      </c>
      <c r="E19" s="54">
        <v>946.18678616206853</v>
      </c>
      <c r="F19" s="54">
        <v>1056.6256166776077</v>
      </c>
      <c r="G19" s="54">
        <v>973.43728270022302</v>
      </c>
      <c r="H19" s="54">
        <v>922.85045185393983</v>
      </c>
      <c r="I19" s="54">
        <v>1073.1245536725266</v>
      </c>
      <c r="J19" s="54">
        <v>1058.8056564006599</v>
      </c>
      <c r="K19" s="54">
        <v>942.81763386280556</v>
      </c>
      <c r="L19" s="54">
        <v>882.29996346142264</v>
      </c>
      <c r="M19" s="54">
        <v>1041.1841868890472</v>
      </c>
      <c r="N19" s="54">
        <v>810.90056385501384</v>
      </c>
      <c r="O19" s="54">
        <v>0.29746752765364803</v>
      </c>
      <c r="P19" s="54" t="s">
        <v>22</v>
      </c>
      <c r="Q19" s="54" t="s">
        <v>22</v>
      </c>
      <c r="R19" s="54" t="s">
        <v>22</v>
      </c>
      <c r="S19" s="54" t="s">
        <v>22</v>
      </c>
      <c r="T19" s="54" t="s">
        <v>22</v>
      </c>
      <c r="U19" s="54" t="s">
        <v>22</v>
      </c>
      <c r="V19" s="54" t="s">
        <v>22</v>
      </c>
      <c r="W19" s="54" t="s">
        <v>22</v>
      </c>
      <c r="X19" s="54" t="s">
        <v>22</v>
      </c>
      <c r="Y19" s="54" t="s">
        <v>22</v>
      </c>
      <c r="Z19" s="54" t="s">
        <v>22</v>
      </c>
      <c r="AA19" s="54" t="s">
        <v>22</v>
      </c>
      <c r="AB19" s="54" t="s">
        <v>22</v>
      </c>
      <c r="AC19" s="55"/>
      <c r="AD19" s="55"/>
      <c r="AF19" s="56"/>
      <c r="AG19" s="57"/>
    </row>
    <row r="20" spans="1:39" hidden="1" outlineLevel="1">
      <c r="A20" s="53" t="s">
        <v>23</v>
      </c>
      <c r="B20" s="54">
        <v>26.080000000000002</v>
      </c>
      <c r="C20" s="54">
        <v>23.44</v>
      </c>
      <c r="D20" s="54">
        <v>20.56</v>
      </c>
      <c r="E20" s="54">
        <v>26.080000000000002</v>
      </c>
      <c r="F20" s="54">
        <v>21.28</v>
      </c>
      <c r="G20" s="54">
        <v>24.8</v>
      </c>
      <c r="H20" s="54">
        <v>27.28</v>
      </c>
      <c r="I20" s="54">
        <v>26.96</v>
      </c>
      <c r="J20" s="54">
        <v>28.64</v>
      </c>
      <c r="K20" s="54">
        <v>26.8</v>
      </c>
      <c r="L20" s="54">
        <v>28.8</v>
      </c>
      <c r="M20" s="54">
        <v>12</v>
      </c>
      <c r="N20" s="54" t="s">
        <v>22</v>
      </c>
      <c r="O20" s="54" t="s">
        <v>22</v>
      </c>
      <c r="P20" s="54" t="s">
        <v>22</v>
      </c>
      <c r="Q20" s="54" t="s">
        <v>22</v>
      </c>
      <c r="R20" s="54" t="s">
        <v>22</v>
      </c>
      <c r="S20" s="54" t="s">
        <v>22</v>
      </c>
      <c r="T20" s="54" t="s">
        <v>22</v>
      </c>
      <c r="U20" s="54" t="s">
        <v>22</v>
      </c>
      <c r="V20" s="54" t="s">
        <v>22</v>
      </c>
      <c r="W20" s="54" t="s">
        <v>22</v>
      </c>
      <c r="X20" s="54" t="s">
        <v>22</v>
      </c>
      <c r="Y20" s="54" t="s">
        <v>22</v>
      </c>
      <c r="Z20" s="54" t="s">
        <v>22</v>
      </c>
      <c r="AA20" s="54" t="s">
        <v>22</v>
      </c>
      <c r="AB20" s="54" t="s">
        <v>22</v>
      </c>
      <c r="AC20" s="55"/>
      <c r="AD20" s="55"/>
      <c r="AF20" s="56"/>
      <c r="AG20" s="57"/>
    </row>
    <row r="21" spans="1:39" hidden="1" outlineLevel="1">
      <c r="A21" s="53" t="s">
        <v>24</v>
      </c>
      <c r="B21" s="54">
        <v>114.4797972810257</v>
      </c>
      <c r="C21" s="54">
        <v>102.85143121435722</v>
      </c>
      <c r="D21" s="54">
        <v>103.26594869242814</v>
      </c>
      <c r="E21" s="54">
        <v>102.25556988146647</v>
      </c>
      <c r="F21" s="54">
        <v>104.27049292941908</v>
      </c>
      <c r="G21" s="54">
        <v>94.93243622530693</v>
      </c>
      <c r="H21" s="54">
        <v>110.75643539137167</v>
      </c>
      <c r="I21" s="54">
        <v>103.45949275582203</v>
      </c>
      <c r="J21" s="54">
        <v>102.40397000823812</v>
      </c>
      <c r="K21" s="54">
        <v>103.53889930176834</v>
      </c>
      <c r="L21" s="54">
        <v>153.7181055409558</v>
      </c>
      <c r="M21" s="54">
        <v>109.7777115201133</v>
      </c>
      <c r="N21" s="54">
        <v>111.97115381142552</v>
      </c>
      <c r="O21" s="54">
        <v>117.15239128430154</v>
      </c>
      <c r="P21" s="54">
        <v>123.81660351721126</v>
      </c>
      <c r="Q21" s="54">
        <v>174.75339938851766</v>
      </c>
      <c r="R21" s="54">
        <v>133.48210724226695</v>
      </c>
      <c r="S21" s="54">
        <v>148.40218334020062</v>
      </c>
      <c r="T21" s="54">
        <v>130.21655670703294</v>
      </c>
      <c r="U21" s="54">
        <v>131.90668621624715</v>
      </c>
      <c r="V21" s="54">
        <v>123.85665493296165</v>
      </c>
      <c r="W21" s="54">
        <v>125.21854609254972</v>
      </c>
      <c r="X21" s="54">
        <v>126.8197230500397</v>
      </c>
      <c r="Y21" s="54">
        <v>134.63023371168427</v>
      </c>
      <c r="Z21" s="54">
        <v>128.68037715249412</v>
      </c>
      <c r="AA21" s="54">
        <v>135.3500420442121</v>
      </c>
      <c r="AB21" s="54">
        <v>138.93619730925849</v>
      </c>
      <c r="AC21" s="55">
        <f t="shared" si="4"/>
        <v>3.4796580474151773E-3</v>
      </c>
      <c r="AD21" s="55">
        <f>(AB21-B21)/B21</f>
        <v>0.2136307069813993</v>
      </c>
      <c r="AF21" s="56">
        <f>(AB21-AA21)/AA21</f>
        <v>2.6495413011212575E-2</v>
      </c>
      <c r="AG21" s="57">
        <f t="shared" si="3"/>
        <v>3.5861552650463864</v>
      </c>
    </row>
    <row r="22" spans="1:39" hidden="1" outlineLevel="1">
      <c r="A22" s="53" t="s">
        <v>25</v>
      </c>
      <c r="B22" s="54"/>
      <c r="C22" s="54"/>
      <c r="D22" s="54"/>
      <c r="E22" s="54"/>
      <c r="F22" s="54"/>
      <c r="G22" s="54"/>
      <c r="H22" s="54"/>
      <c r="I22" s="54"/>
      <c r="J22" s="54"/>
      <c r="K22" s="54"/>
      <c r="L22" s="54"/>
      <c r="M22" s="54"/>
      <c r="N22" s="54"/>
      <c r="O22" s="54"/>
      <c r="P22" s="54"/>
      <c r="Q22" s="54"/>
      <c r="R22" s="54"/>
      <c r="S22" s="54"/>
      <c r="T22" s="54"/>
      <c r="U22" s="54"/>
      <c r="V22" s="54"/>
      <c r="W22" s="54"/>
      <c r="X22" s="54"/>
      <c r="Y22" s="54"/>
      <c r="Z22" s="54"/>
      <c r="AA22" s="54"/>
      <c r="AB22" s="54"/>
      <c r="AC22" s="55">
        <f t="shared" si="4"/>
        <v>0</v>
      </c>
      <c r="AD22" s="55"/>
      <c r="AF22" s="56"/>
      <c r="AG22" s="57">
        <f t="shared" si="3"/>
        <v>0</v>
      </c>
    </row>
    <row r="23" spans="1:39" ht="15">
      <c r="A23" s="58" t="s">
        <v>26</v>
      </c>
      <c r="B23" s="49"/>
      <c r="C23" s="49"/>
      <c r="D23" s="49"/>
      <c r="E23" s="49"/>
      <c r="F23" s="49"/>
      <c r="G23" s="49"/>
      <c r="H23" s="49"/>
      <c r="I23" s="49"/>
      <c r="J23" s="49"/>
      <c r="K23" s="49"/>
      <c r="L23" s="49"/>
      <c r="M23" s="49"/>
      <c r="N23" s="49"/>
      <c r="O23" s="49"/>
      <c r="P23" s="49"/>
      <c r="Q23" s="49"/>
      <c r="R23" s="49"/>
      <c r="S23" s="49"/>
      <c r="T23" s="49"/>
      <c r="U23" s="49"/>
      <c r="V23" s="49"/>
      <c r="W23" s="49"/>
      <c r="X23" s="49"/>
      <c r="Y23" s="49"/>
      <c r="Z23" s="49"/>
      <c r="AA23" s="49"/>
      <c r="AB23" s="49"/>
      <c r="AC23" s="19">
        <f t="shared" si="4"/>
        <v>0</v>
      </c>
      <c r="AD23" s="50"/>
      <c r="AF23" s="51"/>
      <c r="AG23" s="52">
        <f t="shared" si="3"/>
        <v>0</v>
      </c>
      <c r="AM23" s="20"/>
    </row>
    <row r="24" spans="1:39" ht="15" collapsed="1">
      <c r="A24" s="58" t="s">
        <v>27</v>
      </c>
      <c r="B24" s="49">
        <f t="shared" ref="B24:AA24" si="7">SUM(B25:B31)</f>
        <v>1146.7344018820606</v>
      </c>
      <c r="C24" s="49">
        <f t="shared" si="7"/>
        <v>1140.6084030126062</v>
      </c>
      <c r="D24" s="49">
        <f t="shared" si="7"/>
        <v>1105.1853764060666</v>
      </c>
      <c r="E24" s="49">
        <f t="shared" si="7"/>
        <v>1213.6015392467302</v>
      </c>
      <c r="F24" s="49">
        <f t="shared" si="7"/>
        <v>1225.370489710803</v>
      </c>
      <c r="G24" s="49">
        <f t="shared" si="7"/>
        <v>1602.2623692772409</v>
      </c>
      <c r="H24" s="49">
        <f t="shared" si="7"/>
        <v>1391.3338039012469</v>
      </c>
      <c r="I24" s="49">
        <f t="shared" si="7"/>
        <v>1338.2500177272375</v>
      </c>
      <c r="J24" s="49">
        <f t="shared" si="7"/>
        <v>1232.2641234433422</v>
      </c>
      <c r="K24" s="49">
        <f t="shared" si="7"/>
        <v>1339.5850611867436</v>
      </c>
      <c r="L24" s="49">
        <f t="shared" si="7"/>
        <v>1342.8874875104395</v>
      </c>
      <c r="M24" s="49">
        <f t="shared" si="7"/>
        <v>1369.4422902713609</v>
      </c>
      <c r="N24" s="49">
        <f t="shared" si="7"/>
        <v>1243.8084562204749</v>
      </c>
      <c r="O24" s="49">
        <f t="shared" si="7"/>
        <v>1401.6536576532205</v>
      </c>
      <c r="P24" s="49">
        <f t="shared" si="7"/>
        <v>1234.7188069541535</v>
      </c>
      <c r="Q24" s="49">
        <f t="shared" si="7"/>
        <v>1299.9045434305126</v>
      </c>
      <c r="R24" s="49">
        <f t="shared" si="7"/>
        <v>1238.7302675679182</v>
      </c>
      <c r="S24" s="49">
        <f t="shared" si="7"/>
        <v>1304.0757266001683</v>
      </c>
      <c r="T24" s="49">
        <f t="shared" si="7"/>
        <v>1244.3328131267563</v>
      </c>
      <c r="U24" s="49">
        <f t="shared" si="7"/>
        <v>1164.1123337835534</v>
      </c>
      <c r="V24" s="49">
        <f t="shared" si="7"/>
        <v>1229.4534181477572</v>
      </c>
      <c r="W24" s="49">
        <f t="shared" si="7"/>
        <v>1107.8835252156882</v>
      </c>
      <c r="X24" s="49">
        <f t="shared" si="7"/>
        <v>941.54592231969184</v>
      </c>
      <c r="Y24" s="49">
        <f t="shared" si="7"/>
        <v>1153.4049585096948</v>
      </c>
      <c r="Z24" s="49">
        <f t="shared" si="7"/>
        <v>963.76332144627145</v>
      </c>
      <c r="AA24" s="49">
        <f t="shared" si="7"/>
        <v>950.62438233279954</v>
      </c>
      <c r="AB24" s="49">
        <f>SUM(AB25:AB31)</f>
        <v>1009.2280653964531</v>
      </c>
      <c r="AC24" s="19">
        <f t="shared" si="4"/>
        <v>2.5276124058708493E-2</v>
      </c>
      <c r="AD24" s="50">
        <f>(AB24-B24)/B24</f>
        <v>-0.11991123337708134</v>
      </c>
      <c r="AF24" s="51">
        <f>(AB24-AA24)/AA24</f>
        <v>6.1647569905415332E-2</v>
      </c>
      <c r="AG24" s="52">
        <f t="shared" si="3"/>
        <v>58.603683063653534</v>
      </c>
      <c r="AJ24" s="59"/>
      <c r="AK24" s="59"/>
      <c r="AL24" s="59"/>
    </row>
    <row r="25" spans="1:39" hidden="1" outlineLevel="1">
      <c r="A25" s="53" t="s">
        <v>28</v>
      </c>
      <c r="B25" s="54"/>
      <c r="C25" s="54"/>
      <c r="D25" s="54"/>
      <c r="E25" s="54"/>
      <c r="F25" s="54"/>
      <c r="G25" s="54"/>
      <c r="H25" s="54"/>
      <c r="I25" s="54"/>
      <c r="J25" s="54"/>
      <c r="K25" s="54"/>
      <c r="L25" s="54"/>
      <c r="M25" s="54"/>
      <c r="N25" s="54"/>
      <c r="O25" s="54"/>
      <c r="P25" s="54"/>
      <c r="Q25" s="54"/>
      <c r="R25" s="54"/>
      <c r="S25" s="54"/>
      <c r="T25" s="54"/>
      <c r="U25" s="54"/>
      <c r="V25" s="54"/>
      <c r="W25" s="54"/>
      <c r="X25" s="54"/>
      <c r="Y25" s="54"/>
      <c r="Z25" s="54"/>
      <c r="AA25" s="54"/>
      <c r="AB25" s="54"/>
      <c r="AC25" s="55">
        <f t="shared" si="4"/>
        <v>0</v>
      </c>
      <c r="AD25" s="55"/>
      <c r="AF25" s="56"/>
      <c r="AG25" s="57">
        <f t="shared" si="3"/>
        <v>0</v>
      </c>
    </row>
    <row r="26" spans="1:39" hidden="1" outlineLevel="1">
      <c r="A26" s="53" t="s">
        <v>29</v>
      </c>
      <c r="B26" s="54"/>
      <c r="C26" s="54"/>
      <c r="D26" s="54"/>
      <c r="E26" s="54"/>
      <c r="F26" s="54"/>
      <c r="G26" s="54"/>
      <c r="H26" s="54"/>
      <c r="I26" s="54"/>
      <c r="J26" s="54"/>
      <c r="K26" s="54"/>
      <c r="L26" s="54"/>
      <c r="M26" s="54"/>
      <c r="N26" s="54"/>
      <c r="O26" s="54"/>
      <c r="P26" s="54"/>
      <c r="Q26" s="54"/>
      <c r="R26" s="54"/>
      <c r="S26" s="54"/>
      <c r="T26" s="54"/>
      <c r="U26" s="54"/>
      <c r="V26" s="54"/>
      <c r="W26" s="54"/>
      <c r="X26" s="54"/>
      <c r="Y26" s="54"/>
      <c r="Z26" s="54"/>
      <c r="AA26" s="54"/>
      <c r="AB26" s="54"/>
      <c r="AC26" s="55">
        <f t="shared" si="4"/>
        <v>0</v>
      </c>
      <c r="AD26" s="55"/>
      <c r="AF26" s="56"/>
      <c r="AG26" s="57">
        <f t="shared" si="3"/>
        <v>0</v>
      </c>
    </row>
    <row r="27" spans="1:39" hidden="1" outlineLevel="1">
      <c r="A27" s="53" t="s">
        <v>30</v>
      </c>
      <c r="B27" s="54"/>
      <c r="C27" s="54"/>
      <c r="D27" s="54"/>
      <c r="E27" s="54"/>
      <c r="F27" s="54"/>
      <c r="G27" s="54"/>
      <c r="H27" s="54"/>
      <c r="I27" s="54"/>
      <c r="J27" s="54"/>
      <c r="K27" s="54"/>
      <c r="L27" s="54"/>
      <c r="M27" s="54"/>
      <c r="N27" s="54"/>
      <c r="O27" s="54"/>
      <c r="P27" s="54"/>
      <c r="Q27" s="54"/>
      <c r="R27" s="54"/>
      <c r="S27" s="54"/>
      <c r="T27" s="54"/>
      <c r="U27" s="54"/>
      <c r="V27" s="54"/>
      <c r="W27" s="54"/>
      <c r="X27" s="54"/>
      <c r="Y27" s="54"/>
      <c r="Z27" s="54"/>
      <c r="AA27" s="54"/>
      <c r="AB27" s="54"/>
      <c r="AC27" s="55">
        <f t="shared" si="4"/>
        <v>0</v>
      </c>
      <c r="AD27" s="55"/>
      <c r="AF27" s="56"/>
      <c r="AG27" s="57">
        <f t="shared" si="3"/>
        <v>0</v>
      </c>
    </row>
    <row r="28" spans="1:39" hidden="1" outlineLevel="1">
      <c r="A28" s="53" t="s">
        <v>31</v>
      </c>
      <c r="B28" s="54">
        <v>355.036</v>
      </c>
      <c r="C28" s="54">
        <v>315.14515999999998</v>
      </c>
      <c r="D28" s="54">
        <v>255.60083999999998</v>
      </c>
      <c r="E28" s="54">
        <v>357.2998</v>
      </c>
      <c r="F28" s="54">
        <v>269.64124000000004</v>
      </c>
      <c r="G28" s="54">
        <v>494.59520000000003</v>
      </c>
      <c r="H28" s="54">
        <v>484.03343999999993</v>
      </c>
      <c r="I28" s="54">
        <v>423.48680000000002</v>
      </c>
      <c r="J28" s="54">
        <v>305.58044000000001</v>
      </c>
      <c r="K28" s="54">
        <v>383.22723999999999</v>
      </c>
      <c r="L28" s="54">
        <v>366.38315999999998</v>
      </c>
      <c r="M28" s="54">
        <v>385.28247999999996</v>
      </c>
      <c r="N28" s="54">
        <v>273.89956000000001</v>
      </c>
      <c r="O28" s="54">
        <v>386.76</v>
      </c>
      <c r="P28" s="54">
        <v>240.79571999999996</v>
      </c>
      <c r="Q28" s="54">
        <v>266.73371999999995</v>
      </c>
      <c r="R28" s="54">
        <v>254.85636</v>
      </c>
      <c r="S28" s="54">
        <v>376.76671999999996</v>
      </c>
      <c r="T28" s="54">
        <v>262.20744000000002</v>
      </c>
      <c r="U28" s="54">
        <v>307.32239999999996</v>
      </c>
      <c r="V28" s="54">
        <v>427.93387999999993</v>
      </c>
      <c r="W28" s="54">
        <v>360.67856</v>
      </c>
      <c r="X28" s="54">
        <v>229.39619999999999</v>
      </c>
      <c r="Y28" s="54">
        <v>515.69275999999991</v>
      </c>
      <c r="Z28" s="54">
        <v>382.31807680000009</v>
      </c>
      <c r="AA28" s="54">
        <v>392.50903999999997</v>
      </c>
      <c r="AB28" s="54">
        <v>425.60363999999993</v>
      </c>
      <c r="AC28" s="55">
        <f t="shared" si="4"/>
        <v>1.0659246183618581E-2</v>
      </c>
      <c r="AD28" s="55">
        <f t="shared" ref="AD28:AD31" si="8">(AB28-B28)/B28</f>
        <v>0.19876192836782727</v>
      </c>
      <c r="AF28" s="56">
        <f t="shared" ref="AF28:AF35" si="9">(AB28-AA28)/AA28</f>
        <v>8.4315510287355316E-2</v>
      </c>
      <c r="AG28" s="57">
        <f t="shared" si="3"/>
        <v>33.094599999999957</v>
      </c>
    </row>
    <row r="29" spans="1:39" hidden="1" outlineLevel="1">
      <c r="A29" s="53" t="s">
        <v>32</v>
      </c>
      <c r="B29" s="54">
        <v>44.471430666666677</v>
      </c>
      <c r="C29" s="54">
        <v>45.82905609809557</v>
      </c>
      <c r="D29" s="54">
        <v>54.319466666666678</v>
      </c>
      <c r="E29" s="54">
        <v>45.942600000000006</v>
      </c>
      <c r="F29" s="54">
        <v>45.41093333333334</v>
      </c>
      <c r="G29" s="54">
        <v>39.682866666666669</v>
      </c>
      <c r="H29" s="54">
        <v>40.106000000000002</v>
      </c>
      <c r="I29" s="54">
        <v>38.011600000000008</v>
      </c>
      <c r="J29" s="54">
        <v>43.87093333333334</v>
      </c>
      <c r="K29" s="54">
        <v>47.625600000000006</v>
      </c>
      <c r="L29" s="54">
        <v>42.248066666666674</v>
      </c>
      <c r="M29" s="54">
        <v>38.472866666666668</v>
      </c>
      <c r="N29" s="54">
        <v>37.170466666666677</v>
      </c>
      <c r="O29" s="54">
        <v>36.101999999999997</v>
      </c>
      <c r="P29" s="54">
        <v>30.754533333333338</v>
      </c>
      <c r="Q29" s="54">
        <v>27.89746666666667</v>
      </c>
      <c r="R29" s="54">
        <v>29.550400000000003</v>
      </c>
      <c r="S29" s="54">
        <v>23.3552</v>
      </c>
      <c r="T29" s="54">
        <v>30.76113333333333</v>
      </c>
      <c r="U29" s="54">
        <v>40.926600000000008</v>
      </c>
      <c r="V29" s="54">
        <v>45.163800000000009</v>
      </c>
      <c r="W29" s="54">
        <v>32.322400000000002</v>
      </c>
      <c r="X29" s="54">
        <v>21.321666666666669</v>
      </c>
      <c r="Y29" s="54">
        <v>21.661200000000001</v>
      </c>
      <c r="Z29" s="54">
        <v>25.086600000000001</v>
      </c>
      <c r="AA29" s="54">
        <v>28.305199999999999</v>
      </c>
      <c r="AB29" s="54">
        <v>35.79913333333333</v>
      </c>
      <c r="AC29" s="55">
        <f t="shared" si="4"/>
        <v>8.9658954834170618E-4</v>
      </c>
      <c r="AD29" s="55">
        <f t="shared" si="8"/>
        <v>-0.19500828292069364</v>
      </c>
      <c r="AF29" s="56">
        <f t="shared" si="9"/>
        <v>0.26475465050002583</v>
      </c>
      <c r="AG29" s="57">
        <f t="shared" si="3"/>
        <v>7.4939333333333309</v>
      </c>
    </row>
    <row r="30" spans="1:39" hidden="1" outlineLevel="1">
      <c r="A30" s="53" t="s">
        <v>33</v>
      </c>
      <c r="B30" s="54">
        <v>660.29504306688011</v>
      </c>
      <c r="C30" s="54">
        <v>685.69100626175987</v>
      </c>
      <c r="D30" s="54">
        <v>695.21449245984002</v>
      </c>
      <c r="E30" s="54">
        <v>698.38898785920003</v>
      </c>
      <c r="F30" s="54">
        <v>793.62384984000016</v>
      </c>
      <c r="G30" s="54">
        <v>911.08017961631992</v>
      </c>
      <c r="H30" s="54">
        <v>733.30843725215993</v>
      </c>
      <c r="I30" s="54">
        <v>758.70440044704003</v>
      </c>
      <c r="J30" s="54">
        <v>752.35540964831989</v>
      </c>
      <c r="K30" s="54">
        <v>793.62384984000016</v>
      </c>
      <c r="L30" s="54">
        <v>822.19430843424004</v>
      </c>
      <c r="M30" s="54">
        <v>831.71779463231996</v>
      </c>
      <c r="N30" s="54">
        <v>834.89229003167998</v>
      </c>
      <c r="O30" s="54">
        <v>838.06678543103988</v>
      </c>
      <c r="P30" s="54">
        <v>803.14733603807997</v>
      </c>
      <c r="Q30" s="54">
        <v>861.83792983058561</v>
      </c>
      <c r="R30" s="54">
        <v>826.20029863733714</v>
      </c>
      <c r="S30" s="54">
        <v>784.47000256854335</v>
      </c>
      <c r="T30" s="54">
        <v>848.79127313502704</v>
      </c>
      <c r="U30" s="54">
        <v>719.95377346400699</v>
      </c>
      <c r="V30" s="54">
        <v>680.96838458640741</v>
      </c>
      <c r="W30" s="54">
        <v>652.43870612419562</v>
      </c>
      <c r="X30" s="54">
        <v>621.70192293919752</v>
      </c>
      <c r="Y30" s="54">
        <v>539.13240815756023</v>
      </c>
      <c r="Z30" s="54">
        <v>483.07046092071607</v>
      </c>
      <c r="AA30" s="54">
        <v>465.37682572852486</v>
      </c>
      <c r="AB30" s="54">
        <v>488.65913257879959</v>
      </c>
      <c r="AC30" s="55">
        <f t="shared" si="4"/>
        <v>1.2238471442657155E-2</v>
      </c>
      <c r="AD30" s="55">
        <f t="shared" si="8"/>
        <v>-0.25993820836649206</v>
      </c>
      <c r="AF30" s="56">
        <f t="shared" si="9"/>
        <v>5.0028934753739401E-2</v>
      </c>
      <c r="AG30" s="57">
        <f t="shared" si="3"/>
        <v>23.282306850274722</v>
      </c>
    </row>
    <row r="31" spans="1:39" hidden="1" outlineLevel="1">
      <c r="A31" s="53" t="s">
        <v>34</v>
      </c>
      <c r="B31" s="54">
        <v>86.931928148513919</v>
      </c>
      <c r="C31" s="54">
        <v>93.943180652750939</v>
      </c>
      <c r="D31" s="54">
        <v>100.0505772795599</v>
      </c>
      <c r="E31" s="54">
        <v>111.97015138753022</v>
      </c>
      <c r="F31" s="54">
        <v>116.69446653746948</v>
      </c>
      <c r="G31" s="54">
        <v>156.90412299425418</v>
      </c>
      <c r="H31" s="54">
        <v>133.88592664908711</v>
      </c>
      <c r="I31" s="54">
        <v>118.04721728019732</v>
      </c>
      <c r="J31" s="54">
        <v>130.45734046168897</v>
      </c>
      <c r="K31" s="54">
        <v>115.10837134674341</v>
      </c>
      <c r="L31" s="54">
        <v>112.06195240953299</v>
      </c>
      <c r="M31" s="54">
        <v>113.96914897237438</v>
      </c>
      <c r="N31" s="54">
        <v>97.84613952212807</v>
      </c>
      <c r="O31" s="54">
        <v>140.72487222218066</v>
      </c>
      <c r="P31" s="54">
        <v>160.02121758274026</v>
      </c>
      <c r="Q31" s="54">
        <v>143.4354269332602</v>
      </c>
      <c r="R31" s="54">
        <v>128.12320893058111</v>
      </c>
      <c r="S31" s="54">
        <v>119.48380403162501</v>
      </c>
      <c r="T31" s="54">
        <v>102.57296665839588</v>
      </c>
      <c r="U31" s="54">
        <v>95.909560319546543</v>
      </c>
      <c r="V31" s="54">
        <v>75.387353561349926</v>
      </c>
      <c r="W31" s="54">
        <v>62.443859091492577</v>
      </c>
      <c r="X31" s="54">
        <v>69.12613271382773</v>
      </c>
      <c r="Y31" s="54">
        <v>76.918590352134473</v>
      </c>
      <c r="Z31" s="54">
        <v>73.288183725555328</v>
      </c>
      <c r="AA31" s="54">
        <v>64.433316604274694</v>
      </c>
      <c r="AB31" s="54">
        <v>59.166159484320268</v>
      </c>
      <c r="AC31" s="55">
        <f t="shared" si="4"/>
        <v>1.4818168840910505E-3</v>
      </c>
      <c r="AD31" s="55">
        <f t="shared" si="8"/>
        <v>-0.31939667341507483</v>
      </c>
      <c r="AF31" s="56">
        <f t="shared" si="9"/>
        <v>-8.1745863747839223E-2</v>
      </c>
      <c r="AG31" s="57">
        <f t="shared" si="3"/>
        <v>-5.267157119954426</v>
      </c>
    </row>
    <row r="32" spans="1:39" ht="15" collapsed="1">
      <c r="A32" s="58" t="s">
        <v>35</v>
      </c>
      <c r="B32" s="49">
        <f t="shared" ref="B32:AA32" si="10">SUM(B33:B36)</f>
        <v>90.614151937261823</v>
      </c>
      <c r="C32" s="49">
        <f t="shared" si="10"/>
        <v>90.925080273790741</v>
      </c>
      <c r="D32" s="49">
        <f t="shared" si="10"/>
        <v>91.327221808728751</v>
      </c>
      <c r="E32" s="49">
        <f t="shared" si="10"/>
        <v>91.697422353556675</v>
      </c>
      <c r="F32" s="49">
        <f t="shared" si="10"/>
        <v>92.013272284233707</v>
      </c>
      <c r="G32" s="49">
        <f t="shared" si="10"/>
        <v>92.328555737865173</v>
      </c>
      <c r="H32" s="49">
        <f t="shared" si="10"/>
        <v>92.21337624496698</v>
      </c>
      <c r="I32" s="49">
        <f t="shared" si="10"/>
        <v>79.010408975834821</v>
      </c>
      <c r="J32" s="49">
        <f t="shared" si="10"/>
        <v>61.388838952398324</v>
      </c>
      <c r="K32" s="49">
        <f t="shared" si="10"/>
        <v>68.751469991388575</v>
      </c>
      <c r="L32" s="49">
        <f t="shared" si="10"/>
        <v>73.267031758038058</v>
      </c>
      <c r="M32" s="49">
        <f t="shared" si="10"/>
        <v>81.978240617457885</v>
      </c>
      <c r="N32" s="49">
        <f t="shared" si="10"/>
        <v>105.76962238807788</v>
      </c>
      <c r="O32" s="49">
        <f t="shared" si="10"/>
        <v>150.93346054006457</v>
      </c>
      <c r="P32" s="49">
        <f t="shared" si="10"/>
        <v>142.78844430153842</v>
      </c>
      <c r="Q32" s="49">
        <f t="shared" si="10"/>
        <v>127.27467242665767</v>
      </c>
      <c r="R32" s="49">
        <f t="shared" si="10"/>
        <v>124.35288146235634</v>
      </c>
      <c r="S32" s="49">
        <f t="shared" si="10"/>
        <v>82.760765806725232</v>
      </c>
      <c r="T32" s="49">
        <f t="shared" si="10"/>
        <v>61.935982419495538</v>
      </c>
      <c r="U32" s="49">
        <f t="shared" si="10"/>
        <v>63.383746244742433</v>
      </c>
      <c r="V32" s="49">
        <f t="shared" si="10"/>
        <v>54.169657404742431</v>
      </c>
      <c r="W32" s="49">
        <f t="shared" si="10"/>
        <v>41.468666244742423</v>
      </c>
      <c r="X32" s="49">
        <f t="shared" si="10"/>
        <v>45.053346244742428</v>
      </c>
      <c r="Y32" s="49">
        <f t="shared" si="10"/>
        <v>43.046946244742422</v>
      </c>
      <c r="Z32" s="49">
        <f t="shared" si="10"/>
        <v>39.163212911409097</v>
      </c>
      <c r="AA32" s="49">
        <f t="shared" si="10"/>
        <v>39.664812911409093</v>
      </c>
      <c r="AB32" s="49">
        <f>SUM(AB33:AB36)</f>
        <v>22.63974624474243</v>
      </c>
      <c r="AC32" s="19">
        <f t="shared" si="4"/>
        <v>5.6701260533712514E-4</v>
      </c>
      <c r="AD32" s="50">
        <f>(AB32-B32)/B32</f>
        <v>-0.7501522029316412</v>
      </c>
      <c r="AF32" s="51">
        <f>(AB32-AA32)/AA32</f>
        <v>-0.42922342038249256</v>
      </c>
      <c r="AG32" s="52">
        <f>AB32-AA32</f>
        <v>-17.025066666666664</v>
      </c>
    </row>
    <row r="33" spans="1:33" hidden="1" outlineLevel="1">
      <c r="A33" s="53" t="s">
        <v>36</v>
      </c>
      <c r="B33" s="54"/>
      <c r="C33" s="54"/>
      <c r="D33" s="54"/>
      <c r="E33" s="54"/>
      <c r="F33" s="54"/>
      <c r="G33" s="54"/>
      <c r="H33" s="54"/>
      <c r="I33" s="54"/>
      <c r="J33" s="54"/>
      <c r="K33" s="54"/>
      <c r="L33" s="54"/>
      <c r="M33" s="54"/>
      <c r="N33" s="54"/>
      <c r="O33" s="54"/>
      <c r="P33" s="54"/>
      <c r="Q33" s="54"/>
      <c r="R33" s="54"/>
      <c r="S33" s="54"/>
      <c r="T33" s="54"/>
      <c r="U33" s="54"/>
      <c r="V33" s="54"/>
      <c r="W33" s="54"/>
      <c r="X33" s="54"/>
      <c r="Y33" s="54"/>
      <c r="Z33" s="54"/>
      <c r="AA33" s="54"/>
      <c r="AB33" s="54"/>
      <c r="AC33" s="22">
        <f t="shared" si="4"/>
        <v>0</v>
      </c>
      <c r="AD33" s="22"/>
      <c r="AF33" s="56"/>
      <c r="AG33" s="57">
        <f t="shared" si="3"/>
        <v>0</v>
      </c>
    </row>
    <row r="34" spans="1:33" hidden="1" outlineLevel="1">
      <c r="A34" s="53" t="s">
        <v>37</v>
      </c>
      <c r="B34" s="54"/>
      <c r="C34" s="54"/>
      <c r="D34" s="54"/>
      <c r="E34" s="54"/>
      <c r="F34" s="54"/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4"/>
      <c r="R34" s="54"/>
      <c r="S34" s="54"/>
      <c r="T34" s="54"/>
      <c r="U34" s="54"/>
      <c r="V34" s="54"/>
      <c r="W34" s="54"/>
      <c r="X34" s="54"/>
      <c r="Y34" s="54"/>
      <c r="Z34" s="54"/>
      <c r="AA34" s="54"/>
      <c r="AB34" s="54"/>
      <c r="AC34" s="55">
        <f t="shared" si="4"/>
        <v>0</v>
      </c>
      <c r="AD34" s="22"/>
      <c r="AF34" s="56"/>
      <c r="AG34" s="57">
        <f t="shared" si="3"/>
        <v>0</v>
      </c>
    </row>
    <row r="35" spans="1:33" hidden="1" outlineLevel="1">
      <c r="A35" s="53" t="s">
        <v>38</v>
      </c>
      <c r="B35" s="54">
        <v>90.614151937261823</v>
      </c>
      <c r="C35" s="54">
        <v>90.925080273790741</v>
      </c>
      <c r="D35" s="54">
        <v>91.327221808728751</v>
      </c>
      <c r="E35" s="54">
        <v>91.697422353556675</v>
      </c>
      <c r="F35" s="54">
        <v>92.013272284233707</v>
      </c>
      <c r="G35" s="54">
        <v>92.328555737865173</v>
      </c>
      <c r="H35" s="54">
        <v>92.21337624496698</v>
      </c>
      <c r="I35" s="54">
        <v>79.010408975834821</v>
      </c>
      <c r="J35" s="54">
        <v>61.388838952398324</v>
      </c>
      <c r="K35" s="54">
        <v>68.751469991388575</v>
      </c>
      <c r="L35" s="54">
        <v>73.267031758038058</v>
      </c>
      <c r="M35" s="54">
        <v>81.978240617457885</v>
      </c>
      <c r="N35" s="54">
        <v>105.76962238807788</v>
      </c>
      <c r="O35" s="54">
        <v>150.93346054006457</v>
      </c>
      <c r="P35" s="54">
        <v>142.78844430153842</v>
      </c>
      <c r="Q35" s="54">
        <v>127.27467242665767</v>
      </c>
      <c r="R35" s="54">
        <v>124.35288146235634</v>
      </c>
      <c r="S35" s="54">
        <v>82.760765806725232</v>
      </c>
      <c r="T35" s="54">
        <v>61.935982419495538</v>
      </c>
      <c r="U35" s="54">
        <v>63.383746244742433</v>
      </c>
      <c r="V35" s="54">
        <v>54.169657404742431</v>
      </c>
      <c r="W35" s="54">
        <v>41.468666244742423</v>
      </c>
      <c r="X35" s="54">
        <v>45.053346244742428</v>
      </c>
      <c r="Y35" s="54">
        <v>43.046946244742422</v>
      </c>
      <c r="Z35" s="54">
        <v>39.163212911409097</v>
      </c>
      <c r="AA35" s="54">
        <v>39.664812911409093</v>
      </c>
      <c r="AB35" s="54">
        <v>22.63974624474243</v>
      </c>
      <c r="AC35" s="55">
        <f t="shared" si="4"/>
        <v>5.6701260533712514E-4</v>
      </c>
      <c r="AD35" s="22">
        <f>(AB35-B35)/B35</f>
        <v>-0.7501522029316412</v>
      </c>
      <c r="AF35" s="56">
        <f t="shared" si="9"/>
        <v>-0.42922342038249256</v>
      </c>
      <c r="AG35" s="57">
        <f t="shared" si="3"/>
        <v>-17.025066666666664</v>
      </c>
    </row>
    <row r="36" spans="1:33" hidden="1" outlineLevel="1">
      <c r="A36" s="53" t="s">
        <v>39</v>
      </c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  <c r="Z36" s="54"/>
      <c r="AA36" s="54"/>
      <c r="AB36" s="54"/>
      <c r="AC36" s="55">
        <f t="shared" si="4"/>
        <v>0</v>
      </c>
      <c r="AD36" s="22"/>
      <c r="AF36" s="56"/>
      <c r="AG36" s="57">
        <f t="shared" si="3"/>
        <v>0</v>
      </c>
    </row>
    <row r="37" spans="1:33"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24"/>
      <c r="U37" s="60"/>
      <c r="V37" s="60"/>
      <c r="W37" s="60"/>
      <c r="X37" s="60"/>
      <c r="Y37" s="60"/>
      <c r="Z37" s="24"/>
      <c r="AA37" s="24"/>
      <c r="AB37" s="24"/>
      <c r="AC37" s="61"/>
      <c r="AF37" s="62"/>
      <c r="AG37" s="59"/>
    </row>
    <row r="38" spans="1:33" ht="15">
      <c r="A38" s="63" t="s">
        <v>40</v>
      </c>
      <c r="B38" s="64">
        <f t="shared" ref="B38:AA38" si="11">SUM(B2,B7,B8,B9,B10,B11,B17,B23,B24,B32)</f>
        <v>32877.935702287301</v>
      </c>
      <c r="C38" s="64">
        <f t="shared" si="11"/>
        <v>33606.745970240103</v>
      </c>
      <c r="D38" s="64">
        <f t="shared" si="11"/>
        <v>33417.982645739685</v>
      </c>
      <c r="E38" s="64">
        <f t="shared" si="11"/>
        <v>33649.184974703436</v>
      </c>
      <c r="F38" s="64">
        <f t="shared" si="11"/>
        <v>34772.191863275235</v>
      </c>
      <c r="G38" s="64">
        <f t="shared" si="11"/>
        <v>35794.378757495935</v>
      </c>
      <c r="H38" s="64">
        <f t="shared" si="11"/>
        <v>37410.9597021644</v>
      </c>
      <c r="I38" s="64">
        <f t="shared" si="11"/>
        <v>38752.357221292878</v>
      </c>
      <c r="J38" s="64">
        <f t="shared" si="11"/>
        <v>40650.102398268762</v>
      </c>
      <c r="K38" s="64">
        <f t="shared" si="11"/>
        <v>42377.781151962867</v>
      </c>
      <c r="L38" s="64">
        <f t="shared" si="11"/>
        <v>45193.952604559243</v>
      </c>
      <c r="M38" s="64">
        <f t="shared" si="11"/>
        <v>47557.354226049254</v>
      </c>
      <c r="N38" s="64">
        <f t="shared" si="11"/>
        <v>46034.585934086666</v>
      </c>
      <c r="O38" s="64">
        <f t="shared" si="11"/>
        <v>45639.123355164214</v>
      </c>
      <c r="P38" s="64">
        <f t="shared" si="11"/>
        <v>46129.741058692358</v>
      </c>
      <c r="Q38" s="64">
        <f t="shared" si="11"/>
        <v>48104.566609270019</v>
      </c>
      <c r="R38" s="64">
        <f t="shared" si="11"/>
        <v>47550.194515268355</v>
      </c>
      <c r="S38" s="64">
        <f t="shared" si="11"/>
        <v>47622.946165735331</v>
      </c>
      <c r="T38" s="64">
        <f t="shared" si="11"/>
        <v>47300.105439237792</v>
      </c>
      <c r="U38" s="64">
        <f t="shared" si="11"/>
        <v>42108.507147820783</v>
      </c>
      <c r="V38" s="64">
        <f t="shared" si="11"/>
        <v>41679.517502088405</v>
      </c>
      <c r="W38" s="64">
        <f t="shared" si="11"/>
        <v>38009.303683147758</v>
      </c>
      <c r="X38" s="64">
        <f t="shared" si="11"/>
        <v>38194.75368691171</v>
      </c>
      <c r="Y38" s="64">
        <f t="shared" si="11"/>
        <v>37182.847404385051</v>
      </c>
      <c r="Z38" s="64">
        <f t="shared" si="11"/>
        <v>36681.624840626515</v>
      </c>
      <c r="AA38" s="64">
        <f t="shared" si="11"/>
        <v>38443.649005687839</v>
      </c>
      <c r="AB38" s="64">
        <f>SUM(AB2,AB7,AB8,AB9,AB10,AB11,AB17,AB23,AB24,AB32)</f>
        <v>39928.118055297302</v>
      </c>
      <c r="AC38" s="50">
        <f>AB38/$AB$38</f>
        <v>1</v>
      </c>
      <c r="AD38" s="50">
        <f>(AB38-B38)/B38</f>
        <v>0.21443506723931952</v>
      </c>
      <c r="AF38" s="51">
        <f>(AB38-AA38)/AA38</f>
        <v>3.8614155731934593E-2</v>
      </c>
      <c r="AG38" s="52">
        <f>AB38-AA38</f>
        <v>1484.4690496094627</v>
      </c>
    </row>
    <row r="39" spans="1:33" ht="13.5" customHeight="1">
      <c r="B39" s="65"/>
      <c r="C39" s="24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3">
      <c r="A40" s="66"/>
      <c r="B40" s="67"/>
      <c r="C40" s="68"/>
      <c r="D40" s="68"/>
      <c r="E40" s="68"/>
      <c r="F40" s="68"/>
      <c r="G40" s="68"/>
      <c r="H40" s="68"/>
      <c r="I40" s="68"/>
      <c r="J40" s="68"/>
      <c r="K40" s="68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  <c r="X40" s="68"/>
      <c r="Y40" s="68"/>
      <c r="Z40" s="68"/>
      <c r="AA40" s="68"/>
      <c r="AB40" s="68"/>
      <c r="AG40" s="59"/>
    </row>
    <row r="41" spans="1:33"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  <c r="P41" s="20"/>
      <c r="Q41" s="20"/>
      <c r="R41" s="20"/>
      <c r="S41" s="20"/>
      <c r="T41" s="20"/>
      <c r="U41" s="20"/>
      <c r="V41" s="20"/>
      <c r="W41" s="20"/>
      <c r="X41" s="20"/>
      <c r="Y41" s="20"/>
      <c r="Z41" s="20"/>
      <c r="AA41" s="20"/>
      <c r="AB41" s="20"/>
      <c r="AD41" s="69"/>
    </row>
    <row r="42" spans="1:33">
      <c r="T42" s="24"/>
      <c r="Z42" s="24"/>
      <c r="AA42" s="20"/>
      <c r="AB42" s="20"/>
    </row>
    <row r="43" spans="1:33">
      <c r="B43" s="70"/>
      <c r="C43" s="70"/>
      <c r="D43" s="70"/>
      <c r="E43" s="70"/>
      <c r="F43" s="70"/>
      <c r="G43" s="70"/>
      <c r="H43" s="70"/>
      <c r="I43" s="70"/>
      <c r="J43" s="70"/>
      <c r="K43" s="70"/>
      <c r="L43" s="70"/>
      <c r="M43" s="70"/>
      <c r="N43" s="70"/>
      <c r="O43" s="70"/>
      <c r="P43" s="70"/>
      <c r="Q43" s="70"/>
      <c r="R43" s="70"/>
      <c r="S43" s="70"/>
      <c r="T43" s="70"/>
      <c r="U43" s="70"/>
      <c r="V43" s="70"/>
      <c r="W43" s="70"/>
      <c r="X43" s="70"/>
      <c r="Y43" s="70"/>
      <c r="Z43" s="70"/>
      <c r="AA43" s="70"/>
      <c r="AB43" s="70"/>
    </row>
    <row r="44" spans="1:33">
      <c r="Y44" s="71"/>
      <c r="Z44" s="71"/>
      <c r="AA44" s="71"/>
      <c r="AB44" s="71"/>
      <c r="AC44" s="71"/>
      <c r="AD44" s="71"/>
      <c r="AE44" s="71"/>
    </row>
    <row r="45" spans="1:33">
      <c r="Y45" s="71"/>
      <c r="Z45" s="72"/>
      <c r="AA45" s="72"/>
      <c r="AB45" s="72"/>
      <c r="AC45" s="71"/>
      <c r="AD45" s="71"/>
      <c r="AE45" s="71"/>
    </row>
    <row r="46" spans="1:33">
      <c r="Y46" s="71"/>
      <c r="Z46" s="72"/>
      <c r="AA46" s="72"/>
      <c r="AB46" s="72"/>
      <c r="AC46" s="73"/>
      <c r="AD46" s="71"/>
      <c r="AE46" s="73"/>
    </row>
    <row r="47" spans="1:33">
      <c r="Y47" s="71"/>
      <c r="Z47" s="72"/>
      <c r="AA47" s="72"/>
      <c r="AB47" s="72"/>
      <c r="AC47" s="73"/>
      <c r="AD47" s="71"/>
      <c r="AE47" s="71"/>
    </row>
    <row r="48" spans="1:33">
      <c r="Y48" s="71"/>
      <c r="Z48" s="72"/>
      <c r="AA48" s="72"/>
      <c r="AB48" s="72"/>
      <c r="AC48" s="73"/>
      <c r="AD48" s="71"/>
      <c r="AE48" s="71"/>
      <c r="AG48" s="59"/>
    </row>
    <row r="49" spans="25:33">
      <c r="Y49" s="71"/>
      <c r="Z49" s="72"/>
      <c r="AA49" s="72"/>
      <c r="AB49" s="72"/>
      <c r="AC49" s="73"/>
      <c r="AD49" s="71"/>
      <c r="AE49" s="71"/>
      <c r="AG49" s="59"/>
    </row>
    <row r="50" spans="25:33">
      <c r="Y50" s="71"/>
      <c r="Z50" s="72"/>
      <c r="AA50" s="72"/>
      <c r="AB50" s="72"/>
      <c r="AC50" s="73"/>
      <c r="AD50" s="71"/>
      <c r="AE50" s="71"/>
      <c r="AG50" s="59"/>
    </row>
    <row r="51" spans="25:33">
      <c r="Y51" s="71"/>
      <c r="Z51" s="72"/>
      <c r="AA51" s="72"/>
      <c r="AB51" s="72"/>
      <c r="AC51" s="73"/>
      <c r="AD51" s="71"/>
      <c r="AE51" s="71"/>
      <c r="AG51" s="59"/>
    </row>
    <row r="52" spans="25:33">
      <c r="Y52" s="71"/>
      <c r="Z52" s="72"/>
      <c r="AA52" s="72"/>
      <c r="AB52" s="72"/>
      <c r="AC52" s="73"/>
      <c r="AD52" s="71"/>
      <c r="AE52" s="71"/>
      <c r="AG52" s="59"/>
    </row>
    <row r="53" spans="25:33">
      <c r="Y53" s="71"/>
      <c r="Z53" s="72"/>
      <c r="AA53" s="72"/>
      <c r="AB53" s="72"/>
      <c r="AC53" s="73"/>
      <c r="AD53" s="71"/>
      <c r="AE53" s="71"/>
      <c r="AG53" s="59"/>
    </row>
    <row r="54" spans="25:33">
      <c r="Y54" s="71"/>
      <c r="Z54" s="72"/>
      <c r="AA54" s="72"/>
      <c r="AB54" s="72"/>
      <c r="AC54" s="73"/>
      <c r="AD54" s="71"/>
      <c r="AE54" s="71"/>
      <c r="AF54" s="74"/>
      <c r="AG54" s="59"/>
    </row>
    <row r="55" spans="25:33">
      <c r="Y55" s="71"/>
      <c r="Z55" s="72"/>
      <c r="AA55" s="72"/>
      <c r="AB55" s="72"/>
      <c r="AC55" s="73"/>
      <c r="AD55" s="71"/>
      <c r="AE55" s="71"/>
      <c r="AG55" s="59"/>
    </row>
    <row r="56" spans="25:33">
      <c r="Y56" s="71"/>
      <c r="Z56" s="72"/>
      <c r="AA56" s="72"/>
      <c r="AB56" s="72"/>
      <c r="AC56" s="73"/>
      <c r="AD56" s="73"/>
      <c r="AE56" s="71"/>
      <c r="AG56" s="59"/>
    </row>
    <row r="57" spans="25:33">
      <c r="Y57" s="71"/>
      <c r="Z57" s="72"/>
      <c r="AA57" s="72"/>
      <c r="AB57" s="72"/>
      <c r="AC57" s="71"/>
      <c r="AD57" s="71"/>
      <c r="AE57" s="71"/>
      <c r="AG57" s="59"/>
    </row>
    <row r="58" spans="25:33">
      <c r="Y58" s="71"/>
      <c r="Z58" s="71"/>
      <c r="AA58" s="75"/>
      <c r="AB58" s="75"/>
      <c r="AC58" s="71"/>
      <c r="AD58" s="71"/>
      <c r="AE58" s="71"/>
      <c r="AG58" s="59"/>
    </row>
    <row r="59" spans="25:33">
      <c r="Y59" s="71"/>
      <c r="Z59" s="71"/>
      <c r="AA59" s="71"/>
      <c r="AB59" s="71"/>
      <c r="AC59" s="71"/>
      <c r="AD59" s="71"/>
      <c r="AE59" s="71"/>
      <c r="AG59" s="59"/>
    </row>
    <row r="60" spans="25:33">
      <c r="Y60" s="71"/>
      <c r="Z60" s="71"/>
      <c r="AA60" s="71"/>
      <c r="AB60" s="71"/>
      <c r="AC60" s="71"/>
      <c r="AD60" s="71"/>
      <c r="AE60" s="71"/>
      <c r="AG60" s="59"/>
    </row>
    <row r="61" spans="25:33">
      <c r="Y61" s="71"/>
      <c r="Z61" s="71"/>
      <c r="AA61" s="71"/>
      <c r="AB61" s="71"/>
      <c r="AC61" s="71"/>
      <c r="AD61" s="71"/>
      <c r="AE61" s="71"/>
    </row>
  </sheetData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outlinePr summaryBelow="0"/>
  </sheetPr>
  <dimension ref="A1:AM55"/>
  <sheetViews>
    <sheetView zoomScale="75" zoomScaleNormal="75" workbookViewId="0">
      <pane ySplit="1" topLeftCell="A2" activePane="bottomLeft" state="frozen"/>
      <selection activeCell="AG24" sqref="AG24"/>
      <selection pane="bottomLeft" activeCell="AD52" sqref="AD52"/>
    </sheetView>
  </sheetViews>
  <sheetFormatPr defaultRowHeight="14.25" outlineLevelRow="1"/>
  <cols>
    <col min="1" max="1" width="39.140625" style="47" customWidth="1"/>
    <col min="2" max="28" width="9.85546875" style="47" bestFit="1" customWidth="1"/>
    <col min="29" max="29" width="11.140625" style="47" bestFit="1" customWidth="1"/>
    <col min="30" max="30" width="13" style="47" customWidth="1"/>
    <col min="31" max="31" width="9.7109375" style="47" customWidth="1"/>
    <col min="32" max="32" width="10.28515625" style="47" bestFit="1" customWidth="1"/>
    <col min="33" max="33" width="13.85546875" style="47" bestFit="1" customWidth="1"/>
    <col min="34" max="34" width="13.5703125" style="47" customWidth="1"/>
    <col min="35" max="16384" width="9.140625" style="47"/>
  </cols>
  <sheetData>
    <row r="1" spans="1:33" ht="30">
      <c r="A1" s="42" t="s">
        <v>49</v>
      </c>
      <c r="B1" s="43">
        <v>1990</v>
      </c>
      <c r="C1" s="43">
        <v>1991</v>
      </c>
      <c r="D1" s="43">
        <v>1992</v>
      </c>
      <c r="E1" s="43">
        <v>1993</v>
      </c>
      <c r="F1" s="43">
        <v>1994</v>
      </c>
      <c r="G1" s="43">
        <v>1995</v>
      </c>
      <c r="H1" s="43">
        <v>1996</v>
      </c>
      <c r="I1" s="43">
        <v>1997</v>
      </c>
      <c r="J1" s="43">
        <v>1998</v>
      </c>
      <c r="K1" s="43">
        <v>1999</v>
      </c>
      <c r="L1" s="43">
        <v>2000</v>
      </c>
      <c r="M1" s="43">
        <v>2001</v>
      </c>
      <c r="N1" s="43">
        <v>2002</v>
      </c>
      <c r="O1" s="43">
        <v>2003</v>
      </c>
      <c r="P1" s="43">
        <v>2004</v>
      </c>
      <c r="Q1" s="43">
        <v>2005</v>
      </c>
      <c r="R1" s="43">
        <v>2006</v>
      </c>
      <c r="S1" s="43">
        <v>2007</v>
      </c>
      <c r="T1" s="43">
        <v>2008</v>
      </c>
      <c r="U1" s="43">
        <v>2009</v>
      </c>
      <c r="V1" s="43">
        <v>2010</v>
      </c>
      <c r="W1" s="43">
        <v>2011</v>
      </c>
      <c r="X1" s="43">
        <v>2012</v>
      </c>
      <c r="Y1" s="43">
        <v>2013</v>
      </c>
      <c r="Z1" s="43">
        <v>2014</v>
      </c>
      <c r="AA1" s="43">
        <v>2015</v>
      </c>
      <c r="AB1" s="43">
        <v>2016</v>
      </c>
      <c r="AC1" s="42" t="s">
        <v>0</v>
      </c>
      <c r="AD1" s="44" t="s">
        <v>1</v>
      </c>
      <c r="AE1" s="45"/>
      <c r="AF1" s="44" t="s">
        <v>2</v>
      </c>
      <c r="AG1" s="46" t="s">
        <v>3</v>
      </c>
    </row>
    <row r="2" spans="1:33" ht="15" collapsed="1">
      <c r="A2" s="48" t="s">
        <v>4</v>
      </c>
      <c r="B2" s="49">
        <f t="shared" ref="B2:AA2" si="0">SUM(B3:B6)</f>
        <v>218.44588353971108</v>
      </c>
      <c r="C2" s="49">
        <f t="shared" si="0"/>
        <v>203.40995573913125</v>
      </c>
      <c r="D2" s="49">
        <f t="shared" si="0"/>
        <v>193.86466591013684</v>
      </c>
      <c r="E2" s="49">
        <f t="shared" si="0"/>
        <v>190.07113191108974</v>
      </c>
      <c r="F2" s="49">
        <f t="shared" si="0"/>
        <v>183.26647352003695</v>
      </c>
      <c r="G2" s="49">
        <f t="shared" si="0"/>
        <v>177.34879712608554</v>
      </c>
      <c r="H2" s="49">
        <f t="shared" si="0"/>
        <v>171.7725974593462</v>
      </c>
      <c r="I2" s="49">
        <f t="shared" si="0"/>
        <v>165.3591280738253</v>
      </c>
      <c r="J2" s="49">
        <f t="shared" si="0"/>
        <v>148.16139269927294</v>
      </c>
      <c r="K2" s="49">
        <f t="shared" si="0"/>
        <v>144.59281827393067</v>
      </c>
      <c r="L2" s="49">
        <f t="shared" si="0"/>
        <v>139.59830041553033</v>
      </c>
      <c r="M2" s="49">
        <f t="shared" si="0"/>
        <v>147.22167716742803</v>
      </c>
      <c r="N2" s="49">
        <f t="shared" si="0"/>
        <v>118.747408336226</v>
      </c>
      <c r="O2" s="49">
        <f t="shared" si="0"/>
        <v>780.86819485679928</v>
      </c>
      <c r="P2" s="49">
        <f t="shared" si="0"/>
        <v>112.03179151967831</v>
      </c>
      <c r="Q2" s="49">
        <f t="shared" si="0"/>
        <v>100.53009938522476</v>
      </c>
      <c r="R2" s="49">
        <f t="shared" si="0"/>
        <v>87.958461102906369</v>
      </c>
      <c r="S2" s="49">
        <f t="shared" si="0"/>
        <v>102.84520501015899</v>
      </c>
      <c r="T2" s="49">
        <f t="shared" si="0"/>
        <v>90.744720040086918</v>
      </c>
      <c r="U2" s="49">
        <f t="shared" si="0"/>
        <v>70.97742358555081</v>
      </c>
      <c r="V2" s="49">
        <f t="shared" si="0"/>
        <v>65.824487366131009</v>
      </c>
      <c r="W2" s="49">
        <f t="shared" si="0"/>
        <v>59.738094786286204</v>
      </c>
      <c r="X2" s="49">
        <f t="shared" si="0"/>
        <v>56.03869233415238</v>
      </c>
      <c r="Y2" s="49">
        <f t="shared" si="0"/>
        <v>50.42222253055197</v>
      </c>
      <c r="Z2" s="49">
        <f t="shared" si="0"/>
        <v>55.002202290214164</v>
      </c>
      <c r="AA2" s="49">
        <f t="shared" si="0"/>
        <v>49.398223825695958</v>
      </c>
      <c r="AB2" s="49">
        <f>SUM(AB3:AB6)</f>
        <v>47.177912200525299</v>
      </c>
      <c r="AC2" s="50">
        <f>AB2/$AB$38</f>
        <v>3.4422945729366277E-3</v>
      </c>
      <c r="AD2" s="50">
        <f t="shared" ref="AD2:AD16" si="1">(AB2-B2)/B2</f>
        <v>-0.78402929166688151</v>
      </c>
      <c r="AF2" s="51">
        <f t="shared" ref="AF2:AF16" si="2">(AB2-AA2)/AA2</f>
        <v>-4.494719553085829E-2</v>
      </c>
      <c r="AG2" s="52">
        <f t="shared" ref="AG2:AG36" si="3">AB2-AA2</f>
        <v>-2.2203116251706589</v>
      </c>
    </row>
    <row r="3" spans="1:33" hidden="1" outlineLevel="1">
      <c r="A3" s="53" t="s">
        <v>5</v>
      </c>
      <c r="B3" s="54">
        <v>6.4818889564158182</v>
      </c>
      <c r="C3" s="54">
        <v>6.4872622869445049</v>
      </c>
      <c r="D3" s="54">
        <v>6.5620887803837995</v>
      </c>
      <c r="E3" s="54">
        <v>7.1436243991121566</v>
      </c>
      <c r="F3" s="54">
        <v>7.2085783042160649</v>
      </c>
      <c r="G3" s="54">
        <v>7.7011369263617899</v>
      </c>
      <c r="H3" s="54">
        <v>8.8023519552061291</v>
      </c>
      <c r="I3" s="54">
        <v>9.1354142800409051</v>
      </c>
      <c r="J3" s="54">
        <v>9.0394917232228895</v>
      </c>
      <c r="K3" s="54">
        <v>9.8011272801096503</v>
      </c>
      <c r="L3" s="54">
        <v>10.731049809904667</v>
      </c>
      <c r="M3" s="54">
        <v>11.232705164050728</v>
      </c>
      <c r="N3" s="54">
        <v>10.604647114107882</v>
      </c>
      <c r="O3" s="54">
        <v>9.9355500466812412</v>
      </c>
      <c r="P3" s="54">
        <v>8.7739655275359993</v>
      </c>
      <c r="Q3" s="54">
        <v>8.9068404536917924</v>
      </c>
      <c r="R3" s="54">
        <v>8.4410984361986063</v>
      </c>
      <c r="S3" s="54">
        <v>8.7104803372979074</v>
      </c>
      <c r="T3" s="54">
        <v>6.964645856743644</v>
      </c>
      <c r="U3" s="54">
        <v>6.7657345154987265</v>
      </c>
      <c r="V3" s="54">
        <v>6.7129709447700678</v>
      </c>
      <c r="W3" s="54">
        <v>5.6278916155954946</v>
      </c>
      <c r="X3" s="54">
        <v>6.749866496921312</v>
      </c>
      <c r="Y3" s="54">
        <v>6.4747302539316554</v>
      </c>
      <c r="Z3" s="54">
        <v>6.6379009144790384</v>
      </c>
      <c r="AA3" s="54">
        <v>6.4351996898020074</v>
      </c>
      <c r="AB3" s="54">
        <v>7.3049491509826758</v>
      </c>
      <c r="AC3" s="55">
        <f>AB3/$AB$38</f>
        <v>5.3299914398767544E-4</v>
      </c>
      <c r="AD3" s="55">
        <f t="shared" si="1"/>
        <v>0.12697844719357418</v>
      </c>
      <c r="AF3" s="56">
        <f t="shared" si="2"/>
        <v>0.13515500731997146</v>
      </c>
      <c r="AG3" s="57">
        <f t="shared" si="3"/>
        <v>0.86974946118066843</v>
      </c>
    </row>
    <row r="4" spans="1:33" hidden="1" outlineLevel="1">
      <c r="A4" s="53" t="s">
        <v>6</v>
      </c>
      <c r="B4" s="54">
        <v>0.10271110094999999</v>
      </c>
      <c r="C4" s="54">
        <v>0.10887647796000001</v>
      </c>
      <c r="D4" s="54">
        <v>9.4878226169999996E-2</v>
      </c>
      <c r="E4" s="54">
        <v>9.7258317300000008E-2</v>
      </c>
      <c r="F4" s="54">
        <v>0.10168533495</v>
      </c>
      <c r="G4" s="54">
        <v>0.10286423316</v>
      </c>
      <c r="H4" s="54">
        <v>0.10551290751000002</v>
      </c>
      <c r="I4" s="54">
        <v>0.12775884129000004</v>
      </c>
      <c r="J4" s="54">
        <v>0.13834663046999998</v>
      </c>
      <c r="K4" s="54">
        <v>0.12996120275999998</v>
      </c>
      <c r="L4" s="54">
        <v>0.17120955636000001</v>
      </c>
      <c r="M4" s="54">
        <v>0.19332004716000004</v>
      </c>
      <c r="N4" s="54">
        <v>0.19825559353800001</v>
      </c>
      <c r="O4" s="54">
        <v>0.18845624160000002</v>
      </c>
      <c r="P4" s="54">
        <v>0.19141578585000002</v>
      </c>
      <c r="Q4" s="54">
        <v>0.23430810702162716</v>
      </c>
      <c r="R4" s="54">
        <v>0.22220776386090638</v>
      </c>
      <c r="S4" s="54">
        <v>0.21622045507207976</v>
      </c>
      <c r="T4" s="54">
        <v>0.21502993640937521</v>
      </c>
      <c r="U4" s="54">
        <v>0.17919873360729233</v>
      </c>
      <c r="V4" s="54">
        <v>0.14740674985619373</v>
      </c>
      <c r="W4" s="54">
        <v>0.11080044909476178</v>
      </c>
      <c r="X4" s="54">
        <v>0.11448278030506849</v>
      </c>
      <c r="Y4" s="54">
        <v>0.13191776852760495</v>
      </c>
      <c r="Z4" s="54">
        <v>0.13938581215562401</v>
      </c>
      <c r="AA4" s="54">
        <v>0.15854713302728077</v>
      </c>
      <c r="AB4" s="54">
        <v>0.15366326878144626</v>
      </c>
      <c r="AC4" s="55">
        <f>AB4/$AB$38</f>
        <v>1.1211904289825382E-5</v>
      </c>
      <c r="AD4" s="55">
        <f t="shared" si="1"/>
        <v>0.49607264804074003</v>
      </c>
      <c r="AF4" s="56">
        <f t="shared" si="2"/>
        <v>-3.080386351101129E-2</v>
      </c>
      <c r="AG4" s="57">
        <f t="shared" si="3"/>
        <v>-4.8838642458345072E-3</v>
      </c>
    </row>
    <row r="5" spans="1:33" hidden="1" outlineLevel="1">
      <c r="A5" s="53" t="s">
        <v>7</v>
      </c>
      <c r="B5" s="54">
        <v>4.0494729600000008E-2</v>
      </c>
      <c r="C5" s="54">
        <v>3.2317909200000002E-2</v>
      </c>
      <c r="D5" s="54">
        <v>2.80348128E-2</v>
      </c>
      <c r="E5" s="54">
        <v>2.80348128E-2</v>
      </c>
      <c r="F5" s="54">
        <v>3.2317909200000002E-2</v>
      </c>
      <c r="G5" s="54">
        <v>2.9202929999999995E-2</v>
      </c>
      <c r="H5" s="54">
        <v>2.9202929999999995E-2</v>
      </c>
      <c r="I5" s="54">
        <v>2.0636737200000001E-2</v>
      </c>
      <c r="J5" s="54">
        <v>3.5043516000000004E-2</v>
      </c>
      <c r="K5" s="54">
        <v>3.3875398800000005E-2</v>
      </c>
      <c r="L5" s="54">
        <v>3.7379750400000009E-2</v>
      </c>
      <c r="M5" s="54">
        <v>4.9839667200000007E-2</v>
      </c>
      <c r="N5" s="54">
        <v>6.30783288E-2</v>
      </c>
      <c r="O5" s="54">
        <v>7.1255149199999993E-2</v>
      </c>
      <c r="P5" s="54">
        <v>6.5737410901826193E-2</v>
      </c>
      <c r="Q5" s="54">
        <v>7.6815942513090443E-2</v>
      </c>
      <c r="R5" s="54">
        <v>7.8892753550082725E-2</v>
      </c>
      <c r="S5" s="54">
        <v>7.5388523288489689E-2</v>
      </c>
      <c r="T5" s="54">
        <v>8.3238558126517009E-2</v>
      </c>
      <c r="U5" s="54">
        <v>8.6500902790795101E-2</v>
      </c>
      <c r="V5" s="54">
        <v>9.0211310281432477E-2</v>
      </c>
      <c r="W5" s="54">
        <v>6.0719404056002999E-2</v>
      </c>
      <c r="X5" s="54">
        <v>6.4445788797177508E-2</v>
      </c>
      <c r="Y5" s="54">
        <v>7.1719154761157713E-2</v>
      </c>
      <c r="Z5" s="54">
        <v>6.0747199474944842E-2</v>
      </c>
      <c r="AA5" s="54">
        <v>5.1810995255288247E-2</v>
      </c>
      <c r="AB5" s="54">
        <v>5.6706281894683047E-2</v>
      </c>
      <c r="AC5" s="55">
        <f t="shared" ref="AC5:AC36" si="4">AB5/$AB$38</f>
        <v>4.1375236273238173E-6</v>
      </c>
      <c r="AD5" s="55">
        <f t="shared" si="1"/>
        <v>0.40033733907641739</v>
      </c>
      <c r="AF5" s="56">
        <f t="shared" si="2"/>
        <v>9.4483547657678843E-2</v>
      </c>
      <c r="AG5" s="57">
        <f t="shared" si="3"/>
        <v>4.8952866393947997E-3</v>
      </c>
    </row>
    <row r="6" spans="1:33" hidden="1" outlineLevel="1">
      <c r="A6" s="53" t="s">
        <v>8</v>
      </c>
      <c r="B6" s="54">
        <v>211.82078875274527</v>
      </c>
      <c r="C6" s="54">
        <v>196.78149906502674</v>
      </c>
      <c r="D6" s="54">
        <v>187.17966409078304</v>
      </c>
      <c r="E6" s="54">
        <v>182.80221438187758</v>
      </c>
      <c r="F6" s="54">
        <v>175.92389197167088</v>
      </c>
      <c r="G6" s="54">
        <v>169.51559303656376</v>
      </c>
      <c r="H6" s="54">
        <v>162.83552966663007</v>
      </c>
      <c r="I6" s="54">
        <v>156.0753182152944</v>
      </c>
      <c r="J6" s="54">
        <v>138.94851082958004</v>
      </c>
      <c r="K6" s="54">
        <v>134.62785439226101</v>
      </c>
      <c r="L6" s="54">
        <v>128.65866129886567</v>
      </c>
      <c r="M6" s="54">
        <v>135.74581228901729</v>
      </c>
      <c r="N6" s="54">
        <v>107.88142729978011</v>
      </c>
      <c r="O6" s="54">
        <v>770.67293341931804</v>
      </c>
      <c r="P6" s="54">
        <v>103.00067279539049</v>
      </c>
      <c r="Q6" s="54">
        <v>91.312134881998247</v>
      </c>
      <c r="R6" s="54">
        <v>79.216262149296767</v>
      </c>
      <c r="S6" s="54">
        <v>93.843115694500511</v>
      </c>
      <c r="T6" s="54">
        <v>83.481805688807384</v>
      </c>
      <c r="U6" s="54">
        <v>63.945989433653992</v>
      </c>
      <c r="V6" s="54">
        <v>58.873898361223318</v>
      </c>
      <c r="W6" s="54">
        <v>53.938683317539947</v>
      </c>
      <c r="X6" s="54">
        <v>49.109897268128819</v>
      </c>
      <c r="Y6" s="54">
        <v>43.743855353331554</v>
      </c>
      <c r="Z6" s="54">
        <v>48.164168364104555</v>
      </c>
      <c r="AA6" s="54">
        <v>42.752666007611381</v>
      </c>
      <c r="AB6" s="54">
        <v>39.662593498866492</v>
      </c>
      <c r="AC6" s="55">
        <f t="shared" si="4"/>
        <v>2.8939460010318032E-3</v>
      </c>
      <c r="AD6" s="55">
        <f t="shared" si="1"/>
        <v>-0.81275400902616812</v>
      </c>
      <c r="AF6" s="56">
        <f t="shared" si="2"/>
        <v>-7.227789041728426E-2</v>
      </c>
      <c r="AG6" s="57">
        <f t="shared" si="3"/>
        <v>-3.090072508744889</v>
      </c>
    </row>
    <row r="7" spans="1:33" ht="15">
      <c r="A7" s="58" t="s">
        <v>9</v>
      </c>
      <c r="B7" s="49">
        <v>442.56319450307512</v>
      </c>
      <c r="C7" s="49">
        <v>432.22637909200233</v>
      </c>
      <c r="D7" s="49">
        <v>367.05077962913231</v>
      </c>
      <c r="E7" s="49">
        <v>357.18305904168307</v>
      </c>
      <c r="F7" s="49">
        <v>314.65349365881707</v>
      </c>
      <c r="G7" s="49">
        <v>284.68916996254387</v>
      </c>
      <c r="H7" s="49">
        <v>284.16327602293347</v>
      </c>
      <c r="I7" s="49">
        <v>248.79906485733736</v>
      </c>
      <c r="J7" s="49">
        <v>263.80318635938528</v>
      </c>
      <c r="K7" s="49">
        <v>201.24536752059265</v>
      </c>
      <c r="L7" s="49">
        <v>200.77410474677936</v>
      </c>
      <c r="M7" s="49">
        <v>191.19125829793478</v>
      </c>
      <c r="N7" s="49">
        <v>188.27575612865698</v>
      </c>
      <c r="O7" s="49">
        <v>178.3080294583157</v>
      </c>
      <c r="P7" s="49">
        <v>175.31112198569383</v>
      </c>
      <c r="Q7" s="49">
        <v>182.99550720230906</v>
      </c>
      <c r="R7" s="49">
        <v>177.89889094201283</v>
      </c>
      <c r="S7" s="49">
        <v>172.3757410453504</v>
      </c>
      <c r="T7" s="49">
        <v>182.37902734919629</v>
      </c>
      <c r="U7" s="49">
        <v>193.04303516451003</v>
      </c>
      <c r="V7" s="49">
        <v>184.71590929364672</v>
      </c>
      <c r="W7" s="49">
        <v>168.66069848345958</v>
      </c>
      <c r="X7" s="49">
        <v>164.61366222105585</v>
      </c>
      <c r="Y7" s="49">
        <v>175.76833835612837</v>
      </c>
      <c r="Z7" s="49">
        <v>151.2719620740516</v>
      </c>
      <c r="AA7" s="49">
        <v>150.75960948080501</v>
      </c>
      <c r="AB7" s="49">
        <v>141.35833416984264</v>
      </c>
      <c r="AC7" s="19">
        <f>AB7/$AB$38</f>
        <v>1.0314085635752097E-2</v>
      </c>
      <c r="AD7" s="50">
        <f t="shared" si="1"/>
        <v>-0.68059175293922813</v>
      </c>
      <c r="AF7" s="51">
        <f t="shared" si="2"/>
        <v>-6.2359376913611354E-2</v>
      </c>
      <c r="AG7" s="52">
        <f t="shared" si="3"/>
        <v>-9.4012753109623759</v>
      </c>
    </row>
    <row r="8" spans="1:33" ht="15">
      <c r="A8" s="58" t="s">
        <v>10</v>
      </c>
      <c r="B8" s="49">
        <v>6.6674616591156113</v>
      </c>
      <c r="C8" s="49">
        <v>6.7381720049465885</v>
      </c>
      <c r="D8" s="49">
        <v>5.6506759727544047</v>
      </c>
      <c r="E8" s="49">
        <v>5.9724705097734505</v>
      </c>
      <c r="F8" s="49">
        <v>5.7861558818237269</v>
      </c>
      <c r="G8" s="49">
        <v>6.0062107218735141</v>
      </c>
      <c r="H8" s="49">
        <v>6.4456403600937699</v>
      </c>
      <c r="I8" s="49">
        <v>6.5467315408328712</v>
      </c>
      <c r="J8" s="49">
        <v>7.0697840521480346</v>
      </c>
      <c r="K8" s="49">
        <v>7.1666519822402099</v>
      </c>
      <c r="L8" s="49">
        <v>8.3997910348896365</v>
      </c>
      <c r="M8" s="49">
        <v>8.8497376086211847</v>
      </c>
      <c r="N8" s="49">
        <v>8.5539787846754667</v>
      </c>
      <c r="O8" s="49">
        <v>8.9317787428280084</v>
      </c>
      <c r="P8" s="49">
        <v>9.7932433074355778</v>
      </c>
      <c r="Q8" s="49">
        <v>11.200169584642582</v>
      </c>
      <c r="R8" s="49">
        <v>10.747514220244053</v>
      </c>
      <c r="S8" s="49">
        <v>10.403544605991364</v>
      </c>
      <c r="T8" s="49">
        <v>9.7098768753652802</v>
      </c>
      <c r="U8" s="49">
        <v>8.4028591930583367</v>
      </c>
      <c r="V8" s="49">
        <v>8.7274586363770386</v>
      </c>
      <c r="W8" s="49">
        <v>7.8141119179030687</v>
      </c>
      <c r="X8" s="49">
        <v>7.5249139682989759</v>
      </c>
      <c r="Y8" s="49">
        <v>7.6947573841189856</v>
      </c>
      <c r="Z8" s="49">
        <v>8.7865079268774409</v>
      </c>
      <c r="AA8" s="49">
        <v>9.0331349761389763</v>
      </c>
      <c r="AB8" s="49">
        <v>9.0270774971654166</v>
      </c>
      <c r="AC8" s="19">
        <f t="shared" si="4"/>
        <v>6.5865271328443566E-4</v>
      </c>
      <c r="AD8" s="50">
        <f t="shared" si="1"/>
        <v>0.35390017351262737</v>
      </c>
      <c r="AF8" s="51">
        <f t="shared" si="2"/>
        <v>-6.7058435300264101E-4</v>
      </c>
      <c r="AG8" s="52">
        <f t="shared" si="3"/>
        <v>-6.0574789735596823E-3</v>
      </c>
    </row>
    <row r="9" spans="1:33" ht="15">
      <c r="A9" s="58" t="s">
        <v>11</v>
      </c>
      <c r="B9" s="49">
        <v>3.5230745152500096</v>
      </c>
      <c r="C9" s="49">
        <v>3.6591568950545503</v>
      </c>
      <c r="D9" s="49">
        <v>3.7208808632853323</v>
      </c>
      <c r="E9" s="49">
        <v>3.7438136211528974</v>
      </c>
      <c r="F9" s="49">
        <v>4.2423063633316351</v>
      </c>
      <c r="G9" s="49">
        <v>3.7117355254381672</v>
      </c>
      <c r="H9" s="49">
        <v>3.8882926068681365</v>
      </c>
      <c r="I9" s="49">
        <v>4.0741949077417674</v>
      </c>
      <c r="J9" s="49">
        <v>4.0162679598412465</v>
      </c>
      <c r="K9" s="49">
        <v>4.2887881633409135</v>
      </c>
      <c r="L9" s="49">
        <v>4.2413473974490206</v>
      </c>
      <c r="M9" s="49">
        <v>4.3038854006573946</v>
      </c>
      <c r="N9" s="49">
        <v>4.2708171471359151</v>
      </c>
      <c r="O9" s="49">
        <v>4.4599807463890739</v>
      </c>
      <c r="P9" s="49">
        <v>4.0880972461076546</v>
      </c>
      <c r="Q9" s="49">
        <v>4.5380567311843212</v>
      </c>
      <c r="R9" s="49">
        <v>4.5841789622577833</v>
      </c>
      <c r="S9" s="49">
        <v>6.0249655542774079</v>
      </c>
      <c r="T9" s="49">
        <v>8.1394626733863031</v>
      </c>
      <c r="U9" s="49">
        <v>8.354515289104933</v>
      </c>
      <c r="V9" s="49">
        <v>7.5175993813652964</v>
      </c>
      <c r="W9" s="49">
        <v>8.4557516229342955</v>
      </c>
      <c r="X9" s="49">
        <v>9.4219945893108523</v>
      </c>
      <c r="Y9" s="49">
        <v>10.906561109688518</v>
      </c>
      <c r="Z9" s="49">
        <v>11.386941509779957</v>
      </c>
      <c r="AA9" s="49">
        <v>7.90497764461304</v>
      </c>
      <c r="AB9" s="49">
        <v>10.880123074565102</v>
      </c>
      <c r="AC9" s="19">
        <f t="shared" si="4"/>
        <v>7.938585423888472E-4</v>
      </c>
      <c r="AD9" s="50">
        <f t="shared" si="1"/>
        <v>2.0882466514600559</v>
      </c>
      <c r="AF9" s="51">
        <f t="shared" si="2"/>
        <v>0.37636354759074081</v>
      </c>
      <c r="AG9" s="52">
        <f t="shared" si="3"/>
        <v>2.9751454299520619</v>
      </c>
    </row>
    <row r="10" spans="1:33" ht="15">
      <c r="A10" s="58" t="s">
        <v>12</v>
      </c>
      <c r="B10" s="49">
        <v>3.6093138751137581</v>
      </c>
      <c r="C10" s="49">
        <v>3.5442173068143958</v>
      </c>
      <c r="D10" s="49">
        <v>3.3082378614031667</v>
      </c>
      <c r="E10" s="49">
        <v>3.2218026757870879</v>
      </c>
      <c r="F10" s="49">
        <v>3.3268918414060198</v>
      </c>
      <c r="G10" s="49">
        <v>2.8637735863596276</v>
      </c>
      <c r="H10" s="49">
        <v>2.9429813756293441</v>
      </c>
      <c r="I10" s="49">
        <v>2.8637475013994309</v>
      </c>
      <c r="J10" s="49">
        <v>2.6791698785578575</v>
      </c>
      <c r="K10" s="49">
        <v>2.8178168931356908</v>
      </c>
      <c r="L10" s="49">
        <v>2.855325324605603</v>
      </c>
      <c r="M10" s="49">
        <v>2.9154407855304996</v>
      </c>
      <c r="N10" s="49">
        <v>2.8339242018048045</v>
      </c>
      <c r="O10" s="49">
        <v>2.7772039197540428</v>
      </c>
      <c r="P10" s="49">
        <v>2.5154658251864781</v>
      </c>
      <c r="Q10" s="49">
        <v>2.7530135199043433</v>
      </c>
      <c r="R10" s="49">
        <v>2.6105792783693906</v>
      </c>
      <c r="S10" s="49">
        <v>2.693040751293863</v>
      </c>
      <c r="T10" s="49">
        <v>2.9605373839384832</v>
      </c>
      <c r="U10" s="49">
        <v>2.740480725825801</v>
      </c>
      <c r="V10" s="49">
        <v>2.7550134999923022</v>
      </c>
      <c r="W10" s="49">
        <v>2.5151768498471188</v>
      </c>
      <c r="X10" s="49">
        <v>2.521612754716311</v>
      </c>
      <c r="Y10" s="49">
        <v>2.3384672641993114</v>
      </c>
      <c r="Z10" s="49">
        <v>2.1410916732344516</v>
      </c>
      <c r="AA10" s="49">
        <v>2.2049861037082543</v>
      </c>
      <c r="AB10" s="49">
        <v>2.2910805067758049</v>
      </c>
      <c r="AC10" s="19">
        <f t="shared" si="4"/>
        <v>1.6716665970961385E-4</v>
      </c>
      <c r="AD10" s="50">
        <f t="shared" si="1"/>
        <v>-0.36523101452250539</v>
      </c>
      <c r="AF10" s="51">
        <f t="shared" si="2"/>
        <v>3.9045326826668232E-2</v>
      </c>
      <c r="AG10" s="52">
        <f t="shared" si="3"/>
        <v>8.6094403067550562E-2</v>
      </c>
    </row>
    <row r="11" spans="1:33" ht="15" collapsed="1">
      <c r="A11" s="58" t="s">
        <v>13</v>
      </c>
      <c r="B11" s="49">
        <f t="shared" ref="B11" si="5">SUM(B12:B16)</f>
        <v>48.683185090612227</v>
      </c>
      <c r="C11" s="49">
        <f t="shared" ref="C11:AB11" si="6">SUM(C12:C16)</f>
        <v>50.13529219128403</v>
      </c>
      <c r="D11" s="49">
        <f t="shared" si="6"/>
        <v>51.174812955139018</v>
      </c>
      <c r="E11" s="49">
        <f t="shared" si="6"/>
        <v>48.262410707709144</v>
      </c>
      <c r="F11" s="49">
        <f t="shared" si="6"/>
        <v>46.963571025452822</v>
      </c>
      <c r="G11" s="49">
        <f t="shared" si="6"/>
        <v>46.619386588164083</v>
      </c>
      <c r="H11" s="49">
        <f t="shared" si="6"/>
        <v>46.208504986186504</v>
      </c>
      <c r="I11" s="49">
        <f t="shared" si="6"/>
        <v>43.563874226954525</v>
      </c>
      <c r="J11" s="49">
        <f t="shared" si="6"/>
        <v>45.101304185718291</v>
      </c>
      <c r="K11" s="49">
        <f t="shared" si="6"/>
        <v>44.266238757003109</v>
      </c>
      <c r="L11" s="49">
        <f t="shared" si="6"/>
        <v>41.228191549691935</v>
      </c>
      <c r="M11" s="49">
        <f t="shared" si="6"/>
        <v>40.708673437214792</v>
      </c>
      <c r="N11" s="49">
        <f t="shared" si="6"/>
        <v>37.676065435782192</v>
      </c>
      <c r="O11" s="49">
        <f t="shared" si="6"/>
        <v>35.862954294535349</v>
      </c>
      <c r="P11" s="49">
        <f t="shared" si="6"/>
        <v>35.071314168103996</v>
      </c>
      <c r="Q11" s="49">
        <f t="shared" si="6"/>
        <v>35.414696808121974</v>
      </c>
      <c r="R11" s="49">
        <f t="shared" si="6"/>
        <v>33.719016581297154</v>
      </c>
      <c r="S11" s="49">
        <f t="shared" si="6"/>
        <v>32.114751529892381</v>
      </c>
      <c r="T11" s="49">
        <f t="shared" si="6"/>
        <v>29.606711044416699</v>
      </c>
      <c r="U11" s="49">
        <f t="shared" si="6"/>
        <v>26.105183678345522</v>
      </c>
      <c r="V11" s="49">
        <f t="shared" si="6"/>
        <v>22.981466526045029</v>
      </c>
      <c r="W11" s="49">
        <f t="shared" si="6"/>
        <v>21.147814867082321</v>
      </c>
      <c r="X11" s="49">
        <f t="shared" si="6"/>
        <v>18.958627127248022</v>
      </c>
      <c r="Y11" s="49">
        <f t="shared" si="6"/>
        <v>17.605926205046341</v>
      </c>
      <c r="Z11" s="49">
        <f t="shared" si="6"/>
        <v>16.599970851376074</v>
      </c>
      <c r="AA11" s="49">
        <f t="shared" si="6"/>
        <v>15.495564465459465</v>
      </c>
      <c r="AB11" s="49">
        <f t="shared" si="6"/>
        <v>14.34196948911474</v>
      </c>
      <c r="AC11" s="19">
        <f t="shared" si="4"/>
        <v>1.0464490994803427E-3</v>
      </c>
      <c r="AD11" s="50">
        <f t="shared" si="1"/>
        <v>-0.70540198915866825</v>
      </c>
      <c r="AF11" s="51">
        <f t="shared" si="2"/>
        <v>-7.4446786299147472E-2</v>
      </c>
      <c r="AG11" s="52">
        <f t="shared" si="3"/>
        <v>-1.1535949763447242</v>
      </c>
    </row>
    <row r="12" spans="1:33" hidden="1" outlineLevel="1">
      <c r="A12" s="53" t="s">
        <v>14</v>
      </c>
      <c r="B12" s="54">
        <v>2.3639321087493465E-2</v>
      </c>
      <c r="C12" s="54">
        <v>2.1438246668480775E-2</v>
      </c>
      <c r="D12" s="54">
        <v>2.1255835764810486E-2</v>
      </c>
      <c r="E12" s="54">
        <v>1.8280248250721609E-2</v>
      </c>
      <c r="F12" s="54">
        <v>1.8995329866604804E-2</v>
      </c>
      <c r="G12" s="54">
        <v>2.233589355551267E-2</v>
      </c>
      <c r="H12" s="54">
        <v>2.3901745800813196E-2</v>
      </c>
      <c r="I12" s="54">
        <v>2.5111317905912579E-2</v>
      </c>
      <c r="J12" s="54">
        <v>2.7757536676872127E-2</v>
      </c>
      <c r="K12" s="54">
        <v>3.1437554450832988E-2</v>
      </c>
      <c r="L12" s="54">
        <v>3.4015491340503273E-2</v>
      </c>
      <c r="M12" s="54">
        <v>3.3797936107578599E-2</v>
      </c>
      <c r="N12" s="54">
        <v>3.3495941863956338E-2</v>
      </c>
      <c r="O12" s="54">
        <v>3.4766746402163665E-2</v>
      </c>
      <c r="P12" s="54">
        <v>3.1385113461038908E-2</v>
      </c>
      <c r="Q12" s="54">
        <v>2.899093858013161E-2</v>
      </c>
      <c r="R12" s="54">
        <v>3.4327514175489966E-2</v>
      </c>
      <c r="S12" s="54">
        <v>3.4255160477212533E-2</v>
      </c>
      <c r="T12" s="54">
        <v>3.0877923952952097E-2</v>
      </c>
      <c r="U12" s="54">
        <v>2.4980732659105921E-2</v>
      </c>
      <c r="V12" s="54">
        <v>1.9325179962196227E-2</v>
      </c>
      <c r="W12" s="54">
        <v>1.1741829731887195E-2</v>
      </c>
      <c r="X12" s="54">
        <v>8.0397659540042098E-3</v>
      </c>
      <c r="Y12" s="54">
        <v>7.4682794537937816E-3</v>
      </c>
      <c r="Z12" s="54">
        <v>7.2641028268246874E-3</v>
      </c>
      <c r="AA12" s="54">
        <v>7.2031284617753858E-3</v>
      </c>
      <c r="AB12" s="54">
        <v>6.778934754885094E-3</v>
      </c>
      <c r="AC12" s="55">
        <f t="shared" si="4"/>
        <v>4.9461896952643498E-7</v>
      </c>
      <c r="AD12" s="55">
        <f t="shared" si="1"/>
        <v>-0.71323479511974919</v>
      </c>
      <c r="AF12" s="56">
        <f t="shared" si="2"/>
        <v>-5.8890204324599668E-2</v>
      </c>
      <c r="AG12" s="57">
        <f t="shared" si="3"/>
        <v>-4.2419370689029175E-4</v>
      </c>
    </row>
    <row r="13" spans="1:33" hidden="1" outlineLevel="1">
      <c r="A13" s="53" t="s">
        <v>15</v>
      </c>
      <c r="B13" s="54">
        <v>48.132486410844052</v>
      </c>
      <c r="C13" s="54">
        <v>49.595919950995665</v>
      </c>
      <c r="D13" s="54">
        <v>50.631128387870369</v>
      </c>
      <c r="E13" s="54">
        <v>47.754414941412826</v>
      </c>
      <c r="F13" s="54">
        <v>46.451725231072736</v>
      </c>
      <c r="G13" s="54">
        <v>45.961366446548013</v>
      </c>
      <c r="H13" s="54">
        <v>45.468243487859368</v>
      </c>
      <c r="I13" s="54">
        <v>42.88840196924037</v>
      </c>
      <c r="J13" s="54">
        <v>44.475012162920621</v>
      </c>
      <c r="K13" s="54">
        <v>43.552580056194749</v>
      </c>
      <c r="L13" s="54">
        <v>40.540315286091229</v>
      </c>
      <c r="M13" s="54">
        <v>39.904838800301278</v>
      </c>
      <c r="N13" s="54">
        <v>36.870021663850686</v>
      </c>
      <c r="O13" s="54">
        <v>35.000475229137507</v>
      </c>
      <c r="P13" s="54">
        <v>34.053042660229941</v>
      </c>
      <c r="Q13" s="54">
        <v>34.385455112041207</v>
      </c>
      <c r="R13" s="54">
        <v>32.587956269914187</v>
      </c>
      <c r="S13" s="54">
        <v>31.140759215285179</v>
      </c>
      <c r="T13" s="54">
        <v>28.573872241851294</v>
      </c>
      <c r="U13" s="54">
        <v>25.104835520035842</v>
      </c>
      <c r="V13" s="54">
        <v>21.95639629513256</v>
      </c>
      <c r="W13" s="54">
        <v>20.215091284687638</v>
      </c>
      <c r="X13" s="54">
        <v>18.037631894239762</v>
      </c>
      <c r="Y13" s="54">
        <v>16.676132326371793</v>
      </c>
      <c r="Z13" s="54">
        <v>15.579939614026173</v>
      </c>
      <c r="AA13" s="54">
        <v>14.498053747152898</v>
      </c>
      <c r="AB13" s="54">
        <v>13.234129782986932</v>
      </c>
      <c r="AC13" s="55">
        <f t="shared" si="4"/>
        <v>9.6561655666076022E-4</v>
      </c>
      <c r="AD13" s="55">
        <f t="shared" si="1"/>
        <v>-0.72504786746264294</v>
      </c>
      <c r="AF13" s="56">
        <f t="shared" si="2"/>
        <v>-8.7178871468466854E-2</v>
      </c>
      <c r="AG13" s="57">
        <f t="shared" si="3"/>
        <v>-1.2639239641659668</v>
      </c>
    </row>
    <row r="14" spans="1:33" hidden="1" outlineLevel="1">
      <c r="A14" s="53" t="s">
        <v>16</v>
      </c>
      <c r="B14" s="54">
        <v>0.18852113700000001</v>
      </c>
      <c r="C14" s="54">
        <v>0.18309138075000003</v>
      </c>
      <c r="D14" s="54">
        <v>0.16419582900000004</v>
      </c>
      <c r="E14" s="54">
        <v>0.18026790750000002</v>
      </c>
      <c r="F14" s="54">
        <v>0.16984277550000001</v>
      </c>
      <c r="G14" s="54">
        <v>0.15768012149999999</v>
      </c>
      <c r="H14" s="54">
        <v>0.1837429515</v>
      </c>
      <c r="I14" s="54">
        <v>0.17722724400000003</v>
      </c>
      <c r="J14" s="54">
        <v>0.18243981000000004</v>
      </c>
      <c r="K14" s="54">
        <v>0.17548972200000001</v>
      </c>
      <c r="L14" s="54">
        <v>0.17431689465000003</v>
      </c>
      <c r="M14" s="54">
        <v>0.19025865900000002</v>
      </c>
      <c r="N14" s="54">
        <v>0.1663677315</v>
      </c>
      <c r="O14" s="54">
        <v>0.1837429515</v>
      </c>
      <c r="P14" s="54">
        <v>0.19373370300000003</v>
      </c>
      <c r="Q14" s="54">
        <v>0.17296281817766501</v>
      </c>
      <c r="R14" s="54">
        <v>0.17296281817766501</v>
      </c>
      <c r="S14" s="54">
        <v>0.1870507347527513</v>
      </c>
      <c r="T14" s="54">
        <v>0.1982351340025407</v>
      </c>
      <c r="U14" s="54">
        <v>0.17394576777405898</v>
      </c>
      <c r="V14" s="54">
        <v>0.17261659983500199</v>
      </c>
      <c r="W14" s="54">
        <v>0.17448571002603122</v>
      </c>
      <c r="X14" s="54">
        <v>0.16707320498228945</v>
      </c>
      <c r="Y14" s="54">
        <v>0.16638239811560723</v>
      </c>
      <c r="Z14" s="54">
        <v>0.15263317689309827</v>
      </c>
      <c r="AA14" s="54">
        <v>0.15555318131063536</v>
      </c>
      <c r="AB14" s="54">
        <v>0.15842193325889886</v>
      </c>
      <c r="AC14" s="55">
        <f t="shared" si="4"/>
        <v>1.1559116028139207E-5</v>
      </c>
      <c r="AD14" s="55">
        <f t="shared" si="1"/>
        <v>-0.15965957038070031</v>
      </c>
      <c r="AF14" s="56">
        <f t="shared" si="2"/>
        <v>1.84422582945101E-2</v>
      </c>
      <c r="AG14" s="57">
        <f t="shared" si="3"/>
        <v>2.8687519482634982E-3</v>
      </c>
    </row>
    <row r="15" spans="1:33" hidden="1" outlineLevel="1">
      <c r="A15" s="53" t="s">
        <v>17</v>
      </c>
      <c r="B15" s="54">
        <v>0.19737789372</v>
      </c>
      <c r="C15" s="54">
        <v>0.19016162991000002</v>
      </c>
      <c r="D15" s="54">
        <v>0.21217310288999999</v>
      </c>
      <c r="E15" s="54">
        <v>0.21217310288999999</v>
      </c>
      <c r="F15" s="54">
        <v>0.24103815812999999</v>
      </c>
      <c r="G15" s="54">
        <v>0.21181042134</v>
      </c>
      <c r="H15" s="54">
        <v>0.24248888433000002</v>
      </c>
      <c r="I15" s="54">
        <v>0.24970514814000003</v>
      </c>
      <c r="J15" s="54">
        <v>0.27244198422000004</v>
      </c>
      <c r="K15" s="54">
        <v>0.30239508410999999</v>
      </c>
      <c r="L15" s="54">
        <v>0.3540815664584504</v>
      </c>
      <c r="M15" s="54">
        <v>0.35525420213690084</v>
      </c>
      <c r="N15" s="54">
        <v>0.37807562924535132</v>
      </c>
      <c r="O15" s="54">
        <v>0.40811332016380175</v>
      </c>
      <c r="P15" s="54">
        <v>0.53184671763972735</v>
      </c>
      <c r="Q15" s="54">
        <v>0.49422456534523163</v>
      </c>
      <c r="R15" s="54">
        <v>0.59095518841925387</v>
      </c>
      <c r="S15" s="54">
        <v>0.4666806759844393</v>
      </c>
      <c r="T15" s="54">
        <v>0.48370613206218893</v>
      </c>
      <c r="U15" s="54">
        <v>0.47138906643725925</v>
      </c>
      <c r="V15" s="54">
        <v>0.47279826896236044</v>
      </c>
      <c r="W15" s="54">
        <v>0.41045253735754589</v>
      </c>
      <c r="X15" s="54">
        <v>0.43376638070630125</v>
      </c>
      <c r="Y15" s="54">
        <v>0.42428803875574456</v>
      </c>
      <c r="Z15" s="54">
        <v>0.53114146054611511</v>
      </c>
      <c r="AA15" s="54">
        <v>0.52386986346367082</v>
      </c>
      <c r="AB15" s="54">
        <v>0.62953484694273942</v>
      </c>
      <c r="AC15" s="55">
        <f t="shared" si="4"/>
        <v>4.5933452457469151E-5</v>
      </c>
      <c r="AD15" s="55">
        <f t="shared" si="1"/>
        <v>2.189490145415153</v>
      </c>
      <c r="AF15" s="56">
        <f t="shared" si="2"/>
        <v>0.20170082466749156</v>
      </c>
      <c r="AG15" s="57">
        <f t="shared" si="3"/>
        <v>0.10566498347906861</v>
      </c>
    </row>
    <row r="16" spans="1:33" hidden="1" outlineLevel="1">
      <c r="A16" s="53" t="s">
        <v>18</v>
      </c>
      <c r="B16" s="54">
        <v>0.14116032796067998</v>
      </c>
      <c r="C16" s="54">
        <v>0.14468098295987997</v>
      </c>
      <c r="D16" s="54">
        <v>0.14605979961384</v>
      </c>
      <c r="E16" s="54">
        <v>9.7274507655600001E-2</v>
      </c>
      <c r="F16" s="54">
        <v>8.1969530883479996E-2</v>
      </c>
      <c r="G16" s="54">
        <v>0.26619370522055996</v>
      </c>
      <c r="H16" s="54">
        <v>0.29012791669631999</v>
      </c>
      <c r="I16" s="54">
        <v>0.22342854766823997</v>
      </c>
      <c r="J16" s="54">
        <v>0.14365269190079996</v>
      </c>
      <c r="K16" s="54">
        <v>0.20433634024751998</v>
      </c>
      <c r="L16" s="54">
        <v>0.12546231115175999</v>
      </c>
      <c r="M16" s="54">
        <v>0.22452383966903999</v>
      </c>
      <c r="N16" s="54">
        <v>0.22810446932220002</v>
      </c>
      <c r="O16" s="54">
        <v>0.23585604733188004</v>
      </c>
      <c r="P16" s="54">
        <v>0.26130597377328002</v>
      </c>
      <c r="Q16" s="54">
        <v>0.33306337397773589</v>
      </c>
      <c r="R16" s="54">
        <v>0.33281479061056002</v>
      </c>
      <c r="S16" s="54">
        <v>0.28600574339279672</v>
      </c>
      <c r="T16" s="54">
        <v>0.32001961254772093</v>
      </c>
      <c r="U16" s="54">
        <v>0.33003259143925828</v>
      </c>
      <c r="V16" s="54">
        <v>0.36033018215291113</v>
      </c>
      <c r="W16" s="54">
        <v>0.33604350527922</v>
      </c>
      <c r="X16" s="54">
        <v>0.31211588136566298</v>
      </c>
      <c r="Y16" s="54">
        <v>0.33165516234940268</v>
      </c>
      <c r="Z16" s="54">
        <v>0.32899249708385853</v>
      </c>
      <c r="AA16" s="54">
        <v>0.31088454507048502</v>
      </c>
      <c r="AB16" s="54">
        <v>0.31310399117128551</v>
      </c>
      <c r="AC16" s="55">
        <f t="shared" si="4"/>
        <v>2.2845355364447716E-5</v>
      </c>
      <c r="AD16" s="55">
        <f t="shared" si="1"/>
        <v>1.2180735600054726</v>
      </c>
      <c r="AF16" s="56">
        <f t="shared" si="2"/>
        <v>7.1391329546384849E-3</v>
      </c>
      <c r="AG16" s="57">
        <f t="shared" si="3"/>
        <v>2.2194461008004929E-3</v>
      </c>
    </row>
    <row r="17" spans="1:39" ht="15" collapsed="1">
      <c r="A17" s="58" t="s">
        <v>19</v>
      </c>
      <c r="B17" s="49">
        <f t="shared" ref="B17:AA17" si="7">SUM(B18:B22)</f>
        <v>0</v>
      </c>
      <c r="C17" s="49">
        <f t="shared" si="7"/>
        <v>0</v>
      </c>
      <c r="D17" s="49">
        <f t="shared" si="7"/>
        <v>0</v>
      </c>
      <c r="E17" s="49">
        <f t="shared" si="7"/>
        <v>0</v>
      </c>
      <c r="F17" s="49">
        <f t="shared" si="7"/>
        <v>0</v>
      </c>
      <c r="G17" s="49">
        <f t="shared" si="7"/>
        <v>0</v>
      </c>
      <c r="H17" s="49">
        <f t="shared" si="7"/>
        <v>0</v>
      </c>
      <c r="I17" s="49">
        <f t="shared" si="7"/>
        <v>0</v>
      </c>
      <c r="J17" s="49">
        <f t="shared" si="7"/>
        <v>0</v>
      </c>
      <c r="K17" s="49">
        <f t="shared" si="7"/>
        <v>0</v>
      </c>
      <c r="L17" s="49">
        <f t="shared" si="7"/>
        <v>0</v>
      </c>
      <c r="M17" s="49">
        <f t="shared" si="7"/>
        <v>0</v>
      </c>
      <c r="N17" s="49">
        <f t="shared" si="7"/>
        <v>0</v>
      </c>
      <c r="O17" s="49">
        <f t="shared" si="7"/>
        <v>0</v>
      </c>
      <c r="P17" s="49">
        <f t="shared" si="7"/>
        <v>0</v>
      </c>
      <c r="Q17" s="49">
        <f t="shared" si="7"/>
        <v>0</v>
      </c>
      <c r="R17" s="49">
        <f t="shared" si="7"/>
        <v>0</v>
      </c>
      <c r="S17" s="49">
        <f t="shared" si="7"/>
        <v>0</v>
      </c>
      <c r="T17" s="49">
        <f t="shared" si="7"/>
        <v>0</v>
      </c>
      <c r="U17" s="49">
        <f t="shared" si="7"/>
        <v>0</v>
      </c>
      <c r="V17" s="49">
        <f t="shared" si="7"/>
        <v>0</v>
      </c>
      <c r="W17" s="49">
        <f t="shared" si="7"/>
        <v>0</v>
      </c>
      <c r="X17" s="49">
        <f t="shared" si="7"/>
        <v>0</v>
      </c>
      <c r="Y17" s="49">
        <f t="shared" si="7"/>
        <v>0</v>
      </c>
      <c r="Z17" s="49">
        <f t="shared" si="7"/>
        <v>0</v>
      </c>
      <c r="AA17" s="49">
        <f t="shared" si="7"/>
        <v>0</v>
      </c>
      <c r="AB17" s="49">
        <f>SUM(AB18:AB22)</f>
        <v>0</v>
      </c>
      <c r="AC17" s="19">
        <f t="shared" si="4"/>
        <v>0</v>
      </c>
      <c r="AD17" s="50"/>
      <c r="AF17" s="51"/>
      <c r="AG17" s="52">
        <f>AB17-AA17</f>
        <v>0</v>
      </c>
    </row>
    <row r="18" spans="1:39" hidden="1" outlineLevel="1">
      <c r="A18" s="53" t="s">
        <v>20</v>
      </c>
      <c r="B18" s="54"/>
      <c r="C18" s="54"/>
      <c r="D18" s="54"/>
      <c r="E18" s="54"/>
      <c r="F18" s="54"/>
      <c r="G18" s="54"/>
      <c r="H18" s="54"/>
      <c r="I18" s="54"/>
      <c r="J18" s="54"/>
      <c r="K18" s="54"/>
      <c r="L18" s="54"/>
      <c r="M18" s="54"/>
      <c r="N18" s="54"/>
      <c r="O18" s="54"/>
      <c r="P18" s="54"/>
      <c r="Q18" s="54"/>
      <c r="R18" s="54"/>
      <c r="S18" s="54"/>
      <c r="T18" s="54"/>
      <c r="U18" s="54"/>
      <c r="V18" s="54"/>
      <c r="W18" s="54"/>
      <c r="X18" s="54"/>
      <c r="Y18" s="54"/>
      <c r="Z18" s="54"/>
      <c r="AA18" s="54"/>
      <c r="AB18" s="54"/>
      <c r="AC18" s="55">
        <f t="shared" si="4"/>
        <v>0</v>
      </c>
      <c r="AD18" s="55"/>
      <c r="AF18" s="56"/>
      <c r="AG18" s="57">
        <f t="shared" si="3"/>
        <v>0</v>
      </c>
    </row>
    <row r="19" spans="1:39" hidden="1" outlineLevel="1">
      <c r="A19" s="53" t="s">
        <v>21</v>
      </c>
      <c r="B19" s="54"/>
      <c r="C19" s="54"/>
      <c r="D19" s="54"/>
      <c r="E19" s="54"/>
      <c r="F19" s="54"/>
      <c r="G19" s="54"/>
      <c r="H19" s="54"/>
      <c r="I19" s="54"/>
      <c r="J19" s="54"/>
      <c r="K19" s="54"/>
      <c r="L19" s="54"/>
      <c r="M19" s="54"/>
      <c r="N19" s="54"/>
      <c r="O19" s="54"/>
      <c r="P19" s="54"/>
      <c r="Q19" s="54"/>
      <c r="R19" s="54"/>
      <c r="S19" s="54"/>
      <c r="T19" s="54"/>
      <c r="U19" s="54"/>
      <c r="V19" s="54"/>
      <c r="W19" s="54"/>
      <c r="X19" s="54"/>
      <c r="Y19" s="54"/>
      <c r="Z19" s="54"/>
      <c r="AA19" s="54"/>
      <c r="AB19" s="54"/>
      <c r="AC19" s="55"/>
      <c r="AD19" s="55"/>
      <c r="AF19" s="56"/>
      <c r="AG19" s="57"/>
    </row>
    <row r="20" spans="1:39" hidden="1" outlineLevel="1">
      <c r="A20" s="53" t="s">
        <v>23</v>
      </c>
      <c r="B20" s="54"/>
      <c r="C20" s="54"/>
      <c r="D20" s="54"/>
      <c r="E20" s="54"/>
      <c r="F20" s="54"/>
      <c r="G20" s="54"/>
      <c r="H20" s="54"/>
      <c r="I20" s="54"/>
      <c r="J20" s="54"/>
      <c r="K20" s="54"/>
      <c r="L20" s="54"/>
      <c r="M20" s="54"/>
      <c r="N20" s="54"/>
      <c r="O20" s="54"/>
      <c r="P20" s="54"/>
      <c r="Q20" s="54"/>
      <c r="R20" s="54"/>
      <c r="S20" s="54"/>
      <c r="T20" s="54"/>
      <c r="U20" s="54"/>
      <c r="V20" s="54"/>
      <c r="W20" s="54"/>
      <c r="X20" s="54"/>
      <c r="Y20" s="54"/>
      <c r="Z20" s="54"/>
      <c r="AA20" s="54"/>
      <c r="AB20" s="54"/>
      <c r="AC20" s="55"/>
      <c r="AD20" s="55"/>
      <c r="AF20" s="56"/>
      <c r="AG20" s="57"/>
    </row>
    <row r="21" spans="1:39" hidden="1" outlineLevel="1">
      <c r="A21" s="53" t="s">
        <v>24</v>
      </c>
      <c r="B21" s="54"/>
      <c r="C21" s="54"/>
      <c r="D21" s="54"/>
      <c r="E21" s="54"/>
      <c r="F21" s="54"/>
      <c r="G21" s="54"/>
      <c r="H21" s="54"/>
      <c r="I21" s="54"/>
      <c r="J21" s="54"/>
      <c r="K21" s="54"/>
      <c r="L21" s="54"/>
      <c r="M21" s="54"/>
      <c r="N21" s="54"/>
      <c r="O21" s="54"/>
      <c r="P21" s="54"/>
      <c r="Q21" s="54"/>
      <c r="R21" s="54"/>
      <c r="S21" s="54"/>
      <c r="T21" s="54"/>
      <c r="U21" s="54"/>
      <c r="V21" s="54"/>
      <c r="W21" s="54"/>
      <c r="X21" s="54"/>
      <c r="Y21" s="54"/>
      <c r="Z21" s="54"/>
      <c r="AA21" s="54"/>
      <c r="AB21" s="54"/>
      <c r="AC21" s="55">
        <f t="shared" si="4"/>
        <v>0</v>
      </c>
      <c r="AD21" s="55"/>
      <c r="AF21" s="56"/>
      <c r="AG21" s="57">
        <f t="shared" si="3"/>
        <v>0</v>
      </c>
    </row>
    <row r="22" spans="1:39" hidden="1" outlineLevel="1">
      <c r="A22" s="53" t="s">
        <v>25</v>
      </c>
      <c r="B22" s="54"/>
      <c r="C22" s="54"/>
      <c r="D22" s="54"/>
      <c r="E22" s="54"/>
      <c r="F22" s="54"/>
      <c r="G22" s="54"/>
      <c r="H22" s="54"/>
      <c r="I22" s="54"/>
      <c r="J22" s="54"/>
      <c r="K22" s="54"/>
      <c r="L22" s="54"/>
      <c r="M22" s="54"/>
      <c r="N22" s="54"/>
      <c r="O22" s="54"/>
      <c r="P22" s="54"/>
      <c r="Q22" s="54"/>
      <c r="R22" s="54"/>
      <c r="S22" s="54"/>
      <c r="T22" s="54"/>
      <c r="U22" s="54"/>
      <c r="V22" s="54"/>
      <c r="W22" s="54"/>
      <c r="X22" s="54"/>
      <c r="Y22" s="54"/>
      <c r="Z22" s="54"/>
      <c r="AA22" s="54"/>
      <c r="AB22" s="54"/>
      <c r="AC22" s="55">
        <f t="shared" si="4"/>
        <v>0</v>
      </c>
      <c r="AD22" s="55"/>
      <c r="AF22" s="56"/>
      <c r="AG22" s="57">
        <f t="shared" si="3"/>
        <v>0</v>
      </c>
    </row>
    <row r="23" spans="1:39" ht="15">
      <c r="A23" s="58" t="s">
        <v>26</v>
      </c>
      <c r="B23" s="49"/>
      <c r="C23" s="49"/>
      <c r="D23" s="49"/>
      <c r="E23" s="49"/>
      <c r="F23" s="49"/>
      <c r="G23" s="49"/>
      <c r="H23" s="49"/>
      <c r="I23" s="49"/>
      <c r="J23" s="49"/>
      <c r="K23" s="49"/>
      <c r="L23" s="49"/>
      <c r="M23" s="49"/>
      <c r="N23" s="49"/>
      <c r="O23" s="49"/>
      <c r="P23" s="49"/>
      <c r="Q23" s="49"/>
      <c r="R23" s="49"/>
      <c r="S23" s="49"/>
      <c r="T23" s="49"/>
      <c r="U23" s="49"/>
      <c r="V23" s="49"/>
      <c r="W23" s="49"/>
      <c r="X23" s="49"/>
      <c r="Y23" s="49"/>
      <c r="Z23" s="49"/>
      <c r="AA23" s="49"/>
      <c r="AB23" s="49"/>
      <c r="AC23" s="19">
        <f t="shared" si="4"/>
        <v>0</v>
      </c>
      <c r="AD23" s="50"/>
      <c r="AF23" s="51"/>
      <c r="AG23" s="52">
        <f t="shared" si="3"/>
        <v>0</v>
      </c>
      <c r="AM23" s="20"/>
    </row>
    <row r="24" spans="1:39" ht="15" collapsed="1">
      <c r="A24" s="58" t="s">
        <v>27</v>
      </c>
      <c r="B24" s="49">
        <f t="shared" ref="B24:AA24" si="8">SUM(B25:B31)</f>
        <v>12764.297811661547</v>
      </c>
      <c r="C24" s="49">
        <f t="shared" si="8"/>
        <v>12881.318864941377</v>
      </c>
      <c r="D24" s="49">
        <f t="shared" si="8"/>
        <v>13001.791062451866</v>
      </c>
      <c r="E24" s="49">
        <f t="shared" si="8"/>
        <v>12975.385359142378</v>
      </c>
      <c r="F24" s="49">
        <f t="shared" si="8"/>
        <v>12893.185516762431</v>
      </c>
      <c r="G24" s="49">
        <f t="shared" si="8"/>
        <v>12899.209715009001</v>
      </c>
      <c r="H24" s="49">
        <f t="shared" si="8"/>
        <v>13259.278867830692</v>
      </c>
      <c r="I24" s="49">
        <f t="shared" si="8"/>
        <v>13528.467943203948</v>
      </c>
      <c r="J24" s="49">
        <f t="shared" si="8"/>
        <v>13694.80451849394</v>
      </c>
      <c r="K24" s="49">
        <f t="shared" si="8"/>
        <v>13258.112627037342</v>
      </c>
      <c r="L24" s="49">
        <f t="shared" si="8"/>
        <v>12657.560935296842</v>
      </c>
      <c r="M24" s="49">
        <f t="shared" si="8"/>
        <v>12578.225801105162</v>
      </c>
      <c r="N24" s="49">
        <f t="shared" si="8"/>
        <v>12429.842559255558</v>
      </c>
      <c r="O24" s="49">
        <f t="shared" si="8"/>
        <v>12367.760139518017</v>
      </c>
      <c r="P24" s="49">
        <f t="shared" si="8"/>
        <v>12342.398458224896</v>
      </c>
      <c r="Q24" s="49">
        <f t="shared" si="8"/>
        <v>12197.830494949803</v>
      </c>
      <c r="R24" s="49">
        <f t="shared" si="8"/>
        <v>12119.416580168734</v>
      </c>
      <c r="S24" s="49">
        <f t="shared" si="8"/>
        <v>11888.605585280751</v>
      </c>
      <c r="T24" s="49">
        <f t="shared" si="8"/>
        <v>11827.757542709449</v>
      </c>
      <c r="U24" s="49">
        <f t="shared" si="8"/>
        <v>11641.08516936235</v>
      </c>
      <c r="V24" s="49">
        <f t="shared" si="8"/>
        <v>11415.203595348226</v>
      </c>
      <c r="W24" s="49">
        <f t="shared" si="8"/>
        <v>11298.429400474794</v>
      </c>
      <c r="X24" s="49">
        <f t="shared" si="8"/>
        <v>11683.780654191336</v>
      </c>
      <c r="Y24" s="49">
        <f t="shared" si="8"/>
        <v>11851.212345467533</v>
      </c>
      <c r="Z24" s="49">
        <f t="shared" si="8"/>
        <v>11986.464104292896</v>
      </c>
      <c r="AA24" s="49">
        <f t="shared" si="8"/>
        <v>12281.772010613684</v>
      </c>
      <c r="AB24" s="49">
        <f>SUM(AB25:AB31)</f>
        <v>12650.426398705413</v>
      </c>
      <c r="AC24" s="19">
        <f t="shared" si="4"/>
        <v>0.92302715627829379</v>
      </c>
      <c r="AD24" s="50">
        <f>(AB24-B24)/B24</f>
        <v>-8.921087131961174E-3</v>
      </c>
      <c r="AF24" s="51">
        <f>(AB24-AA24)/AA24</f>
        <v>3.0016384262233856E-2</v>
      </c>
      <c r="AG24" s="52">
        <f t="shared" si="3"/>
        <v>368.65438809172883</v>
      </c>
      <c r="AJ24" s="59"/>
      <c r="AK24" s="59"/>
      <c r="AL24" s="59"/>
    </row>
    <row r="25" spans="1:39" hidden="1" outlineLevel="1">
      <c r="A25" s="53" t="s">
        <v>28</v>
      </c>
      <c r="B25" s="54">
        <v>11356.972954755622</v>
      </c>
      <c r="C25" s="54">
        <v>11453.886888791223</v>
      </c>
      <c r="D25" s="54">
        <v>11556.067299735332</v>
      </c>
      <c r="E25" s="54">
        <v>11530.790865891857</v>
      </c>
      <c r="F25" s="54">
        <v>11464.941184620753</v>
      </c>
      <c r="G25" s="54">
        <v>11480.101238342018</v>
      </c>
      <c r="H25" s="54">
        <v>11789.699162181967</v>
      </c>
      <c r="I25" s="54">
        <v>12034.874759846447</v>
      </c>
      <c r="J25" s="54">
        <v>12179.564912683076</v>
      </c>
      <c r="K25" s="54">
        <v>11795.822210853648</v>
      </c>
      <c r="L25" s="54">
        <v>11260.822304284771</v>
      </c>
      <c r="M25" s="54">
        <v>11179.760739049214</v>
      </c>
      <c r="N25" s="54">
        <v>11048.4362232598</v>
      </c>
      <c r="O25" s="54">
        <v>11008.08752683795</v>
      </c>
      <c r="P25" s="54">
        <v>10988.367103378709</v>
      </c>
      <c r="Q25" s="54">
        <v>10843.141319828761</v>
      </c>
      <c r="R25" s="54">
        <v>10789.482068670179</v>
      </c>
      <c r="S25" s="54">
        <v>10586.985228687616</v>
      </c>
      <c r="T25" s="54">
        <v>10539.091165131482</v>
      </c>
      <c r="U25" s="54">
        <v>10369.995236147857</v>
      </c>
      <c r="V25" s="54">
        <v>10162.099042785299</v>
      </c>
      <c r="W25" s="54">
        <v>10045.178595153233</v>
      </c>
      <c r="X25" s="54">
        <v>10379.267466077301</v>
      </c>
      <c r="Y25" s="54">
        <v>10532.736873213647</v>
      </c>
      <c r="Z25" s="54">
        <v>10655.911894613246</v>
      </c>
      <c r="AA25" s="54">
        <v>10923.721512390823</v>
      </c>
      <c r="AB25" s="54">
        <v>11247.274215243102</v>
      </c>
      <c r="AC25" s="55">
        <f t="shared" si="4"/>
        <v>0.82064740014142279</v>
      </c>
      <c r="AD25" s="55">
        <f>(AB25-B25)/B25</f>
        <v>-9.6591530110657232E-3</v>
      </c>
      <c r="AF25" s="56">
        <f t="shared" ref="AF25:AF36" si="9">(AB25-AA25)/AA25</f>
        <v>2.9619274208452867E-2</v>
      </c>
      <c r="AG25" s="57">
        <f t="shared" si="3"/>
        <v>323.55270285227925</v>
      </c>
    </row>
    <row r="26" spans="1:39" hidden="1" outlineLevel="1">
      <c r="A26" s="53" t="s">
        <v>29</v>
      </c>
      <c r="B26" s="54">
        <v>1406.0509754168531</v>
      </c>
      <c r="C26" s="54">
        <v>1426.1003427329579</v>
      </c>
      <c r="D26" s="54">
        <v>1444.3621683567967</v>
      </c>
      <c r="E26" s="54">
        <v>1443.1993149022182</v>
      </c>
      <c r="F26" s="54">
        <v>1426.6840762771628</v>
      </c>
      <c r="G26" s="54">
        <v>1417.2625375430246</v>
      </c>
      <c r="H26" s="54">
        <v>1468.0758117411747</v>
      </c>
      <c r="I26" s="54">
        <v>1492.0860906368071</v>
      </c>
      <c r="J26" s="54">
        <v>1513.7131377863352</v>
      </c>
      <c r="K26" s="54">
        <v>1460.733947040304</v>
      </c>
      <c r="L26" s="54">
        <v>1395.1432955013945</v>
      </c>
      <c r="M26" s="54">
        <v>1396.8497933655012</v>
      </c>
      <c r="N26" s="54">
        <v>1379.8244335503441</v>
      </c>
      <c r="O26" s="54">
        <v>1357.983212838808</v>
      </c>
      <c r="P26" s="54">
        <v>1352.3522787345837</v>
      </c>
      <c r="Q26" s="54">
        <v>1352.9549150302246</v>
      </c>
      <c r="R26" s="54">
        <v>1328.2943611313779</v>
      </c>
      <c r="S26" s="54">
        <v>1300.068224229429</v>
      </c>
      <c r="T26" s="54">
        <v>1287.050744070154</v>
      </c>
      <c r="U26" s="54">
        <v>1269.6982729008548</v>
      </c>
      <c r="V26" s="54">
        <v>1251.8248469776788</v>
      </c>
      <c r="W26" s="54">
        <v>1252.0480753464105</v>
      </c>
      <c r="X26" s="54">
        <v>1303.3441425703381</v>
      </c>
      <c r="Y26" s="54">
        <v>1317.4211673135414</v>
      </c>
      <c r="Z26" s="54">
        <v>1329.597108752454</v>
      </c>
      <c r="AA26" s="54">
        <v>1357.1451119725004</v>
      </c>
      <c r="AB26" s="54">
        <v>1402.2217727838829</v>
      </c>
      <c r="AC26" s="55">
        <f t="shared" si="4"/>
        <v>0.10231186954588874</v>
      </c>
      <c r="AD26" s="55">
        <f t="shared" ref="AD26:AD31" si="10">(AB26-B26)/B26</f>
        <v>-2.7233739742863802E-3</v>
      </c>
      <c r="AF26" s="56">
        <f t="shared" si="9"/>
        <v>3.3214326466435989E-2</v>
      </c>
      <c r="AG26" s="57">
        <f t="shared" si="3"/>
        <v>45.076660811382453</v>
      </c>
    </row>
    <row r="27" spans="1:39" hidden="1" outlineLevel="1">
      <c r="A27" s="53" t="s">
        <v>30</v>
      </c>
      <c r="B27" s="54"/>
      <c r="C27" s="54"/>
      <c r="D27" s="54"/>
      <c r="E27" s="54"/>
      <c r="F27" s="54"/>
      <c r="G27" s="54"/>
      <c r="H27" s="54"/>
      <c r="I27" s="54"/>
      <c r="J27" s="54"/>
      <c r="K27" s="54"/>
      <c r="L27" s="54"/>
      <c r="M27" s="54"/>
      <c r="N27" s="54"/>
      <c r="O27" s="54"/>
      <c r="P27" s="54"/>
      <c r="Q27" s="54"/>
      <c r="R27" s="54"/>
      <c r="S27" s="54"/>
      <c r="T27" s="54"/>
      <c r="U27" s="54"/>
      <c r="V27" s="54"/>
      <c r="W27" s="54"/>
      <c r="X27" s="54"/>
      <c r="Y27" s="54"/>
      <c r="Z27" s="54"/>
      <c r="AA27" s="54"/>
      <c r="AB27" s="54"/>
      <c r="AC27" s="55">
        <f t="shared" si="4"/>
        <v>0</v>
      </c>
      <c r="AD27" s="55"/>
      <c r="AF27" s="56"/>
      <c r="AG27" s="57">
        <f t="shared" si="3"/>
        <v>0</v>
      </c>
    </row>
    <row r="28" spans="1:39" hidden="1" outlineLevel="1">
      <c r="A28" s="53" t="s">
        <v>31</v>
      </c>
      <c r="B28" s="54"/>
      <c r="C28" s="54"/>
      <c r="D28" s="54"/>
      <c r="E28" s="54"/>
      <c r="F28" s="54"/>
      <c r="G28" s="54"/>
      <c r="H28" s="54"/>
      <c r="I28" s="54"/>
      <c r="J28" s="54"/>
      <c r="K28" s="54"/>
      <c r="L28" s="54"/>
      <c r="M28" s="54"/>
      <c r="N28" s="54"/>
      <c r="O28" s="54"/>
      <c r="P28" s="54"/>
      <c r="Q28" s="54"/>
      <c r="R28" s="54"/>
      <c r="S28" s="54"/>
      <c r="T28" s="54"/>
      <c r="U28" s="54"/>
      <c r="V28" s="54"/>
      <c r="W28" s="54"/>
      <c r="X28" s="54"/>
      <c r="Y28" s="54"/>
      <c r="Z28" s="54"/>
      <c r="AA28" s="54"/>
      <c r="AB28" s="54"/>
      <c r="AC28" s="55">
        <f t="shared" si="4"/>
        <v>0</v>
      </c>
      <c r="AD28" s="55"/>
      <c r="AF28" s="56"/>
      <c r="AG28" s="57">
        <f t="shared" si="3"/>
        <v>0</v>
      </c>
    </row>
    <row r="29" spans="1:39" hidden="1" outlineLevel="1">
      <c r="A29" s="53" t="s">
        <v>32</v>
      </c>
      <c r="B29" s="54"/>
      <c r="C29" s="54"/>
      <c r="D29" s="54"/>
      <c r="E29" s="54"/>
      <c r="F29" s="54"/>
      <c r="G29" s="54"/>
      <c r="H29" s="54"/>
      <c r="I29" s="54"/>
      <c r="J29" s="54"/>
      <c r="K29" s="54"/>
      <c r="L29" s="54"/>
      <c r="M29" s="54"/>
      <c r="N29" s="54"/>
      <c r="O29" s="54"/>
      <c r="P29" s="54"/>
      <c r="Q29" s="54"/>
      <c r="R29" s="54"/>
      <c r="S29" s="54"/>
      <c r="T29" s="54"/>
      <c r="U29" s="54"/>
      <c r="V29" s="54"/>
      <c r="W29" s="54"/>
      <c r="X29" s="54"/>
      <c r="Y29" s="54"/>
      <c r="Z29" s="54"/>
      <c r="AA29" s="54"/>
      <c r="AB29" s="54"/>
      <c r="AC29" s="55">
        <f t="shared" si="4"/>
        <v>0</v>
      </c>
      <c r="AD29" s="55"/>
      <c r="AF29" s="56"/>
      <c r="AG29" s="57">
        <f t="shared" si="3"/>
        <v>0</v>
      </c>
    </row>
    <row r="30" spans="1:39" hidden="1" outlineLevel="1">
      <c r="A30" s="53" t="s">
        <v>33</v>
      </c>
      <c r="B30" s="54">
        <v>1.0663359580224001</v>
      </c>
      <c r="C30" s="54">
        <v>1.1073488794847999</v>
      </c>
      <c r="D30" s="54">
        <v>1.1227287250332003</v>
      </c>
      <c r="E30" s="54">
        <v>1.1278553402160001</v>
      </c>
      <c r="F30" s="54">
        <v>1.2816537957000005</v>
      </c>
      <c r="G30" s="54">
        <v>1.4713385574636002</v>
      </c>
      <c r="H30" s="54">
        <v>1.1842481072268001</v>
      </c>
      <c r="I30" s="54">
        <v>1.2252610286892003</v>
      </c>
      <c r="J30" s="54">
        <v>1.2150077983236001</v>
      </c>
      <c r="K30" s="54">
        <v>1.2816537957000005</v>
      </c>
      <c r="L30" s="54">
        <v>1.3277933323452005</v>
      </c>
      <c r="M30" s="54">
        <v>1.3431731778935998</v>
      </c>
      <c r="N30" s="54">
        <v>1.3482997930764002</v>
      </c>
      <c r="O30" s="54">
        <v>1.3534264082592002</v>
      </c>
      <c r="P30" s="54">
        <v>1.2970336412483998</v>
      </c>
      <c r="Q30" s="54">
        <v>1.3918153471172656</v>
      </c>
      <c r="R30" s="54">
        <v>1.3342627605892878</v>
      </c>
      <c r="S30" s="54">
        <v>1.2668708943253932</v>
      </c>
      <c r="T30" s="54">
        <v>1.3707457975083062</v>
      </c>
      <c r="U30" s="54">
        <v>1.1626811450723307</v>
      </c>
      <c r="V30" s="54">
        <v>1.0997221354081308</v>
      </c>
      <c r="W30" s="54">
        <v>1.0536484561726009</v>
      </c>
      <c r="X30" s="54">
        <v>1.0040104383073334</v>
      </c>
      <c r="Y30" s="54">
        <v>0.87066574100479122</v>
      </c>
      <c r="Z30" s="54">
        <v>0.78012913794665439</v>
      </c>
      <c r="AA30" s="54">
        <v>0.75155500335080694</v>
      </c>
      <c r="AB30" s="54">
        <v>0.78915449957729056</v>
      </c>
      <c r="AC30" s="55">
        <f t="shared" si="4"/>
        <v>5.7579959018898276E-5</v>
      </c>
      <c r="AD30" s="55">
        <f t="shared" si="10"/>
        <v>-0.25993820836649206</v>
      </c>
      <c r="AF30" s="56">
        <f t="shared" si="9"/>
        <v>5.0028934753739006E-2</v>
      </c>
      <c r="AG30" s="57">
        <f t="shared" si="3"/>
        <v>3.759949622648362E-2</v>
      </c>
    </row>
    <row r="31" spans="1:39" hidden="1" outlineLevel="1">
      <c r="A31" s="53" t="s">
        <v>34</v>
      </c>
      <c r="B31" s="54">
        <v>0.20754553105034021</v>
      </c>
      <c r="C31" s="54">
        <v>0.22428453771120618</v>
      </c>
      <c r="D31" s="54">
        <v>0.23886563470563416</v>
      </c>
      <c r="E31" s="54">
        <v>0.2673230080875551</v>
      </c>
      <c r="F31" s="54">
        <v>0.27860206881387661</v>
      </c>
      <c r="G31" s="54">
        <v>0.37460056649378559</v>
      </c>
      <c r="H31" s="54">
        <v>0.31964580032183143</v>
      </c>
      <c r="I31" s="54">
        <v>0.28183169200592811</v>
      </c>
      <c r="J31" s="54">
        <v>0.31146022620457803</v>
      </c>
      <c r="K31" s="54">
        <v>0.27481534769004223</v>
      </c>
      <c r="L31" s="54">
        <v>0.26754217833108151</v>
      </c>
      <c r="M31" s="54">
        <v>0.27209551255341768</v>
      </c>
      <c r="N31" s="54">
        <v>0.23360265233795921</v>
      </c>
      <c r="O31" s="54">
        <v>0.33597343299974919</v>
      </c>
      <c r="P31" s="54">
        <v>0.38204247035442768</v>
      </c>
      <c r="Q31" s="54">
        <v>0.34244474370150801</v>
      </c>
      <c r="R31" s="54">
        <v>0.30588760658733555</v>
      </c>
      <c r="S31" s="54">
        <v>0.28526146937973235</v>
      </c>
      <c r="T31" s="54">
        <v>0.244887710303128</v>
      </c>
      <c r="U31" s="54">
        <v>0.22897916856644812</v>
      </c>
      <c r="V31" s="54">
        <v>0.17998344983951212</v>
      </c>
      <c r="W31" s="54">
        <v>0.14908151897696043</v>
      </c>
      <c r="X31" s="54">
        <v>0.16503510538771968</v>
      </c>
      <c r="Y31" s="54">
        <v>0.18363919934002093</v>
      </c>
      <c r="Z31" s="54">
        <v>0.17497178924927942</v>
      </c>
      <c r="AA31" s="54">
        <v>0.15383124700884138</v>
      </c>
      <c r="AB31" s="54">
        <v>0.14125617885069641</v>
      </c>
      <c r="AC31" s="55">
        <f t="shared" si="4"/>
        <v>1.0306631963381031E-5</v>
      </c>
      <c r="AD31" s="55">
        <f t="shared" si="10"/>
        <v>-0.31939667341507488</v>
      </c>
      <c r="AF31" s="56">
        <f t="shared" si="9"/>
        <v>-8.1745863747839334E-2</v>
      </c>
      <c r="AG31" s="57">
        <f t="shared" si="3"/>
        <v>-1.2575068158144964E-2</v>
      </c>
    </row>
    <row r="32" spans="1:39" ht="15" collapsed="1">
      <c r="A32" s="58" t="s">
        <v>35</v>
      </c>
      <c r="B32" s="49">
        <f t="shared" ref="B32:AA32" si="11">SUM(B33:B36)</f>
        <v>1380.0058472093522</v>
      </c>
      <c r="C32" s="49">
        <f t="shared" si="11"/>
        <v>1460.8874424629109</v>
      </c>
      <c r="D32" s="49">
        <f t="shared" si="11"/>
        <v>1524.2894519542654</v>
      </c>
      <c r="E32" s="49">
        <f t="shared" si="11"/>
        <v>1573.8261653287257</v>
      </c>
      <c r="F32" s="49">
        <f t="shared" si="11"/>
        <v>1619.5437690192625</v>
      </c>
      <c r="G32" s="49">
        <f t="shared" si="11"/>
        <v>1656.4775342588521</v>
      </c>
      <c r="H32" s="49">
        <f t="shared" si="11"/>
        <v>1535.2486970266536</v>
      </c>
      <c r="I32" s="49">
        <f t="shared" si="11"/>
        <v>1273.8509751506676</v>
      </c>
      <c r="J32" s="49">
        <f t="shared" si="11"/>
        <v>1331.889440720144</v>
      </c>
      <c r="K32" s="49">
        <f t="shared" si="11"/>
        <v>1326.7102489271977</v>
      </c>
      <c r="L32" s="49">
        <f t="shared" si="11"/>
        <v>1332.1871921765639</v>
      </c>
      <c r="M32" s="49">
        <f t="shared" si="11"/>
        <v>1431.7676766799102</v>
      </c>
      <c r="N32" s="49">
        <f t="shared" si="11"/>
        <v>1510.7152254387772</v>
      </c>
      <c r="O32" s="49">
        <f t="shared" si="11"/>
        <v>1518.0303230602858</v>
      </c>
      <c r="P32" s="49">
        <f t="shared" si="11"/>
        <v>1247.637389087379</v>
      </c>
      <c r="Q32" s="49">
        <f t="shared" si="11"/>
        <v>1066.6352055966011</v>
      </c>
      <c r="R32" s="49">
        <f t="shared" si="11"/>
        <v>1103.9771374166958</v>
      </c>
      <c r="S32" s="49">
        <f t="shared" si="11"/>
        <v>667.54438635301813</v>
      </c>
      <c r="T32" s="49">
        <f t="shared" si="11"/>
        <v>524.3513258458006</v>
      </c>
      <c r="U32" s="49">
        <f t="shared" si="11"/>
        <v>348.62025044891197</v>
      </c>
      <c r="V32" s="49">
        <f t="shared" si="11"/>
        <v>341.21295108040908</v>
      </c>
      <c r="W32" s="49">
        <f t="shared" si="11"/>
        <v>445.46561924520785</v>
      </c>
      <c r="X32" s="49">
        <f t="shared" si="11"/>
        <v>366.59422519826717</v>
      </c>
      <c r="Y32" s="49">
        <f t="shared" si="11"/>
        <v>524.78716260164788</v>
      </c>
      <c r="Z32" s="49">
        <f t="shared" si="11"/>
        <v>711.75396300657223</v>
      </c>
      <c r="AA32" s="49">
        <f t="shared" si="11"/>
        <v>806.43388105865154</v>
      </c>
      <c r="AB32" s="49">
        <f>SUM(AB33:AB36)</f>
        <v>829.86461457456858</v>
      </c>
      <c r="AC32" s="19">
        <f t="shared" si="4"/>
        <v>6.055033649815425E-2</v>
      </c>
      <c r="AD32" s="50">
        <f>(AB32-B32)/B32</f>
        <v>-0.39865137799762168</v>
      </c>
      <c r="AF32" s="51">
        <f>(AB32-AA32)/AA32</f>
        <v>2.9054748400647784E-2</v>
      </c>
      <c r="AG32" s="52">
        <f>AB32-AA32</f>
        <v>23.430733515917041</v>
      </c>
    </row>
    <row r="33" spans="1:33" hidden="1" outlineLevel="1">
      <c r="A33" s="53" t="s">
        <v>36</v>
      </c>
      <c r="B33" s="54">
        <v>1318.0750046457997</v>
      </c>
      <c r="C33" s="54">
        <v>1398.5762396203297</v>
      </c>
      <c r="D33" s="54">
        <v>1461.4329391711981</v>
      </c>
      <c r="E33" s="54">
        <v>1510.5881268151277</v>
      </c>
      <c r="F33" s="54">
        <v>1556.0660070268186</v>
      </c>
      <c r="G33" s="54">
        <v>1592.759090270677</v>
      </c>
      <c r="H33" s="54">
        <v>1471.8696106900711</v>
      </c>
      <c r="I33" s="54">
        <v>1212.7245603159163</v>
      </c>
      <c r="J33" s="54">
        <v>1263.4259964598352</v>
      </c>
      <c r="K33" s="54">
        <v>1261.2873970377811</v>
      </c>
      <c r="L33" s="54">
        <v>1268.1637358600644</v>
      </c>
      <c r="M33" s="54">
        <v>1364.4710203505406</v>
      </c>
      <c r="N33" s="54">
        <v>1437.6433897413656</v>
      </c>
      <c r="O33" s="54">
        <v>1457.1351738766384</v>
      </c>
      <c r="P33" s="54">
        <v>1190.8522842044661</v>
      </c>
      <c r="Q33" s="54">
        <v>1006.9985553870778</v>
      </c>
      <c r="R33" s="54">
        <v>1049.2955470508382</v>
      </c>
      <c r="S33" s="54">
        <v>615.99279973624357</v>
      </c>
      <c r="T33" s="54">
        <v>463.84204329766396</v>
      </c>
      <c r="U33" s="54">
        <v>284.8049081264104</v>
      </c>
      <c r="V33" s="54">
        <v>278.64650733286254</v>
      </c>
      <c r="W33" s="54">
        <v>381.56113356609893</v>
      </c>
      <c r="X33" s="54">
        <v>302.79154765173917</v>
      </c>
      <c r="Y33" s="54">
        <v>460.96994317368154</v>
      </c>
      <c r="Z33" s="54">
        <v>648.10107072438586</v>
      </c>
      <c r="AA33" s="54">
        <v>742.15328369524173</v>
      </c>
      <c r="AB33" s="54">
        <v>767.7837490609752</v>
      </c>
      <c r="AC33" s="22">
        <f t="shared" si="4"/>
        <v>5.6020661137948895E-2</v>
      </c>
      <c r="AD33" s="22">
        <f>(AB33-B33)/B33</f>
        <v>-0.41749616193708322</v>
      </c>
      <c r="AF33" s="56">
        <f t="shared" si="9"/>
        <v>3.4535271794685449E-2</v>
      </c>
      <c r="AG33" s="57">
        <f t="shared" si="3"/>
        <v>25.630465365733471</v>
      </c>
    </row>
    <row r="34" spans="1:33" hidden="1" outlineLevel="1">
      <c r="A34" s="53" t="s">
        <v>37</v>
      </c>
      <c r="B34" s="54">
        <v>0</v>
      </c>
      <c r="C34" s="54">
        <v>0</v>
      </c>
      <c r="D34" s="54">
        <v>0</v>
      </c>
      <c r="E34" s="54">
        <v>0</v>
      </c>
      <c r="F34" s="54">
        <v>0</v>
      </c>
      <c r="G34" s="54">
        <v>0</v>
      </c>
      <c r="H34" s="54">
        <v>0</v>
      </c>
      <c r="I34" s="54">
        <v>0</v>
      </c>
      <c r="J34" s="54">
        <v>0</v>
      </c>
      <c r="K34" s="54">
        <v>0</v>
      </c>
      <c r="L34" s="54">
        <v>0</v>
      </c>
      <c r="M34" s="54">
        <v>2.2233000000000001</v>
      </c>
      <c r="N34" s="54">
        <v>3.4013</v>
      </c>
      <c r="O34" s="54">
        <v>4.7308000000000003</v>
      </c>
      <c r="P34" s="54">
        <v>4.9577999999999998</v>
      </c>
      <c r="Q34" s="54">
        <v>8.0269999999999992</v>
      </c>
      <c r="R34" s="54">
        <v>7.9883999999999995</v>
      </c>
      <c r="S34" s="54">
        <v>7.2786</v>
      </c>
      <c r="T34" s="54">
        <v>9.5852000000000004</v>
      </c>
      <c r="U34" s="54">
        <v>12.2859</v>
      </c>
      <c r="V34" s="54">
        <v>12.2384</v>
      </c>
      <c r="W34" s="54">
        <v>13.357900000000001</v>
      </c>
      <c r="X34" s="54">
        <v>13.067799999999998</v>
      </c>
      <c r="Y34" s="54">
        <v>13.2524</v>
      </c>
      <c r="Z34" s="54">
        <v>11.251300000000001</v>
      </c>
      <c r="AA34" s="54">
        <v>12.046800000000001</v>
      </c>
      <c r="AB34" s="54">
        <v>11.5822</v>
      </c>
      <c r="AC34" s="55">
        <f t="shared" si="4"/>
        <v>8.4508496334483171E-4</v>
      </c>
      <c r="AD34" s="22"/>
      <c r="AF34" s="56">
        <f>(AB34-AA34)/AA34</f>
        <v>-3.8566258259454853E-2</v>
      </c>
      <c r="AG34" s="57">
        <f t="shared" si="3"/>
        <v>-0.46460000000000079</v>
      </c>
    </row>
    <row r="35" spans="1:33" hidden="1" outlineLevel="1">
      <c r="A35" s="53" t="s">
        <v>38</v>
      </c>
      <c r="B35" s="54">
        <v>0.83136695600143706</v>
      </c>
      <c r="C35" s="54">
        <v>0.86490780306300807</v>
      </c>
      <c r="D35" s="54">
        <v>0.90828811336549731</v>
      </c>
      <c r="E35" s="54">
        <v>0.94822284557678616</v>
      </c>
      <c r="F35" s="54">
        <v>0.98229460094495757</v>
      </c>
      <c r="G35" s="54">
        <v>1.0163052485988537</v>
      </c>
      <c r="H35" s="54">
        <v>1.0038804635211882</v>
      </c>
      <c r="I35" s="54">
        <v>1.0357716199866958</v>
      </c>
      <c r="J35" s="54">
        <v>0.96472758589447594</v>
      </c>
      <c r="K35" s="54">
        <v>1.4235594299841028</v>
      </c>
      <c r="L35" s="54">
        <v>1.5752686872316051</v>
      </c>
      <c r="M35" s="54">
        <v>2.0432014826437102</v>
      </c>
      <c r="N35" s="54">
        <v>4.5023905139031868</v>
      </c>
      <c r="O35" s="54">
        <v>5.8966519160798061</v>
      </c>
      <c r="P35" s="54">
        <v>3.564415925064147</v>
      </c>
      <c r="Q35" s="54">
        <v>2.2663205020905495</v>
      </c>
      <c r="R35" s="54">
        <v>2.3265628576509609</v>
      </c>
      <c r="S35" s="54">
        <v>7.7567598888478653E-2</v>
      </c>
      <c r="T35" s="54">
        <v>6.8811757566468026E-2</v>
      </c>
      <c r="U35" s="54">
        <v>7.3107930229670728E-2</v>
      </c>
      <c r="V35" s="54">
        <v>7.3063953896570735E-2</v>
      </c>
      <c r="W35" s="54">
        <v>0.4817946232296707</v>
      </c>
      <c r="X35" s="54">
        <v>7.3020444229670745E-2</v>
      </c>
      <c r="Y35" s="54">
        <v>7.3010868229670733E-2</v>
      </c>
      <c r="Z35" s="54">
        <v>7.2992332229670734E-2</v>
      </c>
      <c r="AA35" s="54">
        <v>7.2994726229670737E-2</v>
      </c>
      <c r="AB35" s="54">
        <v>7.2913470229670749E-2</v>
      </c>
      <c r="AC35" s="55">
        <f t="shared" si="4"/>
        <v>5.3200667676594934E-6</v>
      </c>
      <c r="AD35" s="22">
        <f>(AB35-B35)/B35</f>
        <v>-0.91229688682798127</v>
      </c>
      <c r="AF35" s="56">
        <f t="shared" si="9"/>
        <v>-1.1131763100847021E-3</v>
      </c>
      <c r="AG35" s="57">
        <f t="shared" si="3"/>
        <v>-8.1255999999987893E-5</v>
      </c>
    </row>
    <row r="36" spans="1:33" hidden="1" outlineLevel="1">
      <c r="A36" s="53" t="s">
        <v>39</v>
      </c>
      <c r="B36" s="54">
        <v>61.099475607551149</v>
      </c>
      <c r="C36" s="54">
        <v>61.446295039518226</v>
      </c>
      <c r="D36" s="54">
        <v>61.948224669701766</v>
      </c>
      <c r="E36" s="54">
        <v>62.289815668021134</v>
      </c>
      <c r="F36" s="54">
        <v>62.495467391499105</v>
      </c>
      <c r="G36" s="54">
        <v>62.702138739576185</v>
      </c>
      <c r="H36" s="54">
        <v>62.375205873061375</v>
      </c>
      <c r="I36" s="54">
        <v>60.090643214764782</v>
      </c>
      <c r="J36" s="54">
        <v>67.498716674414183</v>
      </c>
      <c r="K36" s="54">
        <v>63.999292459432453</v>
      </c>
      <c r="L36" s="54">
        <v>62.448187629268048</v>
      </c>
      <c r="M36" s="54">
        <v>63.030154846725729</v>
      </c>
      <c r="N36" s="54">
        <v>65.168145183508287</v>
      </c>
      <c r="O36" s="54">
        <v>50.267697267567357</v>
      </c>
      <c r="P36" s="54">
        <v>48.262888957848823</v>
      </c>
      <c r="Q36" s="54">
        <v>49.343329707432574</v>
      </c>
      <c r="R36" s="54">
        <v>44.366627508206676</v>
      </c>
      <c r="S36" s="54">
        <v>44.195419017886195</v>
      </c>
      <c r="T36" s="54">
        <v>50.85527079057016</v>
      </c>
      <c r="U36" s="54">
        <v>51.456334392271863</v>
      </c>
      <c r="V36" s="54">
        <v>50.254979793649959</v>
      </c>
      <c r="W36" s="54">
        <v>50.064791055879212</v>
      </c>
      <c r="X36" s="54">
        <v>50.661857102298399</v>
      </c>
      <c r="Y36" s="54">
        <v>50.49180855973664</v>
      </c>
      <c r="Z36" s="54">
        <v>52.32859994995669</v>
      </c>
      <c r="AA36" s="54">
        <v>52.160802637180105</v>
      </c>
      <c r="AB36" s="54">
        <v>50.42575204336368</v>
      </c>
      <c r="AC36" s="55">
        <f t="shared" si="4"/>
        <v>3.6792703300928637E-3</v>
      </c>
      <c r="AD36" s="22">
        <f>(AB36-B36)/B36</f>
        <v>-0.17469419267598962</v>
      </c>
      <c r="AF36" s="56">
        <f t="shared" si="9"/>
        <v>-3.326349492520432E-2</v>
      </c>
      <c r="AG36" s="57">
        <f t="shared" si="3"/>
        <v>-1.7350505938164247</v>
      </c>
    </row>
    <row r="37" spans="1:33"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24"/>
      <c r="U37" s="60"/>
      <c r="V37" s="60"/>
      <c r="W37" s="60"/>
      <c r="X37" s="60"/>
      <c r="Y37" s="60"/>
      <c r="Z37" s="24"/>
      <c r="AA37" s="24"/>
      <c r="AB37" s="24"/>
      <c r="AC37" s="61"/>
      <c r="AF37" s="62"/>
      <c r="AG37" s="59"/>
    </row>
    <row r="38" spans="1:33" ht="15">
      <c r="A38" s="63" t="s">
        <v>40</v>
      </c>
      <c r="B38" s="64">
        <f t="shared" ref="B38:AA38" si="12">SUM(B2,B7,B8,B9,B10,B11,B17,B23,B24,B32)</f>
        <v>14867.795772053776</v>
      </c>
      <c r="C38" s="64">
        <f t="shared" si="12"/>
        <v>15041.91948063352</v>
      </c>
      <c r="D38" s="64">
        <f t="shared" si="12"/>
        <v>15150.850567597983</v>
      </c>
      <c r="E38" s="64">
        <f t="shared" si="12"/>
        <v>15157.666212938298</v>
      </c>
      <c r="F38" s="64">
        <f t="shared" si="12"/>
        <v>15070.968178072562</v>
      </c>
      <c r="G38" s="64">
        <f t="shared" si="12"/>
        <v>15076.926322778319</v>
      </c>
      <c r="H38" s="64">
        <f t="shared" si="12"/>
        <v>15309.948857668402</v>
      </c>
      <c r="I38" s="64">
        <f t="shared" si="12"/>
        <v>15273.525659462708</v>
      </c>
      <c r="J38" s="64">
        <f t="shared" si="12"/>
        <v>15497.525064349007</v>
      </c>
      <c r="K38" s="64">
        <f t="shared" si="12"/>
        <v>14989.200557554785</v>
      </c>
      <c r="L38" s="64">
        <f t="shared" si="12"/>
        <v>14386.845187942352</v>
      </c>
      <c r="M38" s="64">
        <f t="shared" si="12"/>
        <v>14405.184150482459</v>
      </c>
      <c r="N38" s="64">
        <f t="shared" si="12"/>
        <v>14300.915734728616</v>
      </c>
      <c r="O38" s="64">
        <f t="shared" si="12"/>
        <v>14896.998604596925</v>
      </c>
      <c r="P38" s="64">
        <f t="shared" si="12"/>
        <v>13928.846881364479</v>
      </c>
      <c r="Q38" s="64">
        <f t="shared" si="12"/>
        <v>13601.897243777792</v>
      </c>
      <c r="R38" s="64">
        <f t="shared" si="12"/>
        <v>13540.912358672518</v>
      </c>
      <c r="S38" s="64">
        <f t="shared" si="12"/>
        <v>12882.607220130734</v>
      </c>
      <c r="T38" s="64">
        <f t="shared" si="12"/>
        <v>12675.649203921639</v>
      </c>
      <c r="U38" s="64">
        <f t="shared" si="12"/>
        <v>12299.328917447658</v>
      </c>
      <c r="V38" s="64">
        <f t="shared" si="12"/>
        <v>12048.938481132194</v>
      </c>
      <c r="W38" s="64">
        <f t="shared" si="12"/>
        <v>12012.226668247513</v>
      </c>
      <c r="X38" s="64">
        <f t="shared" si="12"/>
        <v>12309.454382384385</v>
      </c>
      <c r="Y38" s="64">
        <f t="shared" si="12"/>
        <v>12640.735780918914</v>
      </c>
      <c r="Z38" s="64">
        <f t="shared" si="12"/>
        <v>12943.406743625002</v>
      </c>
      <c r="AA38" s="64">
        <f t="shared" si="12"/>
        <v>13323.002388168758</v>
      </c>
      <c r="AB38" s="64">
        <f>SUM(AB2,AB7,AB8,AB9,AB10,AB11,AB17,AB23,AB24,AB32)</f>
        <v>13705.36751021797</v>
      </c>
      <c r="AC38" s="50">
        <f>AB38/$AB$38</f>
        <v>1</v>
      </c>
      <c r="AD38" s="50">
        <f>(AB38-B38)/B38</f>
        <v>-7.8184303824024984E-2</v>
      </c>
      <c r="AF38" s="51">
        <f>(AB38-AA38)/AA38</f>
        <v>2.8699621219670738E-2</v>
      </c>
      <c r="AG38" s="52">
        <f>AB38-AA38</f>
        <v>382.365122049212</v>
      </c>
    </row>
    <row r="40" spans="1:33">
      <c r="Y40" s="71"/>
      <c r="Z40" s="72"/>
      <c r="AA40" s="72"/>
      <c r="AB40" s="72"/>
      <c r="AC40" s="71"/>
      <c r="AD40" s="71"/>
      <c r="AE40" s="71"/>
    </row>
    <row r="41" spans="1:33">
      <c r="Y41" s="71"/>
      <c r="Z41" s="72"/>
      <c r="AA41" s="72"/>
      <c r="AB41" s="72"/>
      <c r="AC41" s="73"/>
      <c r="AD41" s="71"/>
      <c r="AE41" s="73"/>
    </row>
    <row r="42" spans="1:33">
      <c r="Y42" s="71"/>
      <c r="Z42" s="72"/>
      <c r="AA42" s="72"/>
      <c r="AB42" s="72"/>
      <c r="AC42" s="73"/>
      <c r="AD42" s="71"/>
      <c r="AE42" s="71"/>
    </row>
    <row r="43" spans="1:33">
      <c r="Y43" s="71"/>
      <c r="Z43" s="72"/>
      <c r="AA43" s="72"/>
      <c r="AB43" s="72"/>
      <c r="AC43" s="73"/>
      <c r="AD43" s="71"/>
      <c r="AE43" s="71"/>
      <c r="AG43" s="59"/>
    </row>
    <row r="44" spans="1:33">
      <c r="Y44" s="71"/>
      <c r="Z44" s="72"/>
      <c r="AA44" s="72"/>
      <c r="AB44" s="72"/>
      <c r="AC44" s="73"/>
      <c r="AD44" s="71"/>
      <c r="AE44" s="71"/>
      <c r="AG44" s="59"/>
    </row>
    <row r="45" spans="1:33">
      <c r="Y45" s="71"/>
      <c r="Z45" s="72"/>
      <c r="AA45" s="72"/>
      <c r="AB45" s="72"/>
      <c r="AC45" s="73"/>
      <c r="AD45" s="71"/>
      <c r="AE45" s="71"/>
      <c r="AG45" s="59"/>
    </row>
    <row r="46" spans="1:33">
      <c r="Y46" s="71"/>
      <c r="Z46" s="72"/>
      <c r="AA46" s="72"/>
      <c r="AB46" s="72"/>
      <c r="AC46" s="73"/>
      <c r="AD46" s="71"/>
      <c r="AE46" s="71"/>
      <c r="AG46" s="59"/>
    </row>
    <row r="47" spans="1:33">
      <c r="Y47" s="71"/>
      <c r="Z47" s="72"/>
      <c r="AA47" s="72"/>
      <c r="AB47" s="72"/>
      <c r="AC47" s="73"/>
      <c r="AD47" s="71"/>
      <c r="AE47" s="71"/>
      <c r="AG47" s="59"/>
    </row>
    <row r="48" spans="1:33">
      <c r="Y48" s="71"/>
      <c r="Z48" s="72"/>
      <c r="AA48" s="72"/>
      <c r="AB48" s="72"/>
      <c r="AC48" s="73"/>
      <c r="AD48" s="71"/>
      <c r="AE48" s="71"/>
      <c r="AG48" s="59"/>
    </row>
    <row r="49" spans="25:33">
      <c r="Y49" s="71"/>
      <c r="Z49" s="72"/>
      <c r="AA49" s="72"/>
      <c r="AB49" s="72"/>
      <c r="AC49" s="73"/>
      <c r="AD49" s="71"/>
      <c r="AE49" s="71"/>
      <c r="AF49" s="74"/>
      <c r="AG49" s="59"/>
    </row>
    <row r="50" spans="25:33">
      <c r="Y50" s="71"/>
      <c r="Z50" s="72"/>
      <c r="AA50" s="72"/>
      <c r="AB50" s="72"/>
      <c r="AC50" s="73"/>
      <c r="AD50" s="71"/>
      <c r="AE50" s="71"/>
      <c r="AG50" s="59"/>
    </row>
    <row r="51" spans="25:33">
      <c r="Y51" s="71"/>
      <c r="Z51" s="72"/>
      <c r="AA51" s="72"/>
      <c r="AB51" s="72"/>
      <c r="AC51" s="73"/>
      <c r="AD51" s="73"/>
      <c r="AE51" s="71"/>
      <c r="AG51" s="59"/>
    </row>
    <row r="52" spans="25:33">
      <c r="Y52" s="71"/>
      <c r="Z52" s="72"/>
      <c r="AA52" s="72"/>
      <c r="AB52" s="72"/>
      <c r="AC52" s="71"/>
      <c r="AD52" s="71"/>
      <c r="AE52" s="71"/>
      <c r="AG52" s="59"/>
    </row>
    <row r="53" spans="25:33">
      <c r="Y53" s="71"/>
      <c r="Z53" s="71"/>
      <c r="AA53" s="75"/>
      <c r="AB53" s="75"/>
      <c r="AC53" s="71"/>
      <c r="AD53" s="71"/>
      <c r="AE53" s="71"/>
      <c r="AG53" s="59"/>
    </row>
    <row r="54" spans="25:33">
      <c r="Y54" s="71"/>
      <c r="Z54" s="71"/>
      <c r="AA54" s="71"/>
      <c r="AB54" s="71"/>
      <c r="AC54" s="71"/>
      <c r="AD54" s="71"/>
      <c r="AE54" s="71"/>
      <c r="AG54" s="59"/>
    </row>
    <row r="55" spans="25:33">
      <c r="AG55" s="59"/>
    </row>
  </sheetData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outlinePr summaryBelow="0"/>
  </sheetPr>
  <dimension ref="A1:AM58"/>
  <sheetViews>
    <sheetView zoomScale="75" zoomScaleNormal="75" workbookViewId="0">
      <pane ySplit="1" topLeftCell="A2" activePane="bottomLeft" state="frozen"/>
      <selection activeCell="AG24" sqref="AG24"/>
      <selection pane="bottomLeft" activeCell="AD50" sqref="AD50"/>
    </sheetView>
  </sheetViews>
  <sheetFormatPr defaultRowHeight="14.25" outlineLevelRow="1"/>
  <cols>
    <col min="1" max="1" width="39.28515625" style="47" customWidth="1"/>
    <col min="2" max="28" width="8.7109375" style="47" bestFit="1" customWidth="1"/>
    <col min="29" max="29" width="11.140625" style="47" bestFit="1" customWidth="1"/>
    <col min="30" max="30" width="13" style="47" customWidth="1"/>
    <col min="31" max="31" width="9.7109375" style="47" customWidth="1"/>
    <col min="32" max="32" width="10.28515625" style="47" bestFit="1" customWidth="1"/>
    <col min="33" max="33" width="13.85546875" style="47" bestFit="1" customWidth="1"/>
    <col min="34" max="34" width="13.5703125" style="47" customWidth="1"/>
    <col min="35" max="16384" width="9.140625" style="47"/>
  </cols>
  <sheetData>
    <row r="1" spans="1:33" ht="30">
      <c r="A1" s="42" t="s">
        <v>49</v>
      </c>
      <c r="B1" s="43">
        <v>1990</v>
      </c>
      <c r="C1" s="43">
        <v>1991</v>
      </c>
      <c r="D1" s="43">
        <v>1992</v>
      </c>
      <c r="E1" s="43">
        <v>1993</v>
      </c>
      <c r="F1" s="43">
        <v>1994</v>
      </c>
      <c r="G1" s="43">
        <v>1995</v>
      </c>
      <c r="H1" s="43">
        <v>1996</v>
      </c>
      <c r="I1" s="43">
        <v>1997</v>
      </c>
      <c r="J1" s="43">
        <v>1998</v>
      </c>
      <c r="K1" s="43">
        <v>1999</v>
      </c>
      <c r="L1" s="43">
        <v>2000</v>
      </c>
      <c r="M1" s="43">
        <v>2001</v>
      </c>
      <c r="N1" s="43">
        <v>2002</v>
      </c>
      <c r="O1" s="43">
        <v>2003</v>
      </c>
      <c r="P1" s="43">
        <v>2004</v>
      </c>
      <c r="Q1" s="43">
        <v>2005</v>
      </c>
      <c r="R1" s="43">
        <v>2006</v>
      </c>
      <c r="S1" s="43">
        <v>2007</v>
      </c>
      <c r="T1" s="43">
        <v>2008</v>
      </c>
      <c r="U1" s="43">
        <v>2009</v>
      </c>
      <c r="V1" s="43">
        <v>2010</v>
      </c>
      <c r="W1" s="43">
        <v>2011</v>
      </c>
      <c r="X1" s="43">
        <v>2012</v>
      </c>
      <c r="Y1" s="43">
        <v>2013</v>
      </c>
      <c r="Z1" s="43">
        <v>2014</v>
      </c>
      <c r="AA1" s="43">
        <v>2015</v>
      </c>
      <c r="AB1" s="43">
        <v>2016</v>
      </c>
      <c r="AC1" s="42" t="s">
        <v>0</v>
      </c>
      <c r="AD1" s="44" t="s">
        <v>1</v>
      </c>
      <c r="AE1" s="45"/>
      <c r="AF1" s="44" t="s">
        <v>2</v>
      </c>
      <c r="AG1" s="46" t="s">
        <v>3</v>
      </c>
    </row>
    <row r="2" spans="1:33" ht="15" collapsed="1">
      <c r="A2" s="48" t="s">
        <v>4</v>
      </c>
      <c r="B2" s="49">
        <f t="shared" ref="B2:AA2" si="0">SUM(B3:B6)</f>
        <v>71.495846513999325</v>
      </c>
      <c r="C2" s="49">
        <f t="shared" si="0"/>
        <v>73.156847206211893</v>
      </c>
      <c r="D2" s="49">
        <f t="shared" si="0"/>
        <v>75.259274418477403</v>
      </c>
      <c r="E2" s="49">
        <f t="shared" si="0"/>
        <v>71.99796817856803</v>
      </c>
      <c r="F2" s="49">
        <f t="shared" si="0"/>
        <v>73.39756896278648</v>
      </c>
      <c r="G2" s="49">
        <f t="shared" si="0"/>
        <v>74.376799386855126</v>
      </c>
      <c r="H2" s="49">
        <f t="shared" si="0"/>
        <v>77.831366539011981</v>
      </c>
      <c r="I2" s="49">
        <f t="shared" si="0"/>
        <v>77.701119636140888</v>
      </c>
      <c r="J2" s="49">
        <f t="shared" si="0"/>
        <v>75.177669208058376</v>
      </c>
      <c r="K2" s="49">
        <f t="shared" si="0"/>
        <v>76.994815190529664</v>
      </c>
      <c r="L2" s="49">
        <f t="shared" si="0"/>
        <v>76.966808263145694</v>
      </c>
      <c r="M2" s="49">
        <f t="shared" si="0"/>
        <v>83.749137235820712</v>
      </c>
      <c r="N2" s="49">
        <f t="shared" si="0"/>
        <v>94.32624570619636</v>
      </c>
      <c r="O2" s="49">
        <f t="shared" si="0"/>
        <v>104.51729995931525</v>
      </c>
      <c r="P2" s="49">
        <f t="shared" si="0"/>
        <v>91.532564224147663</v>
      </c>
      <c r="Q2" s="49">
        <f t="shared" si="0"/>
        <v>100.27258828434111</v>
      </c>
      <c r="R2" s="49">
        <f t="shared" si="0"/>
        <v>108.73019240809731</v>
      </c>
      <c r="S2" s="49">
        <f t="shared" si="0"/>
        <v>115.10818085340225</v>
      </c>
      <c r="T2" s="49">
        <f t="shared" si="0"/>
        <v>144.07540270931386</v>
      </c>
      <c r="U2" s="49">
        <f t="shared" si="0"/>
        <v>138.45612939583233</v>
      </c>
      <c r="V2" s="49">
        <f t="shared" si="0"/>
        <v>143.99750522061211</v>
      </c>
      <c r="W2" s="49">
        <f t="shared" si="0"/>
        <v>131.38212358408293</v>
      </c>
      <c r="X2" s="49">
        <f t="shared" si="0"/>
        <v>134.18597058100332</v>
      </c>
      <c r="Y2" s="49">
        <f t="shared" si="0"/>
        <v>124.29137884398969</v>
      </c>
      <c r="Z2" s="49">
        <f t="shared" si="0"/>
        <v>124.25713457693899</v>
      </c>
      <c r="AA2" s="49">
        <f t="shared" si="0"/>
        <v>122.12221032370569</v>
      </c>
      <c r="AB2" s="49">
        <f>SUM(AB3:AB6)</f>
        <v>139.50672679903269</v>
      </c>
      <c r="AC2" s="50">
        <f>AB2/$AB$38</f>
        <v>2.0994115882974878E-2</v>
      </c>
      <c r="AD2" s="50">
        <f t="shared" ref="AD2:AD17" si="1">(AB2-B2)/B2</f>
        <v>0.95125638202935914</v>
      </c>
      <c r="AF2" s="51">
        <f t="shared" ref="AF2:AF17" si="2">(AB2-AA2)/AA2</f>
        <v>0.14235343783285928</v>
      </c>
      <c r="AG2" s="52">
        <f t="shared" ref="AG2:AG36" si="3">AB2-AA2</f>
        <v>17.384516475327004</v>
      </c>
    </row>
    <row r="3" spans="1:33" hidden="1" outlineLevel="1">
      <c r="A3" s="53" t="s">
        <v>5</v>
      </c>
      <c r="B3" s="54">
        <v>70.94798072669596</v>
      </c>
      <c r="C3" s="54">
        <v>72.660357701161089</v>
      </c>
      <c r="D3" s="54">
        <v>74.851310587505793</v>
      </c>
      <c r="E3" s="54">
        <v>71.582924963676177</v>
      </c>
      <c r="F3" s="54">
        <v>72.935086102667356</v>
      </c>
      <c r="G3" s="54">
        <v>73.940759194117675</v>
      </c>
      <c r="H3" s="54">
        <v>77.384796166625179</v>
      </c>
      <c r="I3" s="54">
        <v>77.293554434584095</v>
      </c>
      <c r="J3" s="54">
        <v>74.632929074620307</v>
      </c>
      <c r="K3" s="54">
        <v>76.466456417857017</v>
      </c>
      <c r="L3" s="54">
        <v>76.317215992184586</v>
      </c>
      <c r="M3" s="54">
        <v>82.957925845261499</v>
      </c>
      <c r="N3" s="54">
        <v>93.417799912553946</v>
      </c>
      <c r="O3" s="54">
        <v>103.56605189682773</v>
      </c>
      <c r="P3" s="54">
        <v>90.619373448554853</v>
      </c>
      <c r="Q3" s="54">
        <v>99.39641212978178</v>
      </c>
      <c r="R3" s="54">
        <v>107.82267329645721</v>
      </c>
      <c r="S3" s="54">
        <v>114.23505574126889</v>
      </c>
      <c r="T3" s="54">
        <v>143.16542884254008</v>
      </c>
      <c r="U3" s="54">
        <v>137.54401455338871</v>
      </c>
      <c r="V3" s="54">
        <v>143.25144884895806</v>
      </c>
      <c r="W3" s="54">
        <v>130.85406876951149</v>
      </c>
      <c r="X3" s="54">
        <v>133.61693137292878</v>
      </c>
      <c r="Y3" s="54">
        <v>123.62892285749355</v>
      </c>
      <c r="Z3" s="54">
        <v>123.67230401324591</v>
      </c>
      <c r="AA3" s="54">
        <v>121.61581309402655</v>
      </c>
      <c r="AB3" s="54">
        <v>138.92143220775966</v>
      </c>
      <c r="AC3" s="55">
        <f>AB3/$AB$38</f>
        <v>2.09060359548108E-2</v>
      </c>
      <c r="AD3" s="55">
        <f t="shared" si="1"/>
        <v>0.95807450451492537</v>
      </c>
      <c r="AF3" s="56">
        <f t="shared" si="2"/>
        <v>0.14229744203044861</v>
      </c>
      <c r="AG3" s="57">
        <f t="shared" si="3"/>
        <v>17.305619113733115</v>
      </c>
    </row>
    <row r="4" spans="1:33" hidden="1" outlineLevel="1">
      <c r="A4" s="53" t="s">
        <v>6</v>
      </c>
      <c r="B4" s="54">
        <v>0.18584290467936004</v>
      </c>
      <c r="C4" s="54">
        <v>0.20756739680279998</v>
      </c>
      <c r="D4" s="54">
        <v>0.15733260453960002</v>
      </c>
      <c r="E4" s="54">
        <v>0.16441198845984004</v>
      </c>
      <c r="F4" s="54">
        <v>0.17356075187112005</v>
      </c>
      <c r="G4" s="54">
        <v>0.17496599853744002</v>
      </c>
      <c r="H4" s="54">
        <v>0.18549617818680003</v>
      </c>
      <c r="I4" s="54">
        <v>0.22307277098880002</v>
      </c>
      <c r="J4" s="54">
        <v>0.23145110039808003</v>
      </c>
      <c r="K4" s="54">
        <v>0.22551270740064003</v>
      </c>
      <c r="L4" s="54">
        <v>0.31541730238512</v>
      </c>
      <c r="M4" s="54">
        <v>0.34564476579120001</v>
      </c>
      <c r="N4" s="54">
        <v>0.34452553417041604</v>
      </c>
      <c r="O4" s="54">
        <v>0.31422702863952007</v>
      </c>
      <c r="P4" s="54">
        <v>0.32549832213048002</v>
      </c>
      <c r="Q4" s="54">
        <v>0.4133850472510277</v>
      </c>
      <c r="R4" s="54">
        <v>0.39075192219070476</v>
      </c>
      <c r="S4" s="54">
        <v>0.38592916028944502</v>
      </c>
      <c r="T4" s="54">
        <v>0.37790734785320268</v>
      </c>
      <c r="U4" s="54">
        <v>0.3058610276948639</v>
      </c>
      <c r="V4" s="54">
        <v>0.21425987292447318</v>
      </c>
      <c r="W4" s="54">
        <v>0.13646207218450362</v>
      </c>
      <c r="X4" s="54">
        <v>0.13701942589669469</v>
      </c>
      <c r="Y4" s="54">
        <v>0.15776984486954454</v>
      </c>
      <c r="Z4" s="54">
        <v>0.17101472412545499</v>
      </c>
      <c r="AA4" s="54">
        <v>0.18958847430253267</v>
      </c>
      <c r="AB4" s="54">
        <v>0.18381463596377701</v>
      </c>
      <c r="AC4" s="55">
        <f>AB4/$AB$38</f>
        <v>2.7661933277020544E-5</v>
      </c>
      <c r="AD4" s="55">
        <f t="shared" si="1"/>
        <v>-1.0913888367610621E-2</v>
      </c>
      <c r="AF4" s="56">
        <f t="shared" si="2"/>
        <v>-3.0454585174529959E-2</v>
      </c>
      <c r="AG4" s="57">
        <f t="shared" si="3"/>
        <v>-5.7738383387556658E-3</v>
      </c>
    </row>
    <row r="5" spans="1:33" hidden="1" outlineLevel="1">
      <c r="A5" s="53" t="s">
        <v>7</v>
      </c>
      <c r="B5" s="54">
        <v>0.36202288262400001</v>
      </c>
      <c r="C5" s="54">
        <v>0.28892210824800002</v>
      </c>
      <c r="D5" s="54">
        <v>0.25063122643200003</v>
      </c>
      <c r="E5" s="54">
        <v>0.25063122643200003</v>
      </c>
      <c r="F5" s="54">
        <v>0.28892210824800002</v>
      </c>
      <c r="G5" s="54">
        <v>0.2610741942</v>
      </c>
      <c r="H5" s="54">
        <v>0.2610741942</v>
      </c>
      <c r="I5" s="54">
        <v>0.18449243056800002</v>
      </c>
      <c r="J5" s="54">
        <v>0.31328903304000005</v>
      </c>
      <c r="K5" s="54">
        <v>0.30284606527200003</v>
      </c>
      <c r="L5" s="54">
        <v>0.33417496857599999</v>
      </c>
      <c r="M5" s="54">
        <v>0.44556662476799996</v>
      </c>
      <c r="N5" s="54">
        <v>0.56392025947199997</v>
      </c>
      <c r="O5" s="54">
        <v>0.63702103384799991</v>
      </c>
      <c r="P5" s="54">
        <v>0.58769245346232613</v>
      </c>
      <c r="Q5" s="54">
        <v>0.46279110730831235</v>
      </c>
      <c r="R5" s="54">
        <v>0.51676718944939726</v>
      </c>
      <c r="S5" s="54">
        <v>0.48719595184390641</v>
      </c>
      <c r="T5" s="54">
        <v>0.53206651892057466</v>
      </c>
      <c r="U5" s="54">
        <v>0.60625381474875784</v>
      </c>
      <c r="V5" s="54">
        <v>0.53179649872955626</v>
      </c>
      <c r="W5" s="54">
        <v>0.39159274238694652</v>
      </c>
      <c r="X5" s="54">
        <v>0.43201978217787129</v>
      </c>
      <c r="Y5" s="54">
        <v>0.50468614162658798</v>
      </c>
      <c r="Z5" s="54">
        <v>0.41381583956763696</v>
      </c>
      <c r="AA5" s="54">
        <v>0.31680875537660469</v>
      </c>
      <c r="AB5" s="54">
        <v>0.40147995530925323</v>
      </c>
      <c r="AC5" s="55">
        <f t="shared" ref="AC5:AC36" si="4">AB5/$AB$38</f>
        <v>6.0417994887057158E-5</v>
      </c>
      <c r="AD5" s="55">
        <f t="shared" si="1"/>
        <v>0.10899054888260661</v>
      </c>
      <c r="AF5" s="56">
        <f t="shared" si="2"/>
        <v>0.26726281548625802</v>
      </c>
      <c r="AG5" s="57">
        <f t="shared" si="3"/>
        <v>8.4671199932648544E-2</v>
      </c>
    </row>
    <row r="6" spans="1:33" hidden="1" outlineLevel="1">
      <c r="A6" s="53" t="s">
        <v>8</v>
      </c>
      <c r="B6" s="54"/>
      <c r="C6" s="54"/>
      <c r="D6" s="54"/>
      <c r="E6" s="54"/>
      <c r="F6" s="54"/>
      <c r="G6" s="54"/>
      <c r="H6" s="54"/>
      <c r="I6" s="54"/>
      <c r="J6" s="54"/>
      <c r="K6" s="54"/>
      <c r="L6" s="54"/>
      <c r="M6" s="54"/>
      <c r="N6" s="54"/>
      <c r="O6" s="54"/>
      <c r="P6" s="54"/>
      <c r="Q6" s="54"/>
      <c r="R6" s="54"/>
      <c r="S6" s="54"/>
      <c r="T6" s="54"/>
      <c r="U6" s="54"/>
      <c r="V6" s="54"/>
      <c r="W6" s="54"/>
      <c r="X6" s="54"/>
      <c r="Y6" s="54"/>
      <c r="Z6" s="54"/>
      <c r="AA6" s="54"/>
      <c r="AB6" s="54"/>
      <c r="AC6" s="55">
        <f t="shared" si="4"/>
        <v>0</v>
      </c>
      <c r="AD6" s="55"/>
      <c r="AF6" s="56"/>
      <c r="AG6" s="57">
        <f t="shared" si="3"/>
        <v>0</v>
      </c>
    </row>
    <row r="7" spans="1:33" ht="15">
      <c r="A7" s="58" t="s">
        <v>9</v>
      </c>
      <c r="B7" s="49">
        <v>29.238437139400737</v>
      </c>
      <c r="C7" s="49">
        <v>28.826795709715842</v>
      </c>
      <c r="D7" s="49">
        <v>24.607426298347054</v>
      </c>
      <c r="E7" s="49">
        <v>24.215258498007927</v>
      </c>
      <c r="F7" s="49">
        <v>22.484114681465158</v>
      </c>
      <c r="G7" s="49">
        <v>21.451435556712305</v>
      </c>
      <c r="H7" s="49">
        <v>21.6879189769124</v>
      </c>
      <c r="I7" s="49">
        <v>19.905305717621331</v>
      </c>
      <c r="J7" s="49">
        <v>21.304565996932119</v>
      </c>
      <c r="K7" s="49">
        <v>18.534735219483483</v>
      </c>
      <c r="L7" s="49">
        <v>18.481343199084979</v>
      </c>
      <c r="M7" s="49">
        <v>18.598501502018298</v>
      </c>
      <c r="N7" s="49">
        <v>18.430989666024054</v>
      </c>
      <c r="O7" s="49">
        <v>18.248347279751151</v>
      </c>
      <c r="P7" s="49">
        <v>18.363436496981748</v>
      </c>
      <c r="Q7" s="49">
        <v>19.174916198439874</v>
      </c>
      <c r="R7" s="49">
        <v>18.723677878795623</v>
      </c>
      <c r="S7" s="49">
        <v>18.493474015387026</v>
      </c>
      <c r="T7" s="49">
        <v>19.760417334514067</v>
      </c>
      <c r="U7" s="49">
        <v>20.460858818830797</v>
      </c>
      <c r="V7" s="49">
        <v>20.63853544978997</v>
      </c>
      <c r="W7" s="49">
        <v>17.887278008643712</v>
      </c>
      <c r="X7" s="49">
        <v>17.015875892992362</v>
      </c>
      <c r="Y7" s="49">
        <v>17.713694543064594</v>
      </c>
      <c r="Z7" s="49">
        <v>15.735074550211962</v>
      </c>
      <c r="AA7" s="49">
        <v>16.606613491009028</v>
      </c>
      <c r="AB7" s="49">
        <v>16.365672710489985</v>
      </c>
      <c r="AC7" s="19">
        <f>AB7/$AB$38</f>
        <v>2.4628405903452722E-3</v>
      </c>
      <c r="AD7" s="50">
        <f t="shared" si="1"/>
        <v>-0.44026855360076161</v>
      </c>
      <c r="AF7" s="51">
        <f t="shared" si="2"/>
        <v>-1.4508724530109096E-2</v>
      </c>
      <c r="AG7" s="52">
        <f t="shared" si="3"/>
        <v>-0.24094078051904333</v>
      </c>
    </row>
    <row r="8" spans="1:33" ht="15">
      <c r="A8" s="58" t="s">
        <v>10</v>
      </c>
      <c r="B8" s="49">
        <v>12.453031867740634</v>
      </c>
      <c r="C8" s="49">
        <v>12.585267699230045</v>
      </c>
      <c r="D8" s="49">
        <v>10.806250118049018</v>
      </c>
      <c r="E8" s="49">
        <v>11.360286387462777</v>
      </c>
      <c r="F8" s="49">
        <v>11.395185441058885</v>
      </c>
      <c r="G8" s="49">
        <v>11.782162837037756</v>
      </c>
      <c r="H8" s="49">
        <v>12.308925229673159</v>
      </c>
      <c r="I8" s="49">
        <v>12.713449123991065</v>
      </c>
      <c r="J8" s="49">
        <v>13.490694203680533</v>
      </c>
      <c r="K8" s="49">
        <v>13.803649780518025</v>
      </c>
      <c r="L8" s="49">
        <v>16.107904845215508</v>
      </c>
      <c r="M8" s="49">
        <v>16.780643828571886</v>
      </c>
      <c r="N8" s="49">
        <v>16.124963149954642</v>
      </c>
      <c r="O8" s="49">
        <v>16.834094473951257</v>
      </c>
      <c r="P8" s="49">
        <v>18.213511122011479</v>
      </c>
      <c r="Q8" s="49">
        <v>20.570596565767634</v>
      </c>
      <c r="R8" s="49">
        <v>19.431914046267909</v>
      </c>
      <c r="S8" s="49">
        <v>18.841068777974733</v>
      </c>
      <c r="T8" s="49">
        <v>17.643583501812184</v>
      </c>
      <c r="U8" s="49">
        <v>15.04295144323307</v>
      </c>
      <c r="V8" s="49">
        <v>15.441172336461719</v>
      </c>
      <c r="W8" s="49">
        <v>13.479643323046552</v>
      </c>
      <c r="X8" s="49">
        <v>12.87838887120197</v>
      </c>
      <c r="Y8" s="49">
        <v>13.164987037929031</v>
      </c>
      <c r="Z8" s="49">
        <v>14.804827080955482</v>
      </c>
      <c r="AA8" s="49">
        <v>15.135336186725974</v>
      </c>
      <c r="AB8" s="49">
        <v>15.14909377361511</v>
      </c>
      <c r="AC8" s="19">
        <f t="shared" si="4"/>
        <v>2.2797598187755206E-3</v>
      </c>
      <c r="AD8" s="50">
        <f t="shared" si="1"/>
        <v>0.21649843463892343</v>
      </c>
      <c r="AF8" s="51">
        <f t="shared" si="2"/>
        <v>9.0897134489831342E-4</v>
      </c>
      <c r="AG8" s="52">
        <f t="shared" si="3"/>
        <v>1.3757586889136419E-2</v>
      </c>
    </row>
    <row r="9" spans="1:33" ht="15">
      <c r="A9" s="58" t="s">
        <v>11</v>
      </c>
      <c r="B9" s="49">
        <v>2.397682572187553</v>
      </c>
      <c r="C9" s="49">
        <v>2.4657207133349064</v>
      </c>
      <c r="D9" s="49">
        <v>2.4899547510038715</v>
      </c>
      <c r="E9" s="49">
        <v>2.4782345885702903</v>
      </c>
      <c r="F9" s="49">
        <v>2.8161136284243313</v>
      </c>
      <c r="G9" s="49">
        <v>2.4340124846890117</v>
      </c>
      <c r="H9" s="49">
        <v>2.5407852781083582</v>
      </c>
      <c r="I9" s="49">
        <v>2.6591249177564769</v>
      </c>
      <c r="J9" s="49">
        <v>2.5900865682797267</v>
      </c>
      <c r="K9" s="49">
        <v>2.7629402406350687</v>
      </c>
      <c r="L9" s="49">
        <v>2.6726572056767397</v>
      </c>
      <c r="M9" s="49">
        <v>2.6953517911048515</v>
      </c>
      <c r="N9" s="49">
        <v>2.6975719097752187</v>
      </c>
      <c r="O9" s="49">
        <v>3.1180003701970858</v>
      </c>
      <c r="P9" s="49">
        <v>2.8715079806218071</v>
      </c>
      <c r="Q9" s="49">
        <v>3.1400995469141235</v>
      </c>
      <c r="R9" s="49">
        <v>2.9550596833992224</v>
      </c>
      <c r="S9" s="49">
        <v>3.1591141417423265</v>
      </c>
      <c r="T9" s="49">
        <v>3.6827471937757275</v>
      </c>
      <c r="U9" s="49">
        <v>2.9419801798776222</v>
      </c>
      <c r="V9" s="49">
        <v>2.7382765285039028</v>
      </c>
      <c r="W9" s="49">
        <v>2.8459560695154584</v>
      </c>
      <c r="X9" s="49">
        <v>2.9056436286072844</v>
      </c>
      <c r="Y9" s="49">
        <v>2.9203613979797272</v>
      </c>
      <c r="Z9" s="49">
        <v>2.7960053524836033</v>
      </c>
      <c r="AA9" s="49">
        <v>2.2166428866093333</v>
      </c>
      <c r="AB9" s="49">
        <v>2.7059476480247282</v>
      </c>
      <c r="AC9" s="19">
        <f t="shared" si="4"/>
        <v>4.072131846210613E-4</v>
      </c>
      <c r="AD9" s="50">
        <f t="shared" si="1"/>
        <v>0.12856792613541251</v>
      </c>
      <c r="AF9" s="51">
        <f t="shared" si="2"/>
        <v>0.22074135819137528</v>
      </c>
      <c r="AG9" s="52">
        <f t="shared" si="3"/>
        <v>0.48930476141539492</v>
      </c>
    </row>
    <row r="10" spans="1:33" ht="15">
      <c r="A10" s="58" t="s">
        <v>12</v>
      </c>
      <c r="B10" s="49">
        <v>2.762301203742588</v>
      </c>
      <c r="C10" s="49">
        <v>2.6601906246753941</v>
      </c>
      <c r="D10" s="49">
        <v>2.3134124575039356</v>
      </c>
      <c r="E10" s="49">
        <v>2.2184848755416233</v>
      </c>
      <c r="F10" s="49">
        <v>2.2348146993243958</v>
      </c>
      <c r="G10" s="49">
        <v>1.8503339416751816</v>
      </c>
      <c r="H10" s="49">
        <v>1.9749536813511821</v>
      </c>
      <c r="I10" s="49">
        <v>1.8568191586499139</v>
      </c>
      <c r="J10" s="49">
        <v>1.6591610171724758</v>
      </c>
      <c r="K10" s="49">
        <v>1.7100115102024092</v>
      </c>
      <c r="L10" s="49">
        <v>1.6657664723108172</v>
      </c>
      <c r="M10" s="49">
        <v>1.6847452205430629</v>
      </c>
      <c r="N10" s="49">
        <v>1.6446193315396394</v>
      </c>
      <c r="O10" s="49">
        <v>1.559321574255339</v>
      </c>
      <c r="P10" s="49">
        <v>1.40782703706875</v>
      </c>
      <c r="Q10" s="49">
        <v>1.541865045125671</v>
      </c>
      <c r="R10" s="49">
        <v>1.4217077135454097</v>
      </c>
      <c r="S10" s="49">
        <v>1.4207217028340799</v>
      </c>
      <c r="T10" s="49">
        <v>1.5643533980158211</v>
      </c>
      <c r="U10" s="49">
        <v>1.3692643204520423</v>
      </c>
      <c r="V10" s="49">
        <v>1.3385966025874836</v>
      </c>
      <c r="W10" s="49">
        <v>1.2699466470795338</v>
      </c>
      <c r="X10" s="49">
        <v>1.2268205777994388</v>
      </c>
      <c r="Y10" s="49">
        <v>1.0854603228149242</v>
      </c>
      <c r="Z10" s="49">
        <v>0.95080752414425029</v>
      </c>
      <c r="AA10" s="49">
        <v>0.9521242278169777</v>
      </c>
      <c r="AB10" s="49">
        <v>0.97808373396855586</v>
      </c>
      <c r="AC10" s="19">
        <f t="shared" si="4"/>
        <v>1.4719005832434894E-4</v>
      </c>
      <c r="AD10" s="50">
        <f t="shared" si="1"/>
        <v>-0.64591705906532948</v>
      </c>
      <c r="AF10" s="51">
        <f t="shared" si="2"/>
        <v>2.726483098859683E-2</v>
      </c>
      <c r="AG10" s="52">
        <f t="shared" si="3"/>
        <v>2.595950615157816E-2</v>
      </c>
    </row>
    <row r="11" spans="1:33" ht="15" collapsed="1">
      <c r="A11" s="58" t="s">
        <v>13</v>
      </c>
      <c r="B11" s="49">
        <f t="shared" ref="B11:AA11" si="5">SUM(B12:B16)</f>
        <v>66.338670255213557</v>
      </c>
      <c r="C11" s="49">
        <f t="shared" si="5"/>
        <v>66.027384343541996</v>
      </c>
      <c r="D11" s="49">
        <f t="shared" si="5"/>
        <v>80.529272125021549</v>
      </c>
      <c r="E11" s="49">
        <f t="shared" si="5"/>
        <v>98.273304358816318</v>
      </c>
      <c r="F11" s="49">
        <f t="shared" si="5"/>
        <v>130.04702590971721</v>
      </c>
      <c r="G11" s="49">
        <f t="shared" si="5"/>
        <v>173.98375619395324</v>
      </c>
      <c r="H11" s="49">
        <f t="shared" si="5"/>
        <v>257.04881728834391</v>
      </c>
      <c r="I11" s="49">
        <f t="shared" si="5"/>
        <v>320.08424951682241</v>
      </c>
      <c r="J11" s="49">
        <f t="shared" si="5"/>
        <v>393.24139604569308</v>
      </c>
      <c r="K11" s="49">
        <f t="shared" si="5"/>
        <v>175.31501736524717</v>
      </c>
      <c r="L11" s="49">
        <f t="shared" si="5"/>
        <v>188.99145256232075</v>
      </c>
      <c r="M11" s="49">
        <f t="shared" si="5"/>
        <v>194.7735860511404</v>
      </c>
      <c r="N11" s="49">
        <f t="shared" si="5"/>
        <v>191.67614168904771</v>
      </c>
      <c r="O11" s="49">
        <f t="shared" si="5"/>
        <v>186.09838302609478</v>
      </c>
      <c r="P11" s="49">
        <f t="shared" si="5"/>
        <v>186.99837962510784</v>
      </c>
      <c r="Q11" s="49">
        <f t="shared" si="5"/>
        <v>183.37166517331579</v>
      </c>
      <c r="R11" s="49">
        <f t="shared" si="5"/>
        <v>179.85534678766464</v>
      </c>
      <c r="S11" s="49">
        <f t="shared" si="5"/>
        <v>170.36819909347145</v>
      </c>
      <c r="T11" s="49">
        <f t="shared" si="5"/>
        <v>131.52453085021844</v>
      </c>
      <c r="U11" s="49">
        <f t="shared" si="5"/>
        <v>120.69466641778602</v>
      </c>
      <c r="V11" s="49">
        <f t="shared" si="5"/>
        <v>113.71604395674751</v>
      </c>
      <c r="W11" s="49">
        <f t="shared" si="5"/>
        <v>111.62213596033804</v>
      </c>
      <c r="X11" s="49">
        <f t="shared" si="5"/>
        <v>109.96680789575493</v>
      </c>
      <c r="Y11" s="49">
        <f t="shared" si="5"/>
        <v>113.68531571261417</v>
      </c>
      <c r="Z11" s="49">
        <f t="shared" si="5"/>
        <v>118.19338934554756</v>
      </c>
      <c r="AA11" s="49">
        <f t="shared" si="5"/>
        <v>124.61796077866427</v>
      </c>
      <c r="AB11" s="49">
        <f>SUM(AB12:AB16)</f>
        <v>130.89002168800513</v>
      </c>
      <c r="AC11" s="19">
        <f t="shared" si="4"/>
        <v>1.9697403460706298E-2</v>
      </c>
      <c r="AD11" s="50">
        <f t="shared" si="1"/>
        <v>0.97305766281497763</v>
      </c>
      <c r="AF11" s="51">
        <f t="shared" si="2"/>
        <v>5.0330312501909433E-2</v>
      </c>
      <c r="AG11" s="52">
        <f t="shared" si="3"/>
        <v>6.2720609093408655</v>
      </c>
    </row>
    <row r="12" spans="1:33" hidden="1" outlineLevel="1">
      <c r="A12" s="53" t="s">
        <v>14</v>
      </c>
      <c r="B12" s="54">
        <v>0.55489056678305215</v>
      </c>
      <c r="C12" s="54">
        <v>0.50324752459437083</v>
      </c>
      <c r="D12" s="54">
        <v>0.49897927473975989</v>
      </c>
      <c r="E12" s="54">
        <v>0.42911029659345529</v>
      </c>
      <c r="F12" s="54">
        <v>0.44587112295624209</v>
      </c>
      <c r="G12" s="54">
        <v>0.52429380862382757</v>
      </c>
      <c r="H12" s="54">
        <v>0.56103137940437131</v>
      </c>
      <c r="I12" s="54">
        <v>0.58943778402321767</v>
      </c>
      <c r="J12" s="54">
        <v>0.65150678647058735</v>
      </c>
      <c r="K12" s="54">
        <v>0.7379333494574668</v>
      </c>
      <c r="L12" s="54">
        <v>0.7984565837384634</v>
      </c>
      <c r="M12" s="54">
        <v>0.79336348143917534</v>
      </c>
      <c r="N12" s="54">
        <v>0.78625106918037402</v>
      </c>
      <c r="O12" s="54">
        <v>0.81610597696576292</v>
      </c>
      <c r="P12" s="54">
        <v>0.7704760134962837</v>
      </c>
      <c r="Q12" s="54">
        <v>0.70434525204039033</v>
      </c>
      <c r="R12" s="54">
        <v>0.80234958375299537</v>
      </c>
      <c r="S12" s="54">
        <v>0.75857794653287547</v>
      </c>
      <c r="T12" s="54">
        <v>0.72893237505849529</v>
      </c>
      <c r="U12" s="54">
        <v>0.59381510991926978</v>
      </c>
      <c r="V12" s="54">
        <v>0.45328406241054681</v>
      </c>
      <c r="W12" s="54">
        <v>0.25316489398277076</v>
      </c>
      <c r="X12" s="54">
        <v>0.16938963744774388</v>
      </c>
      <c r="Y12" s="54">
        <v>0.1642982892481489</v>
      </c>
      <c r="Z12" s="54">
        <v>0.15311289613525023</v>
      </c>
      <c r="AA12" s="54">
        <v>0.1253434088415992</v>
      </c>
      <c r="AB12" s="54">
        <v>0.12954724785871793</v>
      </c>
      <c r="AC12" s="55">
        <f t="shared" si="4"/>
        <v>1.9495331847218506E-5</v>
      </c>
      <c r="AD12" s="55">
        <f t="shared" si="1"/>
        <v>-0.76653550156788375</v>
      </c>
      <c r="AF12" s="56">
        <f t="shared" si="2"/>
        <v>3.3538572598031662E-2</v>
      </c>
      <c r="AG12" s="57">
        <f t="shared" si="3"/>
        <v>4.2038390171187379E-3</v>
      </c>
    </row>
    <row r="13" spans="1:33" hidden="1" outlineLevel="1">
      <c r="A13" s="53" t="s">
        <v>15</v>
      </c>
      <c r="B13" s="54">
        <v>48.951980109027573</v>
      </c>
      <c r="C13" s="54">
        <v>49.146168027255712</v>
      </c>
      <c r="D13" s="54">
        <v>65.123006841046205</v>
      </c>
      <c r="E13" s="54">
        <v>81.849235740564168</v>
      </c>
      <c r="F13" s="54">
        <v>114.43726268032292</v>
      </c>
      <c r="G13" s="54">
        <v>158.51586198949698</v>
      </c>
      <c r="H13" s="54">
        <v>239.1845895707219</v>
      </c>
      <c r="I13" s="54">
        <v>303.0203103389602</v>
      </c>
      <c r="J13" s="54">
        <v>375.99012486975306</v>
      </c>
      <c r="K13" s="54">
        <v>158.15690043544632</v>
      </c>
      <c r="L13" s="54">
        <v>172.06919917706304</v>
      </c>
      <c r="M13" s="54">
        <v>176.07053113136155</v>
      </c>
      <c r="N13" s="54">
        <v>174.84798272621779</v>
      </c>
      <c r="O13" s="54">
        <v>167.67377947685844</v>
      </c>
      <c r="P13" s="54">
        <v>167.25594523274469</v>
      </c>
      <c r="Q13" s="54">
        <v>165.18762819507606</v>
      </c>
      <c r="R13" s="54">
        <v>161.2450538583378</v>
      </c>
      <c r="S13" s="54">
        <v>151.29082011833137</v>
      </c>
      <c r="T13" s="54">
        <v>111.3378653789447</v>
      </c>
      <c r="U13" s="54">
        <v>102.63263471530033</v>
      </c>
      <c r="V13" s="54">
        <v>95.754472831315141</v>
      </c>
      <c r="W13" s="54">
        <v>94.035271954327953</v>
      </c>
      <c r="X13" s="54">
        <v>93.107324302564479</v>
      </c>
      <c r="Y13" s="54">
        <v>96.826788736752093</v>
      </c>
      <c r="Z13" s="54">
        <v>102.12429486195848</v>
      </c>
      <c r="AA13" s="54">
        <v>108.44786850469454</v>
      </c>
      <c r="AB13" s="54">
        <v>114.10961779801346</v>
      </c>
      <c r="AC13" s="55">
        <f t="shared" si="4"/>
        <v>1.7172150722627934E-2</v>
      </c>
      <c r="AD13" s="55">
        <f t="shared" si="1"/>
        <v>1.3310521360701753</v>
      </c>
      <c r="AF13" s="56">
        <f t="shared" si="2"/>
        <v>5.2207105325208225E-2</v>
      </c>
      <c r="AG13" s="57">
        <f t="shared" si="3"/>
        <v>5.6617492933189197</v>
      </c>
    </row>
    <row r="14" spans="1:33" hidden="1" outlineLevel="1">
      <c r="A14" s="53" t="s">
        <v>16</v>
      </c>
      <c r="B14" s="54">
        <v>15.486534423360002</v>
      </c>
      <c r="C14" s="54">
        <v>15.040493685360001</v>
      </c>
      <c r="D14" s="54">
        <v>13.488271917120001</v>
      </c>
      <c r="E14" s="54">
        <v>14.808552501600003</v>
      </c>
      <c r="F14" s="54">
        <v>13.952154284640001</v>
      </c>
      <c r="G14" s="54">
        <v>12.953023031520001</v>
      </c>
      <c r="H14" s="54">
        <v>15.094018573920001</v>
      </c>
      <c r="I14" s="54">
        <v>14.558769688320002</v>
      </c>
      <c r="J14" s="54">
        <v>14.986968796800001</v>
      </c>
      <c r="K14" s="54">
        <v>14.416036652160001</v>
      </c>
      <c r="L14" s="54">
        <v>14.319691852752003</v>
      </c>
      <c r="M14" s="54">
        <v>15.629267459520001</v>
      </c>
      <c r="N14" s="54">
        <v>13.66668821232</v>
      </c>
      <c r="O14" s="54">
        <v>15.094018573920001</v>
      </c>
      <c r="P14" s="54">
        <v>15.914733531840001</v>
      </c>
      <c r="Q14" s="54">
        <v>14.208457896526298</v>
      </c>
      <c r="R14" s="54">
        <v>14.208457896526298</v>
      </c>
      <c r="S14" s="54">
        <v>15.365744599043362</v>
      </c>
      <c r="T14" s="54">
        <v>16.28451469953594</v>
      </c>
      <c r="U14" s="54">
        <v>14.289204718889156</v>
      </c>
      <c r="V14" s="54">
        <v>14.180016935650652</v>
      </c>
      <c r="W14" s="54">
        <v>14.333559608769724</v>
      </c>
      <c r="X14" s="54">
        <v>13.724641073957171</v>
      </c>
      <c r="Y14" s="54">
        <v>13.667893037683832</v>
      </c>
      <c r="Z14" s="54">
        <v>12.538429301440946</v>
      </c>
      <c r="AA14" s="54">
        <v>12.77830027637863</v>
      </c>
      <c r="AB14" s="54">
        <v>13.013960990640417</v>
      </c>
      <c r="AC14" s="55">
        <f t="shared" si="4"/>
        <v>1.958447534416053E-3</v>
      </c>
      <c r="AD14" s="55">
        <f t="shared" si="1"/>
        <v>-0.15965957038070036</v>
      </c>
      <c r="AF14" s="56">
        <f t="shared" si="2"/>
        <v>1.844225829451028E-2</v>
      </c>
      <c r="AG14" s="57">
        <f t="shared" si="3"/>
        <v>0.23566071426178681</v>
      </c>
    </row>
    <row r="15" spans="1:33" hidden="1" outlineLevel="1">
      <c r="A15" s="53" t="s">
        <v>17</v>
      </c>
      <c r="B15" s="54">
        <v>0.67221271232640001</v>
      </c>
      <c r="C15" s="54">
        <v>0.64763617957919994</v>
      </c>
      <c r="D15" s="54">
        <v>0.72260096755680003</v>
      </c>
      <c r="E15" s="54">
        <v>0.72260096755680003</v>
      </c>
      <c r="F15" s="54">
        <v>0.82090709854560007</v>
      </c>
      <c r="G15" s="54">
        <v>0.72136577782079991</v>
      </c>
      <c r="H15" s="54">
        <v>0.82584785748959999</v>
      </c>
      <c r="I15" s="54">
        <v>0.85042439023680017</v>
      </c>
      <c r="J15" s="54">
        <v>0.92785955768640005</v>
      </c>
      <c r="K15" s="54">
        <v>1.0298712578832001</v>
      </c>
      <c r="L15" s="54">
        <v>1.205900649195637</v>
      </c>
      <c r="M15" s="54">
        <v>1.2098943112776741</v>
      </c>
      <c r="N15" s="54">
        <v>1.2876175716013107</v>
      </c>
      <c r="O15" s="54">
        <v>1.3899173646721477</v>
      </c>
      <c r="P15" s="54">
        <v>1.8113179640758716</v>
      </c>
      <c r="Q15" s="54">
        <v>1.6831876625471891</v>
      </c>
      <c r="R15" s="54">
        <v>2.0126245274164303</v>
      </c>
      <c r="S15" s="54">
        <v>1.5893810450670047</v>
      </c>
      <c r="T15" s="54">
        <v>1.6473648840517978</v>
      </c>
      <c r="U15" s="54">
        <v>1.6054164776948945</v>
      </c>
      <c r="V15" s="54">
        <v>1.6102158188660962</v>
      </c>
      <c r="W15" s="54">
        <v>1.3978840700862709</v>
      </c>
      <c r="X15" s="54">
        <v>1.4772843594340315</v>
      </c>
      <c r="Y15" s="54">
        <v>1.4450038348481358</v>
      </c>
      <c r="Z15" s="54">
        <v>1.8089160599170548</v>
      </c>
      <c r="AA15" s="54">
        <v>1.784151077853416</v>
      </c>
      <c r="AB15" s="54">
        <v>2.144015821587844</v>
      </c>
      <c r="AC15" s="55">
        <f t="shared" si="4"/>
        <v>3.2264907683045779E-4</v>
      </c>
      <c r="AD15" s="55">
        <f t="shared" si="1"/>
        <v>2.189490145415153</v>
      </c>
      <c r="AF15" s="56">
        <f t="shared" si="2"/>
        <v>0.20170082466749159</v>
      </c>
      <c r="AG15" s="57">
        <f t="shared" si="3"/>
        <v>0.35986474373442801</v>
      </c>
    </row>
    <row r="16" spans="1:33" hidden="1" outlineLevel="1">
      <c r="A16" s="53" t="s">
        <v>18</v>
      </c>
      <c r="B16" s="54">
        <v>0.67305244371652206</v>
      </c>
      <c r="C16" s="54">
        <v>0.68983892675270775</v>
      </c>
      <c r="D16" s="54">
        <v>0.69641312455878912</v>
      </c>
      <c r="E16" s="54">
        <v>0.46380485250190079</v>
      </c>
      <c r="F16" s="54">
        <v>0.39083072325243257</v>
      </c>
      <c r="G16" s="54">
        <v>1.26921158649163</v>
      </c>
      <c r="H16" s="54">
        <v>1.3833299068080536</v>
      </c>
      <c r="I16" s="54">
        <v>1.0653073152821682</v>
      </c>
      <c r="J16" s="54">
        <v>0.68493603498301436</v>
      </c>
      <c r="K16" s="54">
        <v>0.97427567030017537</v>
      </c>
      <c r="L16" s="54">
        <v>0.59820429957159171</v>
      </c>
      <c r="M16" s="54">
        <v>1.0705296675419826</v>
      </c>
      <c r="N16" s="54">
        <v>1.0876021097282496</v>
      </c>
      <c r="O16" s="54">
        <v>1.1245616336784039</v>
      </c>
      <c r="P16" s="54">
        <v>1.2459068829509992</v>
      </c>
      <c r="Q16" s="54">
        <v>1.5880461671258448</v>
      </c>
      <c r="R16" s="54">
        <v>1.58686092163115</v>
      </c>
      <c r="S16" s="54">
        <v>1.3636753844968548</v>
      </c>
      <c r="T16" s="54">
        <v>1.5258535126275332</v>
      </c>
      <c r="U16" s="54">
        <v>1.5735953959823832</v>
      </c>
      <c r="V16" s="54">
        <v>1.7180543085050801</v>
      </c>
      <c r="W16" s="54">
        <v>1.602255433171321</v>
      </c>
      <c r="X16" s="54">
        <v>1.4881685223514813</v>
      </c>
      <c r="Y16" s="54">
        <v>1.5813318140819519</v>
      </c>
      <c r="Z16" s="54">
        <v>1.5686362260958377</v>
      </c>
      <c r="AA16" s="54">
        <v>1.4822975108960725</v>
      </c>
      <c r="AB16" s="54">
        <v>1.492879829904689</v>
      </c>
      <c r="AC16" s="55">
        <f t="shared" si="4"/>
        <v>2.2466079498463426E-4</v>
      </c>
      <c r="AD16" s="55">
        <f t="shared" si="1"/>
        <v>1.2180735600054726</v>
      </c>
      <c r="AF16" s="56">
        <f t="shared" si="2"/>
        <v>7.1391329546383183E-3</v>
      </c>
      <c r="AG16" s="57">
        <f t="shared" si="3"/>
        <v>1.0582319008616503E-2</v>
      </c>
    </row>
    <row r="17" spans="1:39" ht="15" collapsed="1">
      <c r="A17" s="58" t="s">
        <v>19</v>
      </c>
      <c r="B17" s="49">
        <f t="shared" ref="B17:AA17" si="6">SUM(B18:B22)</f>
        <v>1026.661852</v>
      </c>
      <c r="C17" s="49">
        <f t="shared" si="6"/>
        <v>812.51815800000008</v>
      </c>
      <c r="D17" s="49">
        <f t="shared" si="6"/>
        <v>812.77563000000009</v>
      </c>
      <c r="E17" s="49">
        <f t="shared" si="6"/>
        <v>812.95085400000005</v>
      </c>
      <c r="F17" s="49">
        <f t="shared" si="6"/>
        <v>813.05634600000008</v>
      </c>
      <c r="G17" s="49">
        <f t="shared" si="6"/>
        <v>813.19402200000002</v>
      </c>
      <c r="H17" s="49">
        <f t="shared" si="6"/>
        <v>813.41573400000004</v>
      </c>
      <c r="I17" s="49">
        <f t="shared" si="6"/>
        <v>813.75724200000002</v>
      </c>
      <c r="J17" s="49">
        <f t="shared" si="6"/>
        <v>813.86571400000003</v>
      </c>
      <c r="K17" s="49">
        <f t="shared" si="6"/>
        <v>814.20990399999994</v>
      </c>
      <c r="L17" s="49">
        <f t="shared" si="6"/>
        <v>814.87653000000012</v>
      </c>
      <c r="M17" s="49">
        <f t="shared" si="6"/>
        <v>596.12396799999999</v>
      </c>
      <c r="N17" s="49">
        <f t="shared" si="6"/>
        <v>315.88476800000001</v>
      </c>
      <c r="O17" s="49">
        <f t="shared" si="6"/>
        <v>35.580306</v>
      </c>
      <c r="P17" s="49">
        <f t="shared" si="6"/>
        <v>36.164088</v>
      </c>
      <c r="Q17" s="49">
        <f t="shared" si="6"/>
        <v>36.956172000000002</v>
      </c>
      <c r="R17" s="49">
        <f t="shared" si="6"/>
        <v>37.842125999999993</v>
      </c>
      <c r="S17" s="49">
        <f t="shared" si="6"/>
        <v>39.119652000000002</v>
      </c>
      <c r="T17" s="49">
        <f t="shared" si="6"/>
        <v>40.096794000000003</v>
      </c>
      <c r="U17" s="49">
        <f t="shared" si="6"/>
        <v>40.528595999999993</v>
      </c>
      <c r="V17" s="49">
        <f t="shared" si="6"/>
        <v>40.719912000000008</v>
      </c>
      <c r="W17" s="49">
        <f t="shared" si="6"/>
        <v>40.899605999999991</v>
      </c>
      <c r="X17" s="49">
        <f t="shared" si="6"/>
        <v>40.993475999999994</v>
      </c>
      <c r="Y17" s="49">
        <f t="shared" si="6"/>
        <v>41.062314000000001</v>
      </c>
      <c r="Z17" s="49">
        <f t="shared" si="6"/>
        <v>41.209824000000005</v>
      </c>
      <c r="AA17" s="49">
        <f t="shared" si="6"/>
        <v>41.440475999999997</v>
      </c>
      <c r="AB17" s="49">
        <f>SUM(AB18:AB22)</f>
        <v>42.571073099999992</v>
      </c>
      <c r="AC17" s="19">
        <f t="shared" si="4"/>
        <v>6.4064440649624034E-3</v>
      </c>
      <c r="AD17" s="50">
        <f t="shared" si="1"/>
        <v>-0.95853447460128283</v>
      </c>
      <c r="AF17" s="51">
        <f t="shared" si="2"/>
        <v>2.7282435172800521E-2</v>
      </c>
      <c r="AG17" s="52">
        <f>AB17-AA17</f>
        <v>1.1305970999999957</v>
      </c>
    </row>
    <row r="18" spans="1:39" hidden="1" outlineLevel="1">
      <c r="A18" s="53" t="s">
        <v>20</v>
      </c>
      <c r="B18" s="54"/>
      <c r="C18" s="54"/>
      <c r="D18" s="54"/>
      <c r="E18" s="54"/>
      <c r="F18" s="54"/>
      <c r="G18" s="54"/>
      <c r="H18" s="54"/>
      <c r="I18" s="54"/>
      <c r="J18" s="54"/>
      <c r="K18" s="54"/>
      <c r="L18" s="54"/>
      <c r="M18" s="54"/>
      <c r="N18" s="54"/>
      <c r="O18" s="54"/>
      <c r="P18" s="54"/>
      <c r="Q18" s="54"/>
      <c r="R18" s="54"/>
      <c r="S18" s="54"/>
      <c r="T18" s="54"/>
      <c r="U18" s="54"/>
      <c r="V18" s="54"/>
      <c r="W18" s="54"/>
      <c r="X18" s="54"/>
      <c r="Y18" s="54"/>
      <c r="Z18" s="54"/>
      <c r="AA18" s="54"/>
      <c r="AB18" s="54"/>
      <c r="AC18" s="55">
        <f t="shared" si="4"/>
        <v>0</v>
      </c>
      <c r="AD18" s="55"/>
      <c r="AF18" s="56"/>
      <c r="AG18" s="57">
        <f t="shared" si="3"/>
        <v>0</v>
      </c>
    </row>
    <row r="19" spans="1:39" hidden="1" outlineLevel="1">
      <c r="A19" s="53" t="s">
        <v>21</v>
      </c>
      <c r="B19" s="54">
        <v>995.31999999999994</v>
      </c>
      <c r="C19" s="54">
        <v>780.99840000000006</v>
      </c>
      <c r="D19" s="54">
        <v>780.99840000000006</v>
      </c>
      <c r="E19" s="54">
        <v>780.99840000000006</v>
      </c>
      <c r="F19" s="54">
        <v>780.99840000000006</v>
      </c>
      <c r="G19" s="54">
        <v>780.99840000000006</v>
      </c>
      <c r="H19" s="54">
        <v>780.99840000000006</v>
      </c>
      <c r="I19" s="54">
        <v>780.99840000000006</v>
      </c>
      <c r="J19" s="54">
        <v>780.76</v>
      </c>
      <c r="K19" s="54">
        <v>780.76</v>
      </c>
      <c r="L19" s="54">
        <v>780.99840000000006</v>
      </c>
      <c r="M19" s="54">
        <v>561.73</v>
      </c>
      <c r="N19" s="54">
        <v>280.86500000000001</v>
      </c>
      <c r="O19" s="54">
        <v>0</v>
      </c>
      <c r="P19" s="54">
        <v>0</v>
      </c>
      <c r="Q19" s="54">
        <v>0</v>
      </c>
      <c r="R19" s="54">
        <v>0</v>
      </c>
      <c r="S19" s="54">
        <v>0</v>
      </c>
      <c r="T19" s="54">
        <v>0</v>
      </c>
      <c r="U19" s="54">
        <v>0</v>
      </c>
      <c r="V19" s="54">
        <v>0</v>
      </c>
      <c r="W19" s="54">
        <v>0</v>
      </c>
      <c r="X19" s="54">
        <v>0</v>
      </c>
      <c r="Y19" s="54">
        <v>0</v>
      </c>
      <c r="Z19" s="54">
        <v>0</v>
      </c>
      <c r="AA19" s="54">
        <v>0</v>
      </c>
      <c r="AB19" s="54">
        <v>0</v>
      </c>
      <c r="AC19" s="55"/>
      <c r="AD19" s="55"/>
      <c r="AF19" s="56"/>
      <c r="AG19" s="57"/>
    </row>
    <row r="20" spans="1:39" hidden="1" outlineLevel="1">
      <c r="A20" s="53" t="s">
        <v>23</v>
      </c>
      <c r="B20" s="54"/>
      <c r="C20" s="54"/>
      <c r="D20" s="54"/>
      <c r="E20" s="54"/>
      <c r="F20" s="54"/>
      <c r="G20" s="54"/>
      <c r="H20" s="54"/>
      <c r="I20" s="54"/>
      <c r="J20" s="54"/>
      <c r="K20" s="54"/>
      <c r="L20" s="54"/>
      <c r="M20" s="54"/>
      <c r="N20" s="54"/>
      <c r="O20" s="54"/>
      <c r="P20" s="54"/>
      <c r="Q20" s="54"/>
      <c r="R20" s="54"/>
      <c r="S20" s="54"/>
      <c r="T20" s="54"/>
      <c r="U20" s="54"/>
      <c r="V20" s="54"/>
      <c r="W20" s="54"/>
      <c r="X20" s="54"/>
      <c r="Y20" s="54"/>
      <c r="Z20" s="54"/>
      <c r="AA20" s="54"/>
      <c r="AB20" s="54"/>
      <c r="AC20" s="55"/>
      <c r="AD20" s="55"/>
      <c r="AF20" s="56"/>
      <c r="AG20" s="57"/>
    </row>
    <row r="21" spans="1:39" hidden="1" outlineLevel="1">
      <c r="A21" s="53" t="s">
        <v>24</v>
      </c>
      <c r="B21" s="54"/>
      <c r="C21" s="54"/>
      <c r="D21" s="54"/>
      <c r="E21" s="54"/>
      <c r="F21" s="54"/>
      <c r="G21" s="54"/>
      <c r="H21" s="54"/>
      <c r="I21" s="54"/>
      <c r="J21" s="54"/>
      <c r="K21" s="54"/>
      <c r="L21" s="54"/>
      <c r="M21" s="54"/>
      <c r="N21" s="54"/>
      <c r="O21" s="54"/>
      <c r="P21" s="54"/>
      <c r="Q21" s="54"/>
      <c r="R21" s="54"/>
      <c r="S21" s="54"/>
      <c r="T21" s="54"/>
      <c r="U21" s="54"/>
      <c r="V21" s="54"/>
      <c r="W21" s="54"/>
      <c r="X21" s="54"/>
      <c r="Y21" s="54"/>
      <c r="Z21" s="54"/>
      <c r="AA21" s="54"/>
      <c r="AB21" s="54"/>
      <c r="AC21" s="55">
        <f t="shared" si="4"/>
        <v>0</v>
      </c>
      <c r="AD21" s="55"/>
      <c r="AF21" s="56"/>
      <c r="AG21" s="57">
        <f t="shared" si="3"/>
        <v>0</v>
      </c>
    </row>
    <row r="22" spans="1:39" hidden="1" outlineLevel="1">
      <c r="A22" s="53" t="s">
        <v>25</v>
      </c>
      <c r="B22" s="54">
        <v>31.341851999999999</v>
      </c>
      <c r="C22" s="54">
        <v>31.519757999999996</v>
      </c>
      <c r="D22" s="54">
        <v>31.777229999999999</v>
      </c>
      <c r="E22" s="54">
        <v>31.952453999999999</v>
      </c>
      <c r="F22" s="54">
        <v>32.057946000000001</v>
      </c>
      <c r="G22" s="54">
        <v>32.195622</v>
      </c>
      <c r="H22" s="54">
        <v>32.417333999999997</v>
      </c>
      <c r="I22" s="54">
        <v>32.758842000000001</v>
      </c>
      <c r="J22" s="54">
        <v>33.105713999999992</v>
      </c>
      <c r="K22" s="54">
        <v>33.449903999999997</v>
      </c>
      <c r="L22" s="54">
        <v>33.878130000000006</v>
      </c>
      <c r="M22" s="54">
        <v>34.393967999999994</v>
      </c>
      <c r="N22" s="54">
        <v>35.019767999999999</v>
      </c>
      <c r="O22" s="54">
        <v>35.580306</v>
      </c>
      <c r="P22" s="54">
        <v>36.164088</v>
      </c>
      <c r="Q22" s="54">
        <v>36.956172000000002</v>
      </c>
      <c r="R22" s="54">
        <v>37.842125999999993</v>
      </c>
      <c r="S22" s="54">
        <v>39.119652000000002</v>
      </c>
      <c r="T22" s="54">
        <v>40.096794000000003</v>
      </c>
      <c r="U22" s="54">
        <v>40.528595999999993</v>
      </c>
      <c r="V22" s="54">
        <v>40.719912000000008</v>
      </c>
      <c r="W22" s="54">
        <v>40.899605999999991</v>
      </c>
      <c r="X22" s="54">
        <v>40.993475999999994</v>
      </c>
      <c r="Y22" s="54">
        <v>41.062314000000001</v>
      </c>
      <c r="Z22" s="54">
        <v>41.209824000000005</v>
      </c>
      <c r="AA22" s="54">
        <v>41.440475999999997</v>
      </c>
      <c r="AB22" s="54">
        <v>42.571073099999992</v>
      </c>
      <c r="AC22" s="55">
        <f t="shared" si="4"/>
        <v>6.4064440649624034E-3</v>
      </c>
      <c r="AD22" s="55">
        <f>(AB22-B22)/B22</f>
        <v>0.35828198984539883</v>
      </c>
      <c r="AF22" s="56">
        <f>(AB22-AA22)/AA22</f>
        <v>2.7282435172800521E-2</v>
      </c>
      <c r="AG22" s="57">
        <f t="shared" si="3"/>
        <v>1.1305970999999957</v>
      </c>
    </row>
    <row r="23" spans="1:39" ht="15">
      <c r="A23" s="58" t="s">
        <v>26</v>
      </c>
      <c r="B23" s="49"/>
      <c r="C23" s="49"/>
      <c r="D23" s="49"/>
      <c r="E23" s="49"/>
      <c r="F23" s="49"/>
      <c r="G23" s="49"/>
      <c r="H23" s="49"/>
      <c r="I23" s="49"/>
      <c r="J23" s="49"/>
      <c r="K23" s="49"/>
      <c r="L23" s="49"/>
      <c r="M23" s="49"/>
      <c r="N23" s="49"/>
      <c r="O23" s="49"/>
      <c r="P23" s="49"/>
      <c r="Q23" s="49"/>
      <c r="R23" s="49"/>
      <c r="S23" s="49"/>
      <c r="T23" s="49"/>
      <c r="U23" s="49"/>
      <c r="V23" s="49"/>
      <c r="W23" s="49"/>
      <c r="X23" s="49"/>
      <c r="Y23" s="49"/>
      <c r="Z23" s="49"/>
      <c r="AA23" s="49"/>
      <c r="AB23" s="49"/>
      <c r="AC23" s="19">
        <f t="shared" si="4"/>
        <v>0</v>
      </c>
      <c r="AD23" s="50"/>
      <c r="AF23" s="51"/>
      <c r="AG23" s="52">
        <f t="shared" si="3"/>
        <v>0</v>
      </c>
      <c r="AM23" s="20"/>
    </row>
    <row r="24" spans="1:39" ht="15" collapsed="1">
      <c r="A24" s="58" t="s">
        <v>27</v>
      </c>
      <c r="B24" s="49">
        <f t="shared" ref="B24:AA24" si="7">SUM(B25:B31)</f>
        <v>6421.7976336880292</v>
      </c>
      <c r="C24" s="49">
        <f t="shared" si="7"/>
        <v>6395.2909221346508</v>
      </c>
      <c r="D24" s="49">
        <f t="shared" si="7"/>
        <v>6294.7008229215717</v>
      </c>
      <c r="E24" s="49">
        <f t="shared" si="7"/>
        <v>6411.8421209493999</v>
      </c>
      <c r="F24" s="49">
        <f t="shared" si="7"/>
        <v>6617.1550019474607</v>
      </c>
      <c r="G24" s="49">
        <f t="shared" si="7"/>
        <v>6855.8422895398789</v>
      </c>
      <c r="H24" s="49">
        <f t="shared" si="7"/>
        <v>6881.1224160235224</v>
      </c>
      <c r="I24" s="49">
        <f t="shared" si="7"/>
        <v>6718.6500606598838</v>
      </c>
      <c r="J24" s="49">
        <f t="shared" si="7"/>
        <v>7064.4167670695833</v>
      </c>
      <c r="K24" s="49">
        <f t="shared" si="7"/>
        <v>7036.6369205929786</v>
      </c>
      <c r="L24" s="49">
        <f t="shared" si="7"/>
        <v>6815.1347351766826</v>
      </c>
      <c r="M24" s="49">
        <f t="shared" si="7"/>
        <v>6534.6840773008444</v>
      </c>
      <c r="N24" s="49">
        <f t="shared" si="7"/>
        <v>6445.6675046491937</v>
      </c>
      <c r="O24" s="49">
        <f t="shared" si="7"/>
        <v>6591.1941649995806</v>
      </c>
      <c r="P24" s="49">
        <f t="shared" si="7"/>
        <v>6500.0814971876889</v>
      </c>
      <c r="Q24" s="49">
        <f t="shared" si="7"/>
        <v>6354.5392738098571</v>
      </c>
      <c r="R24" s="49">
        <f t="shared" si="7"/>
        <v>6078.5473476897751</v>
      </c>
      <c r="S24" s="49">
        <f t="shared" si="7"/>
        <v>5911.2241122794094</v>
      </c>
      <c r="T24" s="49">
        <f t="shared" si="7"/>
        <v>5869.3919043568931</v>
      </c>
      <c r="U24" s="49">
        <f t="shared" si="7"/>
        <v>5712.7550309479848</v>
      </c>
      <c r="V24" s="49">
        <f t="shared" si="7"/>
        <v>6050.2715899093018</v>
      </c>
      <c r="W24" s="49">
        <f t="shared" si="7"/>
        <v>5645.9387118768182</v>
      </c>
      <c r="X24" s="49">
        <f t="shared" si="7"/>
        <v>5813.6328329664229</v>
      </c>
      <c r="Y24" s="49">
        <f t="shared" si="7"/>
        <v>6251.3907382181869</v>
      </c>
      <c r="Z24" s="49">
        <f t="shared" si="7"/>
        <v>6088.4107364206284</v>
      </c>
      <c r="AA24" s="49">
        <f t="shared" si="7"/>
        <v>6091.5405639366891</v>
      </c>
      <c r="AB24" s="49">
        <f>SUM(AB25:AB31)</f>
        <v>6191.6543043042157</v>
      </c>
      <c r="AC24" s="19">
        <f t="shared" si="4"/>
        <v>0.93177089703450922</v>
      </c>
      <c r="AD24" s="50">
        <f>(AB24-B24)/B24</f>
        <v>-3.5837835838443043E-2</v>
      </c>
      <c r="AF24" s="51">
        <f>(AB24-AA24)/AA24</f>
        <v>1.6434880358545553E-2</v>
      </c>
      <c r="AG24" s="52">
        <f t="shared" si="3"/>
        <v>100.11374036752659</v>
      </c>
      <c r="AJ24" s="59"/>
      <c r="AK24" s="59"/>
      <c r="AL24" s="59"/>
    </row>
    <row r="25" spans="1:39" hidden="1" outlineLevel="1">
      <c r="A25" s="53" t="s">
        <v>28</v>
      </c>
      <c r="B25" s="54"/>
      <c r="C25" s="54"/>
      <c r="D25" s="54"/>
      <c r="E25" s="54"/>
      <c r="F25" s="54"/>
      <c r="G25" s="54"/>
      <c r="H25" s="54"/>
      <c r="I25" s="54"/>
      <c r="J25" s="54"/>
      <c r="K25" s="54"/>
      <c r="L25" s="54"/>
      <c r="M25" s="54"/>
      <c r="N25" s="54"/>
      <c r="O25" s="54"/>
      <c r="P25" s="54"/>
      <c r="Q25" s="54"/>
      <c r="R25" s="54"/>
      <c r="S25" s="54"/>
      <c r="T25" s="54"/>
      <c r="U25" s="54"/>
      <c r="V25" s="54"/>
      <c r="W25" s="54"/>
      <c r="X25" s="54"/>
      <c r="Y25" s="54"/>
      <c r="Z25" s="54"/>
      <c r="AA25" s="54"/>
      <c r="AB25" s="54"/>
      <c r="AC25" s="55">
        <f t="shared" si="4"/>
        <v>0</v>
      </c>
      <c r="AD25" s="55"/>
      <c r="AF25" s="56"/>
      <c r="AG25" s="57">
        <f t="shared" si="3"/>
        <v>0</v>
      </c>
    </row>
    <row r="26" spans="1:39" hidden="1" outlineLevel="1">
      <c r="A26" s="53" t="s">
        <v>29</v>
      </c>
      <c r="B26" s="54">
        <v>498.4770831784794</v>
      </c>
      <c r="C26" s="54">
        <v>508.75527740774339</v>
      </c>
      <c r="D26" s="54">
        <v>511.96038195445993</v>
      </c>
      <c r="E26" s="54">
        <v>514.31866627016257</v>
      </c>
      <c r="F26" s="54">
        <v>515.62181819371244</v>
      </c>
      <c r="G26" s="54">
        <v>519.85999017859899</v>
      </c>
      <c r="H26" s="54">
        <v>540.14153310506481</v>
      </c>
      <c r="I26" s="54">
        <v>559.13477399272722</v>
      </c>
      <c r="J26" s="54">
        <v>571.36528573411431</v>
      </c>
      <c r="K26" s="54">
        <v>549.05713205634356</v>
      </c>
      <c r="L26" s="54">
        <v>522.28849197456657</v>
      </c>
      <c r="M26" s="54">
        <v>525.78433331424048</v>
      </c>
      <c r="N26" s="54">
        <v>526.13385346903078</v>
      </c>
      <c r="O26" s="54">
        <v>522.27862989288906</v>
      </c>
      <c r="P26" s="54">
        <v>522.09074635722436</v>
      </c>
      <c r="Q26" s="54">
        <v>528.80961297813224</v>
      </c>
      <c r="R26" s="54">
        <v>517.63123719090481</v>
      </c>
      <c r="S26" s="54">
        <v>509.43800217407147</v>
      </c>
      <c r="T26" s="54">
        <v>511.34266648088379</v>
      </c>
      <c r="U26" s="54">
        <v>505.30414651027439</v>
      </c>
      <c r="V26" s="54">
        <v>487.92501100662099</v>
      </c>
      <c r="W26" s="54">
        <v>484.15611960368483</v>
      </c>
      <c r="X26" s="54">
        <v>510.54071503440946</v>
      </c>
      <c r="Y26" s="54">
        <v>514.78690337714136</v>
      </c>
      <c r="Z26" s="54">
        <v>510.5623462761198</v>
      </c>
      <c r="AA26" s="54">
        <v>520.20410449886003</v>
      </c>
      <c r="AB26" s="54">
        <v>541.07234614781953</v>
      </c>
      <c r="AC26" s="55">
        <f t="shared" si="4"/>
        <v>8.1425002196949134E-2</v>
      </c>
      <c r="AD26" s="55">
        <f t="shared" ref="AD26:AD31" si="8">(AB26-B26)/B26</f>
        <v>8.5450794844442068E-2</v>
      </c>
      <c r="AF26" s="56">
        <f t="shared" ref="AF26:AF36" si="9">(AB26-AA26)/AA26</f>
        <v>4.0115488264097748E-2</v>
      </c>
      <c r="AG26" s="57">
        <f t="shared" si="3"/>
        <v>20.868241648959497</v>
      </c>
    </row>
    <row r="27" spans="1:39" hidden="1" outlineLevel="1">
      <c r="A27" s="53" t="s">
        <v>30</v>
      </c>
      <c r="B27" s="54">
        <v>5853.3556959625939</v>
      </c>
      <c r="C27" s="54">
        <v>5813.8500121455718</v>
      </c>
      <c r="D27" s="54">
        <v>5709.0062356753406</v>
      </c>
      <c r="E27" s="54">
        <v>5823.3593604843709</v>
      </c>
      <c r="F27" s="54">
        <v>6017.3415396996397</v>
      </c>
      <c r="G27" s="54">
        <v>6239.1437767109837</v>
      </c>
      <c r="H27" s="54">
        <v>6262.9759088222454</v>
      </c>
      <c r="I27" s="54">
        <v>6078.9753268595714</v>
      </c>
      <c r="J27" s="54">
        <v>6413.0765576457652</v>
      </c>
      <c r="K27" s="54">
        <v>6403.4010409727534</v>
      </c>
      <c r="L27" s="54">
        <v>6205.6955249947232</v>
      </c>
      <c r="M27" s="54">
        <v>5920.734604763702</v>
      </c>
      <c r="N27" s="54">
        <v>5831.1666364211624</v>
      </c>
      <c r="O27" s="54">
        <v>5979.8669034975173</v>
      </c>
      <c r="P27" s="54">
        <v>5892.4479046630086</v>
      </c>
      <c r="Q27" s="54">
        <v>5734.1656464502548</v>
      </c>
      <c r="R27" s="54">
        <v>5473.2146124283936</v>
      </c>
      <c r="S27" s="54">
        <v>5318.5319284552579</v>
      </c>
      <c r="T27" s="54">
        <v>5268.1859321120282</v>
      </c>
      <c r="U27" s="54">
        <v>5131.155458928145</v>
      </c>
      <c r="V27" s="54">
        <v>5490.3071765728482</v>
      </c>
      <c r="W27" s="54">
        <v>5092.8408966635316</v>
      </c>
      <c r="X27" s="54">
        <v>5237.3200546383832</v>
      </c>
      <c r="Y27" s="54">
        <v>5679.4290860452966</v>
      </c>
      <c r="Z27" s="54">
        <v>5526.583469418134</v>
      </c>
      <c r="AA27" s="54">
        <v>5521.9994138221764</v>
      </c>
      <c r="AB27" s="54">
        <v>5598.8456702168132</v>
      </c>
      <c r="AC27" s="55">
        <f t="shared" si="4"/>
        <v>0.84256019410985805</v>
      </c>
      <c r="AD27" s="55">
        <f t="shared" si="8"/>
        <v>-4.3481045568669496E-2</v>
      </c>
      <c r="AF27" s="56">
        <f t="shared" si="9"/>
        <v>1.3916382570103528E-2</v>
      </c>
      <c r="AG27" s="57">
        <f t="shared" si="3"/>
        <v>76.846256394636839</v>
      </c>
    </row>
    <row r="28" spans="1:39" hidden="1" outlineLevel="1">
      <c r="A28" s="53" t="s">
        <v>31</v>
      </c>
      <c r="B28" s="54"/>
      <c r="C28" s="54"/>
      <c r="D28" s="54"/>
      <c r="E28" s="54"/>
      <c r="F28" s="54"/>
      <c r="G28" s="54"/>
      <c r="H28" s="54"/>
      <c r="I28" s="54"/>
      <c r="J28" s="54"/>
      <c r="K28" s="54"/>
      <c r="L28" s="54"/>
      <c r="M28" s="54"/>
      <c r="N28" s="54"/>
      <c r="O28" s="54"/>
      <c r="P28" s="54"/>
      <c r="Q28" s="54"/>
      <c r="R28" s="54"/>
      <c r="S28" s="54"/>
      <c r="T28" s="54"/>
      <c r="U28" s="54"/>
      <c r="V28" s="54"/>
      <c r="W28" s="54"/>
      <c r="X28" s="54"/>
      <c r="Y28" s="54"/>
      <c r="Z28" s="54"/>
      <c r="AA28" s="54"/>
      <c r="AB28" s="54"/>
      <c r="AC28" s="55">
        <f t="shared" si="4"/>
        <v>0</v>
      </c>
      <c r="AD28" s="55"/>
      <c r="AF28" s="56"/>
      <c r="AG28" s="57">
        <f t="shared" si="3"/>
        <v>0</v>
      </c>
    </row>
    <row r="29" spans="1:39" hidden="1" outlineLevel="1">
      <c r="A29" s="53" t="s">
        <v>32</v>
      </c>
      <c r="B29" s="54"/>
      <c r="C29" s="54"/>
      <c r="D29" s="54"/>
      <c r="E29" s="54"/>
      <c r="F29" s="54"/>
      <c r="G29" s="54"/>
      <c r="H29" s="54"/>
      <c r="I29" s="54"/>
      <c r="J29" s="54"/>
      <c r="K29" s="54"/>
      <c r="L29" s="54"/>
      <c r="M29" s="54"/>
      <c r="N29" s="54"/>
      <c r="O29" s="54"/>
      <c r="P29" s="54"/>
      <c r="Q29" s="54"/>
      <c r="R29" s="54"/>
      <c r="S29" s="54"/>
      <c r="T29" s="54"/>
      <c r="U29" s="54"/>
      <c r="V29" s="54"/>
      <c r="W29" s="54"/>
      <c r="X29" s="54"/>
      <c r="Y29" s="54"/>
      <c r="Z29" s="54"/>
      <c r="AA29" s="54"/>
      <c r="AB29" s="54"/>
      <c r="AC29" s="55">
        <f t="shared" si="4"/>
        <v>0</v>
      </c>
      <c r="AD29" s="55"/>
      <c r="AF29" s="56"/>
      <c r="AG29" s="57">
        <f t="shared" si="3"/>
        <v>0</v>
      </c>
    </row>
    <row r="30" spans="1:39" hidden="1" outlineLevel="1">
      <c r="A30" s="53" t="s">
        <v>33</v>
      </c>
      <c r="B30" s="54">
        <v>69.258013766922247</v>
      </c>
      <c r="C30" s="54">
        <v>71.921783527188467</v>
      </c>
      <c r="D30" s="54">
        <v>72.92069718728834</v>
      </c>
      <c r="E30" s="54">
        <v>73.253668407321598</v>
      </c>
      <c r="F30" s="54">
        <v>83.242805008319991</v>
      </c>
      <c r="G30" s="54">
        <v>95.56274014955136</v>
      </c>
      <c r="H30" s="54">
        <v>76.916351827687677</v>
      </c>
      <c r="I30" s="54">
        <v>79.580121587953926</v>
      </c>
      <c r="J30" s="54">
        <v>78.914179147887367</v>
      </c>
      <c r="K30" s="54">
        <v>83.242805008319991</v>
      </c>
      <c r="L30" s="54">
        <v>86.239545988619554</v>
      </c>
      <c r="M30" s="54">
        <v>87.238459648719342</v>
      </c>
      <c r="N30" s="54">
        <v>87.571430868752657</v>
      </c>
      <c r="O30" s="54">
        <v>87.904402088785915</v>
      </c>
      <c r="P30" s="54">
        <v>84.24171866841985</v>
      </c>
      <c r="Q30" s="54">
        <v>90.397745425777259</v>
      </c>
      <c r="R30" s="54">
        <v>86.659732278899085</v>
      </c>
      <c r="S30" s="54">
        <v>82.282662588649231</v>
      </c>
      <c r="T30" s="54">
        <v>89.029288190604959</v>
      </c>
      <c r="U30" s="54">
        <v>75.515587884047363</v>
      </c>
      <c r="V30" s="54">
        <v>71.426430123521627</v>
      </c>
      <c r="W30" s="54">
        <v>68.433966550685767</v>
      </c>
      <c r="X30" s="54">
        <v>65.210000877567907</v>
      </c>
      <c r="Y30" s="54">
        <v>56.549326151140335</v>
      </c>
      <c r="Z30" s="54">
        <v>50.669016804131417</v>
      </c>
      <c r="AA30" s="54">
        <v>48.813140340125386</v>
      </c>
      <c r="AB30" s="54">
        <v>51.255209753326639</v>
      </c>
      <c r="AC30" s="55">
        <f t="shared" si="4"/>
        <v>7.7133041384996838E-3</v>
      </c>
      <c r="AD30" s="55">
        <f t="shared" si="8"/>
        <v>-0.25993820836649201</v>
      </c>
      <c r="AF30" s="56">
        <f t="shared" si="9"/>
        <v>5.0028934753739304E-2</v>
      </c>
      <c r="AG30" s="57">
        <f t="shared" si="3"/>
        <v>2.4420694132012528</v>
      </c>
    </row>
    <row r="31" spans="1:39" hidden="1" outlineLevel="1">
      <c r="A31" s="53" t="s">
        <v>34</v>
      </c>
      <c r="B31" s="54">
        <v>0.70684078003430151</v>
      </c>
      <c r="C31" s="54">
        <v>0.76384905414787929</v>
      </c>
      <c r="D31" s="54">
        <v>0.81350810448318844</v>
      </c>
      <c r="E31" s="54">
        <v>0.91042578754390191</v>
      </c>
      <c r="F31" s="54">
        <v>0.94883904578897416</v>
      </c>
      <c r="G31" s="54">
        <v>1.2757825007445498</v>
      </c>
      <c r="H31" s="54">
        <v>1.0886222685246374</v>
      </c>
      <c r="I31" s="54">
        <v>0.95983821963161797</v>
      </c>
      <c r="J31" s="54">
        <v>1.0607445418167343</v>
      </c>
      <c r="K31" s="54">
        <v>0.9359425555615154</v>
      </c>
      <c r="L31" s="54">
        <v>0.91117221877328325</v>
      </c>
      <c r="M31" s="54">
        <v>0.92667957418192548</v>
      </c>
      <c r="N31" s="54">
        <v>0.79558389024813547</v>
      </c>
      <c r="O31" s="54">
        <v>1.1442295203877173</v>
      </c>
      <c r="P31" s="54">
        <v>1.3011274990356507</v>
      </c>
      <c r="Q31" s="54">
        <v>1.166268955691993</v>
      </c>
      <c r="R31" s="54">
        <v>1.0417657915774399</v>
      </c>
      <c r="S31" s="54">
        <v>0.97151906143040268</v>
      </c>
      <c r="T31" s="54">
        <v>0.83401757337522442</v>
      </c>
      <c r="U31" s="54">
        <v>0.77983762551773173</v>
      </c>
      <c r="V31" s="54">
        <v>0.61297220631056692</v>
      </c>
      <c r="W31" s="54">
        <v>0.50772905891581954</v>
      </c>
      <c r="X31" s="54">
        <v>0.56206241606331964</v>
      </c>
      <c r="Y31" s="54">
        <v>0.62542264460944264</v>
      </c>
      <c r="Z31" s="54">
        <v>0.59590392224326028</v>
      </c>
      <c r="AA31" s="54">
        <v>0.52390527552725408</v>
      </c>
      <c r="AB31" s="54">
        <v>0.48107818625722892</v>
      </c>
      <c r="AC31" s="55">
        <f t="shared" si="4"/>
        <v>7.2396589202504795E-5</v>
      </c>
      <c r="AD31" s="55">
        <f t="shared" si="8"/>
        <v>-0.31939667341507488</v>
      </c>
      <c r="AF31" s="56">
        <f t="shared" si="9"/>
        <v>-8.1745863747839362E-2</v>
      </c>
      <c r="AG31" s="57">
        <f t="shared" si="3"/>
        <v>-4.2827089270025154E-2</v>
      </c>
    </row>
    <row r="32" spans="1:39" ht="15" collapsed="1">
      <c r="A32" s="58" t="s">
        <v>35</v>
      </c>
      <c r="B32" s="49">
        <f t="shared" ref="B32:AA32" si="10">SUM(B33:B36)</f>
        <v>76.180400553077106</v>
      </c>
      <c r="C32" s="49">
        <f t="shared" si="10"/>
        <v>75.952439091057101</v>
      </c>
      <c r="D32" s="49">
        <f t="shared" si="10"/>
        <v>77.2434829929025</v>
      </c>
      <c r="E32" s="49">
        <f t="shared" si="10"/>
        <v>77.001591563496135</v>
      </c>
      <c r="F32" s="49">
        <f t="shared" si="10"/>
        <v>75.238192864277153</v>
      </c>
      <c r="G32" s="49">
        <f t="shared" si="10"/>
        <v>74.210995919610227</v>
      </c>
      <c r="H32" s="49">
        <f t="shared" si="10"/>
        <v>74.711470305921594</v>
      </c>
      <c r="I32" s="49">
        <f t="shared" si="10"/>
        <v>76.046959710512382</v>
      </c>
      <c r="J32" s="49">
        <f t="shared" si="10"/>
        <v>78.753611878259463</v>
      </c>
      <c r="K32" s="49">
        <f t="shared" si="10"/>
        <v>81.821207214187936</v>
      </c>
      <c r="L32" s="49">
        <f t="shared" si="10"/>
        <v>83.638939554989136</v>
      </c>
      <c r="M32" s="49">
        <f t="shared" si="10"/>
        <v>88.095690249976414</v>
      </c>
      <c r="N32" s="49">
        <f t="shared" si="10"/>
        <v>91.11678215227758</v>
      </c>
      <c r="O32" s="49">
        <f t="shared" si="10"/>
        <v>94.135139502086673</v>
      </c>
      <c r="P32" s="49">
        <f t="shared" si="10"/>
        <v>93.778294187143842</v>
      </c>
      <c r="Q32" s="49">
        <f t="shared" si="10"/>
        <v>96.768292069633276</v>
      </c>
      <c r="R32" s="49">
        <f t="shared" si="10"/>
        <v>98.067285342458447</v>
      </c>
      <c r="S32" s="49">
        <f t="shared" si="10"/>
        <v>98.203512047868614</v>
      </c>
      <c r="T32" s="49">
        <f t="shared" si="10"/>
        <v>101.09863184545989</v>
      </c>
      <c r="U32" s="49">
        <f t="shared" si="10"/>
        <v>103.20120905498531</v>
      </c>
      <c r="V32" s="49">
        <f t="shared" si="10"/>
        <v>103.51622163424388</v>
      </c>
      <c r="W32" s="49">
        <f t="shared" si="10"/>
        <v>102.94706074157818</v>
      </c>
      <c r="X32" s="49">
        <f t="shared" si="10"/>
        <v>102.92539565732818</v>
      </c>
      <c r="Y32" s="49">
        <f t="shared" si="10"/>
        <v>103.19339307692817</v>
      </c>
      <c r="Z32" s="49">
        <f t="shared" si="10"/>
        <v>102.05779694178534</v>
      </c>
      <c r="AA32" s="49">
        <f t="shared" si="10"/>
        <v>103.15572411447103</v>
      </c>
      <c r="AB32" s="49">
        <f>SUM(AB33:AB36)</f>
        <v>105.21845664186247</v>
      </c>
      <c r="AC32" s="19">
        <f t="shared" si="4"/>
        <v>1.5834135904780937E-2</v>
      </c>
      <c r="AD32" s="50">
        <f>(AB32-B32)/B32</f>
        <v>0.38117489377800928</v>
      </c>
      <c r="AF32" s="51">
        <f>(AB32-AA32)/AA32</f>
        <v>1.9996297298077708E-2</v>
      </c>
      <c r="AG32" s="52">
        <f>AB32-AA32</f>
        <v>2.0627325273914465</v>
      </c>
    </row>
    <row r="33" spans="1:33" hidden="1" outlineLevel="1">
      <c r="A33" s="53" t="s">
        <v>36</v>
      </c>
      <c r="B33" s="54"/>
      <c r="C33" s="54"/>
      <c r="D33" s="54"/>
      <c r="E33" s="54"/>
      <c r="F33" s="54"/>
      <c r="G33" s="54"/>
      <c r="H33" s="54"/>
      <c r="I33" s="54"/>
      <c r="J33" s="54"/>
      <c r="K33" s="54"/>
      <c r="L33" s="54"/>
      <c r="M33" s="54"/>
      <c r="N33" s="54"/>
      <c r="O33" s="54"/>
      <c r="P33" s="54"/>
      <c r="Q33" s="54"/>
      <c r="R33" s="54"/>
      <c r="S33" s="54"/>
      <c r="T33" s="54"/>
      <c r="U33" s="54"/>
      <c r="V33" s="54"/>
      <c r="W33" s="54"/>
      <c r="X33" s="54"/>
      <c r="Y33" s="54"/>
      <c r="Z33" s="54"/>
      <c r="AA33" s="54"/>
      <c r="AB33" s="54"/>
      <c r="AC33" s="22">
        <f t="shared" si="4"/>
        <v>0</v>
      </c>
      <c r="AD33" s="22"/>
      <c r="AF33" s="56"/>
      <c r="AG33" s="57">
        <f t="shared" si="3"/>
        <v>0</v>
      </c>
    </row>
    <row r="34" spans="1:33" hidden="1" outlineLevel="1">
      <c r="A34" s="53" t="s">
        <v>37</v>
      </c>
      <c r="B34" s="54">
        <v>0</v>
      </c>
      <c r="C34" s="54">
        <v>0</v>
      </c>
      <c r="D34" s="54">
        <v>0</v>
      </c>
      <c r="E34" s="54">
        <v>0</v>
      </c>
      <c r="F34" s="54">
        <v>0</v>
      </c>
      <c r="G34" s="54">
        <v>0</v>
      </c>
      <c r="H34" s="54">
        <v>0</v>
      </c>
      <c r="I34" s="54">
        <v>0</v>
      </c>
      <c r="J34" s="54">
        <v>0</v>
      </c>
      <c r="K34" s="54">
        <v>0</v>
      </c>
      <c r="L34" s="54">
        <v>0</v>
      </c>
      <c r="M34" s="54">
        <v>1.5901041600000001</v>
      </c>
      <c r="N34" s="54">
        <v>2.4326097599999996</v>
      </c>
      <c r="O34" s="54">
        <v>3.3834681600000001</v>
      </c>
      <c r="P34" s="54">
        <v>3.5458185599999998</v>
      </c>
      <c r="Q34" s="54">
        <v>5.7409103999999997</v>
      </c>
      <c r="R34" s="54">
        <v>5.7133036800000001</v>
      </c>
      <c r="S34" s="54">
        <v>5.2056547200000001</v>
      </c>
      <c r="T34" s="54">
        <v>6.8553350399999999</v>
      </c>
      <c r="U34" s="54">
        <v>8.7868756799999996</v>
      </c>
      <c r="V34" s="54">
        <v>8.7529036800000011</v>
      </c>
      <c r="W34" s="54">
        <v>9.5535700800000001</v>
      </c>
      <c r="X34" s="54">
        <v>9.3460905599999986</v>
      </c>
      <c r="Y34" s="54">
        <v>9.4781164800000006</v>
      </c>
      <c r="Z34" s="54">
        <v>8.0469297599999994</v>
      </c>
      <c r="AA34" s="54">
        <v>8.6158713599999999</v>
      </c>
      <c r="AB34" s="54">
        <v>8.2835894400000001</v>
      </c>
      <c r="AC34" s="55">
        <f t="shared" si="4"/>
        <v>1.2465824453101054E-3</v>
      </c>
      <c r="AD34" s="22"/>
      <c r="AF34" s="56">
        <f>(AB34-AA34)/AA34</f>
        <v>-3.8566258259454769E-2</v>
      </c>
      <c r="AG34" s="57">
        <f t="shared" si="3"/>
        <v>-0.33228191999999979</v>
      </c>
    </row>
    <row r="35" spans="1:33" hidden="1" outlineLevel="1">
      <c r="A35" s="53" t="s">
        <v>38</v>
      </c>
      <c r="B35" s="54">
        <v>1.0374149015913834</v>
      </c>
      <c r="C35" s="54">
        <v>1.0458092510999384</v>
      </c>
      <c r="D35" s="54">
        <v>1.0566661470453567</v>
      </c>
      <c r="E35" s="54">
        <v>1.0666607097675422</v>
      </c>
      <c r="F35" s="54">
        <v>1.0751879309914245</v>
      </c>
      <c r="G35" s="54">
        <v>1.0836998586387803</v>
      </c>
      <c r="H35" s="54">
        <v>1.0805902774073004</v>
      </c>
      <c r="I35" s="54">
        <v>0.95144827938381571</v>
      </c>
      <c r="J35" s="54">
        <v>0.77420607505945216</v>
      </c>
      <c r="K35" s="54">
        <v>0.9206233244736447</v>
      </c>
      <c r="L35" s="54">
        <v>0.99017625584626534</v>
      </c>
      <c r="M35" s="54">
        <v>1.1517135123764004</v>
      </c>
      <c r="N35" s="54">
        <v>1.7772817546775728</v>
      </c>
      <c r="O35" s="54">
        <v>2.4537202421723654</v>
      </c>
      <c r="P35" s="54">
        <v>2.0069109622295103</v>
      </c>
      <c r="Q35" s="54">
        <v>1.6466799154904306</v>
      </c>
      <c r="R35" s="54">
        <v>1.6264033738584309</v>
      </c>
      <c r="S35" s="54">
        <v>0.85282103026860012</v>
      </c>
      <c r="T35" s="54">
        <v>0.63990886350274401</v>
      </c>
      <c r="U35" s="54">
        <v>0.65528639527101529</v>
      </c>
      <c r="V35" s="54">
        <v>0.56167962910101521</v>
      </c>
      <c r="W35" s="54">
        <v>0.49646271352101529</v>
      </c>
      <c r="X35" s="54">
        <v>0.46906619527101523</v>
      </c>
      <c r="Y35" s="54">
        <v>0.44868299527101529</v>
      </c>
      <c r="Z35" s="54">
        <v>0.40922779527101527</v>
      </c>
      <c r="AA35" s="54">
        <v>0.41432359527101525</v>
      </c>
      <c r="AB35" s="54">
        <v>0.24136439527101528</v>
      </c>
      <c r="AC35" s="55">
        <f t="shared" si="4"/>
        <v>3.6322492833220016E-5</v>
      </c>
      <c r="AD35" s="22">
        <f>(AB35-B35)/B35</f>
        <v>-0.76734053569043126</v>
      </c>
      <c r="AF35" s="56">
        <f t="shared" si="9"/>
        <v>-0.4174495538610703</v>
      </c>
      <c r="AG35" s="57">
        <f t="shared" si="3"/>
        <v>-0.17295919999999998</v>
      </c>
    </row>
    <row r="36" spans="1:33" hidden="1" outlineLevel="1">
      <c r="A36" s="53" t="s">
        <v>39</v>
      </c>
      <c r="B36" s="54">
        <v>75.142985651485716</v>
      </c>
      <c r="C36" s="54">
        <v>74.906629839957162</v>
      </c>
      <c r="D36" s="54">
        <v>76.186816845857138</v>
      </c>
      <c r="E36" s="54">
        <v>75.934930853728588</v>
      </c>
      <c r="F36" s="54">
        <v>74.163004933285734</v>
      </c>
      <c r="G36" s="54">
        <v>73.127296060971446</v>
      </c>
      <c r="H36" s="54">
        <v>73.630880028514298</v>
      </c>
      <c r="I36" s="54">
        <v>75.095511431128571</v>
      </c>
      <c r="J36" s="54">
        <v>77.979405803200009</v>
      </c>
      <c r="K36" s="54">
        <v>80.900583889714298</v>
      </c>
      <c r="L36" s="54">
        <v>82.648763299142871</v>
      </c>
      <c r="M36" s="54">
        <v>85.353872577600015</v>
      </c>
      <c r="N36" s="54">
        <v>86.9068906376</v>
      </c>
      <c r="O36" s="54">
        <v>88.2979510999143</v>
      </c>
      <c r="P36" s="54">
        <v>88.22556466491433</v>
      </c>
      <c r="Q36" s="54">
        <v>89.380701754142848</v>
      </c>
      <c r="R36" s="54">
        <v>90.727578288600014</v>
      </c>
      <c r="S36" s="54">
        <v>92.145036297600015</v>
      </c>
      <c r="T36" s="54">
        <v>93.603387941957152</v>
      </c>
      <c r="U36" s="54">
        <v>93.759046979714299</v>
      </c>
      <c r="V36" s="54">
        <v>94.201638325142866</v>
      </c>
      <c r="W36" s="54">
        <v>92.897027948057172</v>
      </c>
      <c r="X36" s="54">
        <v>93.110238902057162</v>
      </c>
      <c r="Y36" s="54">
        <v>93.266593601657164</v>
      </c>
      <c r="Z36" s="54">
        <v>93.601639386514321</v>
      </c>
      <c r="AA36" s="54">
        <v>94.125529159200013</v>
      </c>
      <c r="AB36" s="54">
        <v>96.693502806591454</v>
      </c>
      <c r="AC36" s="55">
        <f t="shared" si="4"/>
        <v>1.455123096663761E-2</v>
      </c>
      <c r="AD36" s="22">
        <f>(AB36-B36)/B36</f>
        <v>0.28679346406406259</v>
      </c>
      <c r="AF36" s="56">
        <f t="shared" si="9"/>
        <v>2.7282435172800743E-2</v>
      </c>
      <c r="AG36" s="57">
        <f t="shared" si="3"/>
        <v>2.5679736473914403</v>
      </c>
    </row>
    <row r="37" spans="1:33"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24"/>
      <c r="U37" s="60"/>
      <c r="V37" s="60"/>
      <c r="W37" s="60"/>
      <c r="X37" s="60"/>
      <c r="Y37" s="60"/>
      <c r="Z37" s="24"/>
      <c r="AA37" s="24"/>
      <c r="AB37" s="24"/>
      <c r="AC37" s="61"/>
      <c r="AF37" s="62"/>
      <c r="AG37" s="59"/>
    </row>
    <row r="38" spans="1:33" ht="15">
      <c r="A38" s="63" t="s">
        <v>40</v>
      </c>
      <c r="B38" s="64">
        <f t="shared" ref="B38:AA38" si="11">SUM(B2,B7,B8,B9,B10,B11,B17,B23,B24,B32)</f>
        <v>7709.3258557933914</v>
      </c>
      <c r="C38" s="64">
        <f t="shared" si="11"/>
        <v>7469.4837255224184</v>
      </c>
      <c r="D38" s="64">
        <f t="shared" si="11"/>
        <v>7380.725526082877</v>
      </c>
      <c r="E38" s="64">
        <f t="shared" si="11"/>
        <v>7512.338103399863</v>
      </c>
      <c r="F38" s="64">
        <f t="shared" si="11"/>
        <v>7747.8243641345143</v>
      </c>
      <c r="G38" s="64">
        <f t="shared" si="11"/>
        <v>8029.1258078604124</v>
      </c>
      <c r="H38" s="64">
        <f t="shared" si="11"/>
        <v>8142.642387322845</v>
      </c>
      <c r="I38" s="64">
        <f t="shared" si="11"/>
        <v>8043.3743304413774</v>
      </c>
      <c r="J38" s="64">
        <f t="shared" si="11"/>
        <v>8464.4996659876597</v>
      </c>
      <c r="K38" s="64">
        <f t="shared" si="11"/>
        <v>8221.7892011137828</v>
      </c>
      <c r="L38" s="64">
        <f t="shared" si="11"/>
        <v>8018.5361372794268</v>
      </c>
      <c r="M38" s="64">
        <f t="shared" si="11"/>
        <v>7537.1857011800203</v>
      </c>
      <c r="N38" s="64">
        <f t="shared" si="11"/>
        <v>7177.5695862540088</v>
      </c>
      <c r="O38" s="64">
        <f t="shared" si="11"/>
        <v>7051.2850571852323</v>
      </c>
      <c r="P38" s="64">
        <f t="shared" si="11"/>
        <v>6949.4111058607723</v>
      </c>
      <c r="Q38" s="64">
        <f t="shared" si="11"/>
        <v>6816.3354686933944</v>
      </c>
      <c r="R38" s="64">
        <f t="shared" si="11"/>
        <v>6545.5746575500034</v>
      </c>
      <c r="S38" s="64">
        <f t="shared" si="11"/>
        <v>6375.9380349120893</v>
      </c>
      <c r="T38" s="64">
        <f t="shared" si="11"/>
        <v>6328.8383651900031</v>
      </c>
      <c r="U38" s="64">
        <f t="shared" si="11"/>
        <v>6155.4506865789817</v>
      </c>
      <c r="V38" s="64">
        <f t="shared" si="11"/>
        <v>6492.3778536382488</v>
      </c>
      <c r="W38" s="64">
        <f t="shared" si="11"/>
        <v>6068.2724622111027</v>
      </c>
      <c r="X38" s="64">
        <f t="shared" si="11"/>
        <v>6235.7312120711103</v>
      </c>
      <c r="Y38" s="64">
        <f t="shared" si="11"/>
        <v>6668.5076431535072</v>
      </c>
      <c r="Z38" s="64">
        <f t="shared" si="11"/>
        <v>6508.415595792696</v>
      </c>
      <c r="AA38" s="64">
        <f t="shared" si="11"/>
        <v>6517.7876519456913</v>
      </c>
      <c r="AB38" s="64">
        <f>SUM(AB2,AB7,AB8,AB9,AB10,AB11,AB17,AB23,AB24,AB32)</f>
        <v>6645.0393803992147</v>
      </c>
      <c r="AC38" s="50">
        <f>AB38/$AB$38</f>
        <v>1</v>
      </c>
      <c r="AD38" s="50">
        <f>(AB38-B38)/B38</f>
        <v>-0.1380518213008714</v>
      </c>
      <c r="AF38" s="51">
        <f>(AB38-AA38)/AA38</f>
        <v>1.952376101352982E-2</v>
      </c>
      <c r="AG38" s="52">
        <f>AB38-AA38</f>
        <v>127.25172845352336</v>
      </c>
    </row>
    <row r="40" spans="1:33">
      <c r="Y40" s="71"/>
      <c r="Z40" s="72"/>
      <c r="AA40" s="72"/>
      <c r="AB40" s="72"/>
      <c r="AC40" s="71"/>
      <c r="AD40" s="71"/>
      <c r="AE40" s="71"/>
    </row>
    <row r="41" spans="1:33">
      <c r="Y41" s="71"/>
      <c r="Z41" s="72"/>
      <c r="AA41" s="72"/>
      <c r="AB41" s="72"/>
      <c r="AC41" s="73"/>
      <c r="AD41" s="71"/>
      <c r="AE41" s="73"/>
    </row>
    <row r="42" spans="1:33">
      <c r="Y42" s="71"/>
      <c r="Z42" s="72"/>
      <c r="AA42" s="72"/>
      <c r="AB42" s="72"/>
      <c r="AC42" s="73"/>
      <c r="AD42" s="71"/>
      <c r="AE42" s="71"/>
    </row>
    <row r="43" spans="1:33">
      <c r="Y43" s="71"/>
      <c r="Z43" s="72"/>
      <c r="AA43" s="72"/>
      <c r="AB43" s="72"/>
      <c r="AC43" s="73"/>
      <c r="AD43" s="71"/>
      <c r="AE43" s="71"/>
      <c r="AG43" s="59"/>
    </row>
    <row r="44" spans="1:33">
      <c r="Y44" s="71"/>
      <c r="Z44" s="72"/>
      <c r="AA44" s="72"/>
      <c r="AB44" s="72"/>
      <c r="AC44" s="73"/>
      <c r="AD44" s="71"/>
      <c r="AE44" s="71"/>
      <c r="AG44" s="59"/>
    </row>
    <row r="45" spans="1:33">
      <c r="Y45" s="71"/>
      <c r="Z45" s="72"/>
      <c r="AA45" s="72"/>
      <c r="AB45" s="72"/>
      <c r="AC45" s="73"/>
      <c r="AD45" s="71"/>
      <c r="AE45" s="71"/>
      <c r="AG45" s="59"/>
    </row>
    <row r="46" spans="1:33">
      <c r="Y46" s="71"/>
      <c r="Z46" s="72"/>
      <c r="AA46" s="72"/>
      <c r="AB46" s="72"/>
      <c r="AC46" s="73"/>
      <c r="AD46" s="71"/>
      <c r="AE46" s="71"/>
      <c r="AG46" s="59"/>
    </row>
    <row r="47" spans="1:33">
      <c r="Y47" s="71"/>
      <c r="Z47" s="72"/>
      <c r="AA47" s="72"/>
      <c r="AB47" s="72"/>
      <c r="AC47" s="73"/>
      <c r="AD47" s="71"/>
      <c r="AE47" s="71"/>
      <c r="AG47" s="59"/>
    </row>
    <row r="48" spans="1:33">
      <c r="Y48" s="71"/>
      <c r="Z48" s="72"/>
      <c r="AA48" s="72"/>
      <c r="AB48" s="72"/>
      <c r="AC48" s="73"/>
      <c r="AD48" s="71"/>
      <c r="AE48" s="71"/>
      <c r="AG48" s="59"/>
    </row>
    <row r="49" spans="25:33">
      <c r="Y49" s="71"/>
      <c r="Z49" s="72"/>
      <c r="AA49" s="72"/>
      <c r="AB49" s="72"/>
      <c r="AC49" s="73"/>
      <c r="AD49" s="71"/>
      <c r="AE49" s="71"/>
      <c r="AF49" s="74"/>
      <c r="AG49" s="59"/>
    </row>
    <row r="50" spans="25:33">
      <c r="Y50" s="71"/>
      <c r="Z50" s="72"/>
      <c r="AA50" s="72"/>
      <c r="AB50" s="72"/>
      <c r="AC50" s="73"/>
      <c r="AD50" s="71"/>
      <c r="AE50" s="71"/>
      <c r="AG50" s="59"/>
    </row>
    <row r="51" spans="25:33">
      <c r="Y51" s="71"/>
      <c r="Z51" s="72"/>
      <c r="AA51" s="72"/>
      <c r="AB51" s="72"/>
      <c r="AC51" s="73"/>
      <c r="AD51" s="73"/>
      <c r="AE51" s="71"/>
      <c r="AG51" s="59"/>
    </row>
    <row r="52" spans="25:33">
      <c r="Y52" s="71"/>
      <c r="Z52" s="72"/>
      <c r="AA52" s="72"/>
      <c r="AB52" s="72"/>
      <c r="AC52" s="71"/>
      <c r="AD52" s="71"/>
      <c r="AE52" s="71"/>
      <c r="AG52" s="59"/>
    </row>
    <row r="53" spans="25:33">
      <c r="Y53" s="71"/>
      <c r="Z53" s="71"/>
      <c r="AA53" s="75"/>
      <c r="AB53" s="75"/>
      <c r="AC53" s="71"/>
      <c r="AD53" s="71"/>
      <c r="AE53" s="71"/>
      <c r="AG53" s="59"/>
    </row>
    <row r="54" spans="25:33">
      <c r="Y54" s="71"/>
      <c r="Z54" s="71"/>
      <c r="AA54" s="71"/>
      <c r="AB54" s="71"/>
      <c r="AC54" s="71"/>
      <c r="AD54" s="71"/>
      <c r="AE54" s="71"/>
      <c r="AG54" s="59"/>
    </row>
    <row r="55" spans="25:33">
      <c r="Y55" s="71"/>
      <c r="Z55" s="71"/>
      <c r="AA55" s="71"/>
      <c r="AB55" s="71"/>
      <c r="AC55" s="71"/>
      <c r="AD55" s="71"/>
      <c r="AE55" s="71"/>
      <c r="AG55" s="59"/>
    </row>
    <row r="56" spans="25:33">
      <c r="Y56" s="71"/>
      <c r="Z56" s="71"/>
      <c r="AA56" s="71"/>
      <c r="AB56" s="71"/>
      <c r="AC56" s="71"/>
      <c r="AD56" s="71"/>
      <c r="AE56" s="71"/>
    </row>
    <row r="57" spans="25:33">
      <c r="Y57" s="71"/>
      <c r="Z57" s="71"/>
      <c r="AA57" s="71"/>
      <c r="AB57" s="71"/>
      <c r="AC57" s="71"/>
      <c r="AD57" s="71"/>
      <c r="AE57" s="71"/>
    </row>
    <row r="58" spans="25:33">
      <c r="Y58" s="71"/>
      <c r="Z58" s="71"/>
      <c r="AA58" s="71"/>
      <c r="AB58" s="71"/>
      <c r="AC58" s="71"/>
      <c r="AD58" s="71"/>
      <c r="AE58" s="71"/>
    </row>
  </sheetData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outlinePr summaryBelow="0"/>
  </sheetPr>
  <dimension ref="A1:AB109"/>
  <sheetViews>
    <sheetView zoomScale="75" zoomScaleNormal="75" workbookViewId="0">
      <selection activeCell="N11" sqref="N11"/>
    </sheetView>
  </sheetViews>
  <sheetFormatPr defaultRowHeight="14.25" outlineLevelRow="1"/>
  <cols>
    <col min="1" max="1" width="26.5703125" style="78" customWidth="1"/>
    <col min="2" max="28" width="9.85546875" style="78" bestFit="1" customWidth="1"/>
    <col min="29" max="16384" width="9.140625" style="78"/>
  </cols>
  <sheetData>
    <row r="1" spans="1:28" ht="15">
      <c r="A1" s="76" t="s">
        <v>44</v>
      </c>
      <c r="B1" s="77">
        <v>1990</v>
      </c>
      <c r="C1" s="77">
        <v>1991</v>
      </c>
      <c r="D1" s="77">
        <v>1992</v>
      </c>
      <c r="E1" s="77">
        <v>1993</v>
      </c>
      <c r="F1" s="77">
        <v>1994</v>
      </c>
      <c r="G1" s="77">
        <v>1995</v>
      </c>
      <c r="H1" s="77">
        <v>1996</v>
      </c>
      <c r="I1" s="77">
        <v>1997</v>
      </c>
      <c r="J1" s="77">
        <v>1998</v>
      </c>
      <c r="K1" s="77">
        <v>1999</v>
      </c>
      <c r="L1" s="77">
        <v>2000</v>
      </c>
      <c r="M1" s="77">
        <v>2001</v>
      </c>
      <c r="N1" s="77">
        <v>2002</v>
      </c>
      <c r="O1" s="77">
        <v>2003</v>
      </c>
      <c r="P1" s="77">
        <v>2004</v>
      </c>
      <c r="Q1" s="77">
        <v>2005</v>
      </c>
      <c r="R1" s="77">
        <v>2006</v>
      </c>
      <c r="S1" s="77">
        <v>2007</v>
      </c>
      <c r="T1" s="77">
        <v>2008</v>
      </c>
      <c r="U1" s="77">
        <v>2009</v>
      </c>
      <c r="V1" s="77">
        <v>2010</v>
      </c>
      <c r="W1" s="77">
        <v>2011</v>
      </c>
      <c r="X1" s="77">
        <v>2012</v>
      </c>
      <c r="Y1" s="77">
        <v>2013</v>
      </c>
      <c r="Z1" s="77">
        <v>2014</v>
      </c>
      <c r="AA1" s="77">
        <v>2015</v>
      </c>
      <c r="AB1" s="77">
        <v>2016</v>
      </c>
    </row>
    <row r="2" spans="1:28" ht="15" collapsed="1">
      <c r="A2" s="79" t="s">
        <v>4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  <c r="O2" s="80"/>
      <c r="P2" s="80"/>
      <c r="Q2" s="81">
        <f t="shared" ref="Q2:AB2" si="0">SUM(Q3:Q6)</f>
        <v>15658.845411847915</v>
      </c>
      <c r="R2" s="81">
        <f t="shared" si="0"/>
        <v>14907.981891255073</v>
      </c>
      <c r="S2" s="81">
        <f t="shared" si="0"/>
        <v>14407.648107590119</v>
      </c>
      <c r="T2" s="81">
        <f t="shared" si="0"/>
        <v>14496.828598875358</v>
      </c>
      <c r="U2" s="81">
        <f t="shared" si="0"/>
        <v>12928.977601906085</v>
      </c>
      <c r="V2" s="81">
        <f t="shared" si="0"/>
        <v>13183.847158288487</v>
      </c>
      <c r="W2" s="81">
        <f t="shared" si="0"/>
        <v>11783.412623907319</v>
      </c>
      <c r="X2" s="81">
        <f t="shared" si="0"/>
        <v>12554.790010460534</v>
      </c>
      <c r="Y2" s="81">
        <f t="shared" si="0"/>
        <v>11154.398464352333</v>
      </c>
      <c r="Z2" s="81">
        <f t="shared" si="0"/>
        <v>10931.210119547188</v>
      </c>
      <c r="AA2" s="81">
        <f t="shared" si="0"/>
        <v>11545.55863188386</v>
      </c>
      <c r="AB2" s="81">
        <f t="shared" si="0"/>
        <v>12253.479880308194</v>
      </c>
    </row>
    <row r="3" spans="1:28" hidden="1" outlineLevel="1">
      <c r="A3" s="82" t="s">
        <v>5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>
        <v>15136.448</v>
      </c>
      <c r="R3" s="83">
        <v>14410.774854998934</v>
      </c>
      <c r="S3" s="83">
        <v>13932.81325075683</v>
      </c>
      <c r="T3" s="83">
        <v>14005.000329140021</v>
      </c>
      <c r="U3" s="83">
        <v>12466.315540699123</v>
      </c>
      <c r="V3" s="83">
        <v>12745.138537904342</v>
      </c>
      <c r="W3" s="83">
        <v>11403.863656698652</v>
      </c>
      <c r="X3" s="83">
        <v>12135.638113628962</v>
      </c>
      <c r="Y3" s="83">
        <v>10736.668398576065</v>
      </c>
      <c r="Z3" s="83">
        <v>10553.672706216455</v>
      </c>
      <c r="AA3" s="83">
        <v>11113.503171901299</v>
      </c>
      <c r="AB3" s="83">
        <v>11844.08421181879</v>
      </c>
    </row>
    <row r="4" spans="1:28" hidden="1" outlineLevel="1">
      <c r="A4" s="82" t="s">
        <v>6</v>
      </c>
      <c r="B4" s="83"/>
      <c r="C4" s="83"/>
      <c r="D4" s="83"/>
      <c r="E4" s="83"/>
      <c r="F4" s="83"/>
      <c r="G4" s="83"/>
      <c r="H4" s="83"/>
      <c r="I4" s="83"/>
      <c r="J4" s="83"/>
      <c r="K4" s="83"/>
      <c r="L4" s="83"/>
      <c r="M4" s="83"/>
      <c r="N4" s="83"/>
      <c r="O4" s="83"/>
      <c r="P4" s="83"/>
      <c r="Q4" s="83">
        <v>411.21800000000002</v>
      </c>
      <c r="R4" s="83">
        <v>376.53081763761026</v>
      </c>
      <c r="S4" s="83">
        <v>360.19567000000006</v>
      </c>
      <c r="T4" s="83">
        <v>366.88739000000004</v>
      </c>
      <c r="U4" s="83">
        <v>314.90624917837295</v>
      </c>
      <c r="V4" s="83">
        <v>310.11213604709906</v>
      </c>
      <c r="W4" s="83">
        <v>285.17234600815999</v>
      </c>
      <c r="X4" s="83">
        <v>313.29541118269918</v>
      </c>
      <c r="Y4" s="83">
        <v>294.25747651457567</v>
      </c>
      <c r="Z4" s="83">
        <v>279.18488377122759</v>
      </c>
      <c r="AA4" s="83">
        <v>358.37596659407865</v>
      </c>
      <c r="AB4" s="83">
        <v>313.25275922727405</v>
      </c>
    </row>
    <row r="5" spans="1:28" hidden="1" outlineLevel="1">
      <c r="A5" s="82" t="s">
        <v>7</v>
      </c>
      <c r="B5" s="83"/>
      <c r="C5" s="83"/>
      <c r="D5" s="83"/>
      <c r="E5" s="83"/>
      <c r="F5" s="83"/>
      <c r="G5" s="83"/>
      <c r="H5" s="83"/>
      <c r="I5" s="83"/>
      <c r="J5" s="83"/>
      <c r="K5" s="83"/>
      <c r="L5" s="83"/>
      <c r="M5" s="83"/>
      <c r="N5" s="83"/>
      <c r="O5" s="83"/>
      <c r="P5" s="83"/>
      <c r="Q5" s="83">
        <v>111.179411847913</v>
      </c>
      <c r="R5" s="83">
        <v>120.67621861852717</v>
      </c>
      <c r="S5" s="83">
        <v>114.63918683328826</v>
      </c>
      <c r="T5" s="83">
        <v>124.94087973533695</v>
      </c>
      <c r="U5" s="83">
        <v>147.75581202858865</v>
      </c>
      <c r="V5" s="83">
        <v>128.59648433704649</v>
      </c>
      <c r="W5" s="83">
        <v>94.376621200508581</v>
      </c>
      <c r="X5" s="83">
        <v>105.85648564887438</v>
      </c>
      <c r="Y5" s="83">
        <v>123.47258926169168</v>
      </c>
      <c r="Z5" s="83">
        <v>98.352529559504362</v>
      </c>
      <c r="AA5" s="83">
        <v>73.679493388482143</v>
      </c>
      <c r="AB5" s="83">
        <v>96.142909262129308</v>
      </c>
    </row>
    <row r="6" spans="1:28" hidden="1" outlineLevel="1">
      <c r="A6" s="82" t="s">
        <v>8</v>
      </c>
      <c r="B6" s="83"/>
      <c r="C6" s="83"/>
      <c r="D6" s="83"/>
      <c r="E6" s="83"/>
      <c r="F6" s="83"/>
      <c r="G6" s="83"/>
      <c r="H6" s="83"/>
      <c r="I6" s="83"/>
      <c r="J6" s="83"/>
      <c r="K6" s="83"/>
      <c r="L6" s="83"/>
      <c r="M6" s="83"/>
      <c r="N6" s="83"/>
      <c r="O6" s="83"/>
      <c r="P6" s="83"/>
      <c r="Q6" s="83"/>
      <c r="R6" s="83"/>
      <c r="S6" s="83"/>
      <c r="T6" s="83"/>
      <c r="U6" s="83"/>
      <c r="V6" s="83"/>
      <c r="W6" s="83"/>
      <c r="X6" s="83"/>
      <c r="Y6" s="83"/>
      <c r="Z6" s="83"/>
      <c r="AA6" s="83"/>
      <c r="AB6" s="83"/>
    </row>
    <row r="7" spans="1:28">
      <c r="A7" s="84" t="s">
        <v>9</v>
      </c>
      <c r="B7" s="85"/>
      <c r="C7" s="85"/>
      <c r="D7" s="85"/>
      <c r="E7" s="85"/>
      <c r="F7" s="85"/>
      <c r="G7" s="85"/>
      <c r="H7" s="85"/>
      <c r="I7" s="85"/>
      <c r="J7" s="85"/>
      <c r="K7" s="85"/>
      <c r="L7" s="85"/>
      <c r="M7" s="85"/>
      <c r="N7" s="85"/>
      <c r="O7" s="85"/>
      <c r="P7" s="85"/>
      <c r="Q7" s="85">
        <v>12.278</v>
      </c>
      <c r="R7" s="85">
        <v>13.089</v>
      </c>
      <c r="S7" s="85">
        <v>10.417243245727319</v>
      </c>
      <c r="T7" s="85">
        <v>8.3070047782178875</v>
      </c>
      <c r="U7" s="85">
        <v>6.8478554607194972</v>
      </c>
      <c r="V7" s="85">
        <v>3.6471999415289922</v>
      </c>
      <c r="W7" s="85">
        <v>0</v>
      </c>
      <c r="X7" s="85">
        <v>0</v>
      </c>
      <c r="Y7" s="85">
        <v>0</v>
      </c>
      <c r="Z7" s="85">
        <v>0</v>
      </c>
      <c r="AA7" s="85">
        <v>0</v>
      </c>
      <c r="AB7" s="85">
        <v>0</v>
      </c>
    </row>
    <row r="8" spans="1:28">
      <c r="A8" s="84" t="s">
        <v>10</v>
      </c>
      <c r="B8" s="85"/>
      <c r="C8" s="85"/>
      <c r="D8" s="85"/>
      <c r="E8" s="85"/>
      <c r="F8" s="85"/>
      <c r="G8" s="85"/>
      <c r="H8" s="85"/>
      <c r="I8" s="85"/>
      <c r="J8" s="85"/>
      <c r="K8" s="85"/>
      <c r="L8" s="85"/>
      <c r="M8" s="85"/>
      <c r="N8" s="85"/>
      <c r="O8" s="85"/>
      <c r="P8" s="85"/>
      <c r="Q8" s="85">
        <v>4042.0770063658465</v>
      </c>
      <c r="R8" s="85">
        <v>4111.2253918916695</v>
      </c>
      <c r="S8" s="85">
        <v>4122.0106194276887</v>
      </c>
      <c r="T8" s="85">
        <v>3482.4003175765129</v>
      </c>
      <c r="U8" s="85">
        <v>2716.5159229903688</v>
      </c>
      <c r="V8" s="85">
        <v>2786.5860440435677</v>
      </c>
      <c r="W8" s="85">
        <v>2728.9974418322449</v>
      </c>
      <c r="X8" s="85">
        <v>2826.1718034744604</v>
      </c>
      <c r="Y8" s="85">
        <v>3150.1244451536131</v>
      </c>
      <c r="Z8" s="85">
        <v>3305.7743537377719</v>
      </c>
      <c r="AA8" s="85">
        <v>3376.2236831359546</v>
      </c>
      <c r="AB8" s="85">
        <v>3403.7421812363127</v>
      </c>
    </row>
    <row r="9" spans="1:28">
      <c r="A9" s="84" t="s">
        <v>11</v>
      </c>
      <c r="B9" s="85"/>
      <c r="C9" s="85"/>
      <c r="D9" s="85"/>
      <c r="E9" s="85"/>
      <c r="F9" s="85"/>
      <c r="G9" s="85"/>
      <c r="H9" s="85"/>
      <c r="I9" s="85"/>
      <c r="J9" s="85"/>
      <c r="K9" s="85"/>
      <c r="L9" s="85"/>
      <c r="M9" s="85"/>
      <c r="N9" s="85"/>
      <c r="O9" s="85"/>
      <c r="P9" s="85"/>
      <c r="Q9" s="85">
        <v>64.926000000000002</v>
      </c>
      <c r="R9" s="85">
        <v>63.868406999999998</v>
      </c>
      <c r="S9" s="85">
        <v>70.956616544456324</v>
      </c>
      <c r="T9" s="85">
        <v>33.416250088031212</v>
      </c>
      <c r="U9" s="85">
        <v>31.79288140380924</v>
      </c>
      <c r="V9" s="85">
        <v>31.663645199679603</v>
      </c>
      <c r="W9" s="85">
        <v>28.211685933016891</v>
      </c>
      <c r="X9" s="85">
        <v>30.72817312111793</v>
      </c>
      <c r="Y9" s="85">
        <v>28.495141950260965</v>
      </c>
      <c r="Z9" s="85">
        <v>23.678147516007172</v>
      </c>
      <c r="AA9" s="85">
        <v>25.534301847008528</v>
      </c>
      <c r="AB9" s="85">
        <v>28.207938808699172</v>
      </c>
    </row>
    <row r="10" spans="1:28">
      <c r="A10" s="84" t="s">
        <v>12</v>
      </c>
      <c r="B10" s="85"/>
      <c r="C10" s="85"/>
      <c r="D10" s="85"/>
      <c r="E10" s="85"/>
      <c r="F10" s="85"/>
      <c r="G10" s="85"/>
      <c r="H10" s="85"/>
      <c r="I10" s="85"/>
      <c r="J10" s="85"/>
      <c r="K10" s="85"/>
      <c r="L10" s="85"/>
      <c r="M10" s="85"/>
      <c r="N10" s="85"/>
      <c r="O10" s="85"/>
      <c r="P10" s="85"/>
      <c r="Q10" s="85"/>
      <c r="R10" s="85"/>
      <c r="S10" s="85"/>
      <c r="T10" s="85"/>
      <c r="U10" s="85"/>
      <c r="V10" s="85"/>
      <c r="W10" s="85"/>
      <c r="X10" s="85"/>
      <c r="Y10" s="85"/>
      <c r="Z10" s="85"/>
      <c r="AA10" s="85"/>
      <c r="AB10" s="85"/>
    </row>
    <row r="11" spans="1:28" collapsed="1">
      <c r="A11" s="84" t="s">
        <v>13</v>
      </c>
      <c r="B11" s="85"/>
      <c r="C11" s="85"/>
      <c r="D11" s="85"/>
      <c r="E11" s="85"/>
      <c r="F11" s="85"/>
      <c r="G11" s="85"/>
      <c r="H11" s="85"/>
      <c r="I11" s="85"/>
      <c r="J11" s="85"/>
      <c r="K11" s="85"/>
      <c r="L11" s="85"/>
      <c r="M11" s="85"/>
      <c r="N11" s="85"/>
      <c r="O11" s="85"/>
      <c r="P11" s="85"/>
      <c r="Q11" s="85">
        <f>SUM(Q12:Q16)</f>
        <v>65.292000000000002</v>
      </c>
      <c r="R11" s="85">
        <f t="shared" ref="R11:AB11" si="1">SUM(R12:R16)</f>
        <v>55.441400000000002</v>
      </c>
      <c r="S11" s="85">
        <f t="shared" si="1"/>
        <v>54.346619922502931</v>
      </c>
      <c r="T11" s="85">
        <f t="shared" si="1"/>
        <v>61.257764767533445</v>
      </c>
      <c r="U11" s="85">
        <f t="shared" si="1"/>
        <v>46.086134584908571</v>
      </c>
      <c r="V11" s="85">
        <f t="shared" si="1"/>
        <v>49.02291105723144</v>
      </c>
      <c r="W11" s="85">
        <f t="shared" si="1"/>
        <v>49.473577635471436</v>
      </c>
      <c r="X11" s="85">
        <f t="shared" si="1"/>
        <v>48.742742957175224</v>
      </c>
      <c r="Y11" s="85">
        <f t="shared" si="1"/>
        <v>45.240006145586385</v>
      </c>
      <c r="Z11" s="85">
        <f t="shared" si="1"/>
        <v>41.36330348327634</v>
      </c>
      <c r="AA11" s="85">
        <f t="shared" si="1"/>
        <v>50.03902489187881</v>
      </c>
      <c r="AB11" s="85">
        <f t="shared" si="1"/>
        <v>81.012431967232089</v>
      </c>
    </row>
    <row r="12" spans="1:28" hidden="1" outlineLevel="1">
      <c r="A12" s="82" t="s">
        <v>14</v>
      </c>
      <c r="B12" s="83"/>
      <c r="C12" s="83"/>
      <c r="D12" s="83"/>
      <c r="E12" s="83"/>
      <c r="F12" s="83"/>
      <c r="G12" s="83"/>
      <c r="H12" s="83"/>
      <c r="I12" s="83"/>
      <c r="J12" s="83"/>
      <c r="K12" s="83"/>
      <c r="L12" s="83"/>
      <c r="M12" s="83"/>
      <c r="N12" s="83"/>
      <c r="O12" s="83"/>
      <c r="P12" s="83"/>
      <c r="Q12" s="83"/>
      <c r="R12" s="83"/>
      <c r="S12" s="83"/>
      <c r="T12" s="83"/>
      <c r="U12" s="83"/>
      <c r="V12" s="83"/>
      <c r="W12" s="83"/>
      <c r="X12" s="83"/>
      <c r="Y12" s="83"/>
      <c r="Z12" s="83"/>
      <c r="AA12" s="83"/>
      <c r="AB12" s="83"/>
    </row>
    <row r="13" spans="1:28" hidden="1" outlineLevel="1">
      <c r="A13" s="82" t="s">
        <v>15</v>
      </c>
      <c r="B13" s="83"/>
      <c r="C13" s="83"/>
      <c r="D13" s="83"/>
      <c r="E13" s="83"/>
      <c r="F13" s="83"/>
      <c r="G13" s="83"/>
      <c r="H13" s="83"/>
      <c r="I13" s="83"/>
      <c r="J13" s="83"/>
      <c r="K13" s="83"/>
      <c r="L13" s="83"/>
      <c r="M13" s="83"/>
      <c r="N13" s="83"/>
      <c r="O13" s="83"/>
      <c r="P13" s="83"/>
      <c r="Q13" s="83"/>
      <c r="R13" s="83"/>
      <c r="S13" s="83"/>
      <c r="T13" s="83"/>
      <c r="U13" s="83"/>
      <c r="V13" s="83"/>
      <c r="W13" s="83"/>
      <c r="X13" s="83"/>
      <c r="Y13" s="83"/>
      <c r="Z13" s="83"/>
      <c r="AA13" s="83"/>
      <c r="AB13" s="83"/>
    </row>
    <row r="14" spans="1:28" hidden="1" outlineLevel="1">
      <c r="A14" s="82" t="s">
        <v>16</v>
      </c>
      <c r="B14" s="83"/>
      <c r="C14" s="83"/>
      <c r="D14" s="83"/>
      <c r="E14" s="83"/>
      <c r="F14" s="83"/>
      <c r="G14" s="83"/>
      <c r="H14" s="83"/>
      <c r="I14" s="83"/>
      <c r="J14" s="83"/>
      <c r="K14" s="83"/>
      <c r="L14" s="83"/>
      <c r="M14" s="83"/>
      <c r="N14" s="83"/>
      <c r="O14" s="83"/>
      <c r="P14" s="83"/>
      <c r="Q14" s="83"/>
      <c r="R14" s="83"/>
      <c r="S14" s="83"/>
      <c r="T14" s="83"/>
      <c r="U14" s="83"/>
      <c r="V14" s="83"/>
      <c r="W14" s="83"/>
      <c r="X14" s="83"/>
      <c r="Y14" s="83"/>
      <c r="Z14" s="83"/>
      <c r="AA14" s="83"/>
      <c r="AB14" s="83"/>
    </row>
    <row r="15" spans="1:28" hidden="1" outlineLevel="1">
      <c r="A15" s="82" t="s">
        <v>17</v>
      </c>
      <c r="B15" s="83"/>
      <c r="C15" s="83"/>
      <c r="D15" s="83"/>
      <c r="E15" s="83"/>
      <c r="F15" s="83"/>
      <c r="G15" s="83"/>
      <c r="H15" s="83"/>
      <c r="I15" s="83"/>
      <c r="J15" s="83"/>
      <c r="K15" s="83"/>
      <c r="L15" s="83"/>
      <c r="M15" s="83"/>
      <c r="N15" s="83"/>
      <c r="O15" s="83"/>
      <c r="P15" s="83"/>
      <c r="Q15" s="83"/>
      <c r="R15" s="83"/>
      <c r="S15" s="83"/>
      <c r="T15" s="83"/>
      <c r="U15" s="83"/>
      <c r="V15" s="83"/>
      <c r="W15" s="83"/>
      <c r="X15" s="83"/>
      <c r="Y15" s="83"/>
      <c r="Z15" s="83"/>
      <c r="AA15" s="83"/>
      <c r="AB15" s="83"/>
    </row>
    <row r="16" spans="1:28" hidden="1" outlineLevel="1">
      <c r="A16" s="82" t="s">
        <v>18</v>
      </c>
      <c r="B16" s="83"/>
      <c r="C16" s="83"/>
      <c r="D16" s="83"/>
      <c r="E16" s="83"/>
      <c r="F16" s="83"/>
      <c r="G16" s="83"/>
      <c r="H16" s="83"/>
      <c r="I16" s="83"/>
      <c r="J16" s="83"/>
      <c r="K16" s="83"/>
      <c r="L16" s="83"/>
      <c r="M16" s="83"/>
      <c r="N16" s="83"/>
      <c r="O16" s="83"/>
      <c r="P16" s="83"/>
      <c r="Q16" s="83">
        <v>65.292000000000002</v>
      </c>
      <c r="R16" s="83">
        <v>55.441400000000002</v>
      </c>
      <c r="S16" s="83">
        <v>54.346619922502931</v>
      </c>
      <c r="T16" s="83">
        <v>61.257764767533445</v>
      </c>
      <c r="U16" s="83">
        <v>46.086134584908571</v>
      </c>
      <c r="V16" s="83">
        <v>49.02291105723144</v>
      </c>
      <c r="W16" s="83">
        <v>49.473577635471436</v>
      </c>
      <c r="X16" s="83">
        <v>48.742742957175224</v>
      </c>
      <c r="Y16" s="83">
        <v>45.240006145586385</v>
      </c>
      <c r="Z16" s="83">
        <v>41.36330348327634</v>
      </c>
      <c r="AA16" s="83">
        <v>50.03902489187881</v>
      </c>
      <c r="AB16" s="83">
        <v>81.012431967232089</v>
      </c>
    </row>
    <row r="17" spans="1:28" collapsed="1">
      <c r="A17" s="84" t="s">
        <v>19</v>
      </c>
      <c r="B17" s="85"/>
      <c r="C17" s="85"/>
      <c r="D17" s="85"/>
      <c r="E17" s="85"/>
      <c r="F17" s="85"/>
      <c r="G17" s="85"/>
      <c r="H17" s="85"/>
      <c r="I17" s="85"/>
      <c r="J17" s="85"/>
      <c r="K17" s="85"/>
      <c r="L17" s="85"/>
      <c r="M17" s="85"/>
      <c r="N17" s="85"/>
      <c r="O17" s="85"/>
      <c r="P17" s="85"/>
      <c r="Q17" s="85">
        <f t="shared" ref="Q17:AA17" si="2">SUM(Q18:Q22)</f>
        <v>2552.7953464691873</v>
      </c>
      <c r="R17" s="85">
        <f t="shared" si="2"/>
        <v>2538.7434105910074</v>
      </c>
      <c r="S17" s="85">
        <f t="shared" si="2"/>
        <v>2582.8037613620518</v>
      </c>
      <c r="T17" s="85">
        <f t="shared" si="2"/>
        <v>2301.583745387552</v>
      </c>
      <c r="U17" s="85">
        <f t="shared" si="2"/>
        <v>1486.1409386557966</v>
      </c>
      <c r="V17" s="85">
        <f t="shared" si="2"/>
        <v>1300.0112395705628</v>
      </c>
      <c r="W17" s="85">
        <f t="shared" si="2"/>
        <v>1168.7489463254756</v>
      </c>
      <c r="X17" s="85">
        <f t="shared" si="2"/>
        <v>1393.4387814160164</v>
      </c>
      <c r="Y17" s="85">
        <f t="shared" si="2"/>
        <v>1301.695001530657</v>
      </c>
      <c r="Z17" s="85">
        <f t="shared" si="2"/>
        <v>1650.4531530457709</v>
      </c>
      <c r="AA17" s="85">
        <f t="shared" si="2"/>
        <v>1830.3635214124336</v>
      </c>
      <c r="AB17" s="85">
        <f>SUM(AB18:AB22)</f>
        <v>1968.4013520332232</v>
      </c>
    </row>
    <row r="18" spans="1:28" hidden="1" outlineLevel="1">
      <c r="A18" s="82" t="s">
        <v>20</v>
      </c>
      <c r="B18" s="83"/>
      <c r="C18" s="83"/>
      <c r="D18" s="83"/>
      <c r="E18" s="83"/>
      <c r="F18" s="83"/>
      <c r="G18" s="83"/>
      <c r="H18" s="83"/>
      <c r="I18" s="83"/>
      <c r="J18" s="83"/>
      <c r="K18" s="83"/>
      <c r="L18" s="83"/>
      <c r="M18" s="83"/>
      <c r="N18" s="83"/>
      <c r="O18" s="83"/>
      <c r="P18" s="83"/>
      <c r="Q18" s="83">
        <v>2552.7953464691873</v>
      </c>
      <c r="R18" s="83">
        <v>2538.7434105910074</v>
      </c>
      <c r="S18" s="83">
        <v>2582.8037613620518</v>
      </c>
      <c r="T18" s="83">
        <v>2301.583745387552</v>
      </c>
      <c r="U18" s="83">
        <v>1486.1409386557966</v>
      </c>
      <c r="V18" s="83">
        <v>1300.0112395705628</v>
      </c>
      <c r="W18" s="83">
        <v>1168.7489463254756</v>
      </c>
      <c r="X18" s="83">
        <v>1393.4387814160164</v>
      </c>
      <c r="Y18" s="83">
        <v>1301.695001530657</v>
      </c>
      <c r="Z18" s="83">
        <v>1650.4531530457709</v>
      </c>
      <c r="AA18" s="83">
        <v>1830.3635214124336</v>
      </c>
      <c r="AB18" s="83">
        <v>1968.4013520332232</v>
      </c>
    </row>
    <row r="19" spans="1:28" hidden="1" outlineLevel="1">
      <c r="A19" s="82" t="s">
        <v>21</v>
      </c>
      <c r="B19" s="83"/>
      <c r="C19" s="83"/>
      <c r="D19" s="83"/>
      <c r="E19" s="83"/>
      <c r="F19" s="83"/>
      <c r="G19" s="83"/>
      <c r="H19" s="83"/>
      <c r="I19" s="83"/>
      <c r="J19" s="83"/>
      <c r="K19" s="83"/>
      <c r="L19" s="83"/>
      <c r="M19" s="83"/>
      <c r="N19" s="83"/>
      <c r="O19" s="83"/>
      <c r="P19" s="83"/>
      <c r="Q19" s="83"/>
      <c r="R19" s="83"/>
      <c r="S19" s="83"/>
      <c r="T19" s="83"/>
      <c r="U19" s="83"/>
      <c r="V19" s="83"/>
      <c r="W19" s="83"/>
      <c r="X19" s="83"/>
      <c r="Y19" s="83"/>
      <c r="Z19" s="83"/>
      <c r="AA19" s="83"/>
      <c r="AB19" s="83"/>
    </row>
    <row r="20" spans="1:28" hidden="1" outlineLevel="1">
      <c r="A20" s="82" t="s">
        <v>23</v>
      </c>
      <c r="B20" s="83"/>
      <c r="C20" s="83"/>
      <c r="D20" s="83"/>
      <c r="E20" s="83"/>
      <c r="F20" s="83"/>
      <c r="G20" s="83"/>
      <c r="H20" s="83"/>
      <c r="I20" s="83"/>
      <c r="J20" s="83"/>
      <c r="K20" s="83"/>
      <c r="L20" s="83"/>
      <c r="M20" s="83"/>
      <c r="N20" s="83"/>
      <c r="O20" s="83"/>
      <c r="P20" s="83"/>
      <c r="Q20" s="83"/>
      <c r="R20" s="83"/>
      <c r="S20" s="83"/>
      <c r="T20" s="83"/>
      <c r="U20" s="83"/>
      <c r="V20" s="83"/>
      <c r="W20" s="83"/>
      <c r="X20" s="83"/>
      <c r="Y20" s="83"/>
      <c r="Z20" s="83"/>
      <c r="AA20" s="83"/>
      <c r="AB20" s="83"/>
    </row>
    <row r="21" spans="1:28" hidden="1" outlineLevel="1">
      <c r="A21" s="82" t="s">
        <v>24</v>
      </c>
      <c r="B21" s="83"/>
      <c r="C21" s="83"/>
      <c r="D21" s="83"/>
      <c r="E21" s="83"/>
      <c r="F21" s="83"/>
      <c r="G21" s="83"/>
      <c r="H21" s="83"/>
      <c r="I21" s="83"/>
      <c r="J21" s="83"/>
      <c r="K21" s="83"/>
      <c r="L21" s="83"/>
      <c r="M21" s="83"/>
      <c r="N21" s="83"/>
      <c r="O21" s="83"/>
      <c r="P21" s="83"/>
      <c r="Q21" s="83"/>
      <c r="R21" s="83"/>
      <c r="S21" s="83"/>
      <c r="T21" s="83"/>
      <c r="U21" s="83"/>
      <c r="V21" s="83"/>
      <c r="W21" s="83"/>
      <c r="X21" s="83"/>
      <c r="Y21" s="83"/>
      <c r="Z21" s="83"/>
      <c r="AA21" s="83"/>
      <c r="AB21" s="83"/>
    </row>
    <row r="22" spans="1:28" hidden="1" outlineLevel="1">
      <c r="A22" s="82" t="s">
        <v>25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R22" s="83"/>
      <c r="S22" s="83"/>
      <c r="T22" s="83"/>
      <c r="U22" s="83"/>
      <c r="V22" s="83"/>
      <c r="W22" s="83"/>
      <c r="X22" s="83"/>
      <c r="Y22" s="83"/>
      <c r="Z22" s="83"/>
      <c r="AA22" s="83"/>
      <c r="AB22" s="83"/>
    </row>
    <row r="23" spans="1:28">
      <c r="A23" s="84" t="s">
        <v>26</v>
      </c>
      <c r="B23" s="85"/>
      <c r="C23" s="85"/>
      <c r="D23" s="85"/>
      <c r="E23" s="85"/>
      <c r="F23" s="85"/>
      <c r="G23" s="85"/>
      <c r="H23" s="85"/>
      <c r="I23" s="85"/>
      <c r="J23" s="85"/>
      <c r="K23" s="85"/>
      <c r="L23" s="85"/>
      <c r="M23" s="85"/>
      <c r="N23" s="85"/>
      <c r="O23" s="85"/>
      <c r="P23" s="85"/>
      <c r="Q23" s="85"/>
      <c r="R23" s="85"/>
      <c r="S23" s="85"/>
      <c r="T23" s="85"/>
      <c r="U23" s="85"/>
      <c r="V23" s="85"/>
      <c r="W23" s="85"/>
      <c r="X23" s="85"/>
      <c r="Y23" s="85"/>
      <c r="Z23" s="85"/>
      <c r="AA23" s="85"/>
      <c r="AB23" s="85"/>
    </row>
    <row r="24" spans="1:28" collapsed="1">
      <c r="A24" s="84" t="s">
        <v>27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  <c r="Y24" s="85"/>
      <c r="Z24" s="85"/>
      <c r="AA24" s="85"/>
      <c r="AB24" s="85"/>
    </row>
    <row r="25" spans="1:28" hidden="1" outlineLevel="1">
      <c r="A25" s="82" t="s">
        <v>28</v>
      </c>
      <c r="B25" s="83"/>
      <c r="C25" s="83"/>
      <c r="D25" s="83"/>
      <c r="E25" s="83"/>
      <c r="F25" s="83"/>
      <c r="G25" s="83"/>
      <c r="H25" s="83"/>
      <c r="I25" s="83"/>
      <c r="J25" s="83"/>
      <c r="K25" s="83"/>
      <c r="L25" s="83"/>
      <c r="M25" s="83"/>
      <c r="N25" s="83"/>
      <c r="O25" s="83"/>
      <c r="P25" s="83"/>
      <c r="Q25" s="83"/>
      <c r="R25" s="83"/>
      <c r="S25" s="83"/>
      <c r="T25" s="83"/>
      <c r="U25" s="83"/>
      <c r="V25" s="83"/>
      <c r="W25" s="83"/>
      <c r="X25" s="83"/>
      <c r="Y25" s="83"/>
      <c r="Z25" s="83"/>
      <c r="AA25" s="83"/>
      <c r="AB25" s="83"/>
    </row>
    <row r="26" spans="1:28" hidden="1" outlineLevel="1">
      <c r="A26" s="82" t="s">
        <v>29</v>
      </c>
      <c r="B26" s="83"/>
      <c r="C26" s="83"/>
      <c r="D26" s="83"/>
      <c r="E26" s="83"/>
      <c r="F26" s="83"/>
      <c r="G26" s="83"/>
      <c r="H26" s="83"/>
      <c r="I26" s="83"/>
      <c r="J26" s="83"/>
      <c r="K26" s="83"/>
      <c r="L26" s="83"/>
      <c r="M26" s="83"/>
      <c r="N26" s="83"/>
      <c r="O26" s="83"/>
      <c r="P26" s="83"/>
      <c r="Q26" s="83"/>
      <c r="R26" s="83"/>
      <c r="S26" s="83"/>
      <c r="T26" s="83"/>
      <c r="U26" s="83"/>
      <c r="V26" s="83"/>
      <c r="W26" s="83"/>
      <c r="X26" s="83"/>
      <c r="Y26" s="83"/>
      <c r="Z26" s="83"/>
      <c r="AA26" s="83"/>
      <c r="AB26" s="83"/>
    </row>
    <row r="27" spans="1:28" hidden="1" outlineLevel="1">
      <c r="A27" s="82" t="s">
        <v>30</v>
      </c>
      <c r="B27" s="83"/>
      <c r="C27" s="83"/>
      <c r="D27" s="83"/>
      <c r="E27" s="83"/>
      <c r="F27" s="83"/>
      <c r="G27" s="83"/>
      <c r="H27" s="83"/>
      <c r="I27" s="83"/>
      <c r="J27" s="83"/>
      <c r="K27" s="83"/>
      <c r="L27" s="83"/>
      <c r="M27" s="83"/>
      <c r="N27" s="83"/>
      <c r="O27" s="83"/>
      <c r="P27" s="83"/>
      <c r="Q27" s="83"/>
      <c r="R27" s="83"/>
      <c r="S27" s="83"/>
      <c r="T27" s="83"/>
      <c r="U27" s="83"/>
      <c r="V27" s="83"/>
      <c r="W27" s="83"/>
      <c r="X27" s="83"/>
      <c r="Y27" s="83"/>
      <c r="Z27" s="83"/>
      <c r="AA27" s="83"/>
      <c r="AB27" s="83"/>
    </row>
    <row r="28" spans="1:28" hidden="1" outlineLevel="1">
      <c r="A28" s="82" t="s">
        <v>31</v>
      </c>
      <c r="B28" s="83"/>
      <c r="C28" s="83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</row>
    <row r="29" spans="1:28" hidden="1" outlineLevel="1">
      <c r="A29" s="82" t="s">
        <v>32</v>
      </c>
      <c r="B29" s="83"/>
      <c r="C29" s="83"/>
      <c r="D29" s="83"/>
      <c r="E29" s="83"/>
      <c r="F29" s="83"/>
      <c r="G29" s="83"/>
      <c r="H29" s="83"/>
      <c r="I29" s="83"/>
      <c r="J29" s="83"/>
      <c r="K29" s="83"/>
      <c r="L29" s="83"/>
      <c r="M29" s="83"/>
      <c r="N29" s="83"/>
      <c r="O29" s="83"/>
      <c r="P29" s="83"/>
      <c r="Q29" s="83"/>
      <c r="R29" s="83"/>
      <c r="S29" s="83"/>
      <c r="T29" s="83"/>
      <c r="U29" s="83"/>
      <c r="V29" s="83"/>
      <c r="W29" s="83"/>
      <c r="X29" s="83"/>
      <c r="Y29" s="83"/>
      <c r="Z29" s="83"/>
      <c r="AA29" s="83"/>
      <c r="AB29" s="83"/>
    </row>
    <row r="30" spans="1:28" hidden="1" outlineLevel="1">
      <c r="A30" s="82" t="s">
        <v>33</v>
      </c>
      <c r="B30" s="83"/>
      <c r="C30" s="83"/>
      <c r="D30" s="83"/>
      <c r="E30" s="83"/>
      <c r="F30" s="83"/>
      <c r="G30" s="83"/>
      <c r="H30" s="83"/>
      <c r="I30" s="83"/>
      <c r="J30" s="83"/>
      <c r="K30" s="83"/>
      <c r="L30" s="83"/>
      <c r="M30" s="83"/>
      <c r="N30" s="83"/>
      <c r="O30" s="83"/>
      <c r="P30" s="83"/>
      <c r="Q30" s="83"/>
      <c r="R30" s="83"/>
      <c r="S30" s="83"/>
      <c r="T30" s="83"/>
      <c r="U30" s="83"/>
      <c r="V30" s="83"/>
      <c r="W30" s="83"/>
      <c r="X30" s="83"/>
      <c r="Y30" s="83"/>
      <c r="Z30" s="83"/>
      <c r="AA30" s="83"/>
      <c r="AB30" s="83"/>
    </row>
    <row r="31" spans="1:28" hidden="1" outlineLevel="1">
      <c r="A31" s="82" t="s">
        <v>34</v>
      </c>
      <c r="B31" s="83"/>
      <c r="C31" s="83"/>
      <c r="D31" s="83"/>
      <c r="E31" s="83"/>
      <c r="F31" s="83"/>
      <c r="G31" s="83"/>
      <c r="H31" s="83"/>
      <c r="I31" s="83"/>
      <c r="J31" s="83"/>
      <c r="K31" s="83"/>
      <c r="L31" s="83"/>
      <c r="M31" s="83"/>
      <c r="N31" s="83"/>
      <c r="O31" s="83"/>
      <c r="P31" s="83"/>
      <c r="Q31" s="83"/>
      <c r="R31" s="83"/>
      <c r="S31" s="83"/>
      <c r="T31" s="83"/>
      <c r="U31" s="83"/>
      <c r="V31" s="83"/>
      <c r="W31" s="83"/>
      <c r="X31" s="83"/>
      <c r="Y31" s="83"/>
      <c r="Z31" s="83"/>
      <c r="AA31" s="83"/>
      <c r="AB31" s="83"/>
    </row>
    <row r="32" spans="1:28" collapsed="1">
      <c r="A32" s="84" t="s">
        <v>35</v>
      </c>
      <c r="B32" s="85"/>
      <c r="C32" s="85"/>
      <c r="D32" s="85"/>
      <c r="E32" s="85"/>
      <c r="F32" s="85"/>
      <c r="G32" s="85"/>
      <c r="H32" s="85"/>
      <c r="I32" s="85"/>
      <c r="J32" s="85"/>
      <c r="K32" s="85"/>
      <c r="L32" s="85"/>
      <c r="M32" s="85"/>
      <c r="N32" s="85"/>
      <c r="O32" s="85"/>
      <c r="P32" s="85"/>
      <c r="Q32" s="85"/>
      <c r="R32" s="85"/>
      <c r="S32" s="85"/>
      <c r="T32" s="85"/>
      <c r="U32" s="85"/>
      <c r="V32" s="85"/>
      <c r="W32" s="85"/>
      <c r="X32" s="85"/>
      <c r="Y32" s="85"/>
      <c r="Z32" s="85"/>
      <c r="AA32" s="85"/>
      <c r="AB32" s="85"/>
    </row>
    <row r="33" spans="1:28" hidden="1" outlineLevel="1">
      <c r="A33" s="82" t="s">
        <v>36</v>
      </c>
      <c r="B33" s="83"/>
      <c r="C33" s="83"/>
      <c r="D33" s="83"/>
      <c r="E33" s="83"/>
      <c r="F33" s="83"/>
      <c r="G33" s="83"/>
      <c r="H33" s="83"/>
      <c r="I33" s="83"/>
      <c r="J33" s="83"/>
      <c r="K33" s="83"/>
      <c r="L33" s="83"/>
      <c r="M33" s="83"/>
      <c r="N33" s="83"/>
      <c r="O33" s="83"/>
      <c r="P33" s="83"/>
      <c r="Q33" s="83"/>
      <c r="R33" s="83"/>
      <c r="S33" s="83"/>
      <c r="T33" s="83"/>
      <c r="U33" s="83"/>
      <c r="V33" s="83"/>
      <c r="W33" s="83"/>
      <c r="X33" s="83"/>
      <c r="Y33" s="83"/>
      <c r="Z33" s="83"/>
      <c r="AA33" s="83"/>
      <c r="AB33" s="83"/>
    </row>
    <row r="34" spans="1:28" hidden="1" outlineLevel="1">
      <c r="A34" s="82" t="s">
        <v>37</v>
      </c>
      <c r="B34" s="83"/>
      <c r="C34" s="83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</row>
    <row r="35" spans="1:28" hidden="1" outlineLevel="1">
      <c r="A35" s="82" t="s">
        <v>38</v>
      </c>
      <c r="B35" s="83"/>
      <c r="C35" s="83"/>
      <c r="D35" s="83"/>
      <c r="E35" s="83"/>
      <c r="F35" s="83"/>
      <c r="G35" s="83"/>
      <c r="H35" s="83"/>
      <c r="I35" s="83"/>
      <c r="J35" s="83"/>
      <c r="K35" s="83"/>
      <c r="L35" s="83"/>
      <c r="M35" s="83"/>
      <c r="N35" s="83"/>
      <c r="O35" s="83"/>
      <c r="P35" s="83"/>
      <c r="Q35" s="83"/>
      <c r="R35" s="83"/>
      <c r="S35" s="83"/>
      <c r="T35" s="83"/>
      <c r="U35" s="83"/>
      <c r="V35" s="83"/>
      <c r="W35" s="83"/>
      <c r="X35" s="83"/>
      <c r="Y35" s="83"/>
      <c r="Z35" s="83"/>
      <c r="AA35" s="83"/>
      <c r="AB35" s="83"/>
    </row>
    <row r="36" spans="1:28" hidden="1" outlineLevel="1">
      <c r="A36" s="82" t="s">
        <v>39</v>
      </c>
      <c r="B36" s="83"/>
      <c r="C36" s="83"/>
      <c r="D36" s="83"/>
      <c r="E36" s="83"/>
      <c r="F36" s="83"/>
      <c r="G36" s="83"/>
      <c r="H36" s="83"/>
      <c r="I36" s="83"/>
      <c r="J36" s="83"/>
      <c r="K36" s="83"/>
      <c r="L36" s="83"/>
      <c r="M36" s="83"/>
      <c r="N36" s="83"/>
      <c r="O36" s="83"/>
      <c r="P36" s="83"/>
      <c r="Q36" s="83"/>
      <c r="R36" s="83"/>
      <c r="S36" s="83"/>
      <c r="T36" s="83"/>
      <c r="U36" s="83"/>
      <c r="V36" s="83"/>
      <c r="W36" s="83"/>
      <c r="X36" s="83"/>
      <c r="Y36" s="83"/>
      <c r="Z36" s="83"/>
      <c r="AA36" s="83"/>
      <c r="AB36" s="83"/>
    </row>
    <row r="37" spans="1:28">
      <c r="B37" s="86"/>
      <c r="C37" s="86"/>
      <c r="D37" s="86"/>
      <c r="E37" s="86"/>
      <c r="F37" s="86"/>
      <c r="G37" s="86"/>
      <c r="H37" s="86"/>
      <c r="I37" s="86"/>
      <c r="J37" s="86"/>
      <c r="K37" s="86"/>
      <c r="L37" s="86"/>
      <c r="M37" s="86"/>
      <c r="N37" s="86"/>
      <c r="O37" s="86"/>
      <c r="P37" s="86"/>
      <c r="Q37" s="86"/>
      <c r="R37" s="86"/>
      <c r="S37" s="86"/>
      <c r="T37" s="86"/>
      <c r="U37" s="86"/>
      <c r="V37" s="86"/>
      <c r="W37" s="86"/>
      <c r="X37" s="86"/>
      <c r="Y37" s="86"/>
      <c r="Z37" s="86"/>
      <c r="AA37" s="86"/>
      <c r="AB37" s="86"/>
    </row>
    <row r="38" spans="1:28" ht="15">
      <c r="A38" s="87" t="s">
        <v>45</v>
      </c>
      <c r="B38" s="88"/>
      <c r="C38" s="88"/>
      <c r="D38" s="88"/>
      <c r="E38" s="88"/>
      <c r="F38" s="88"/>
      <c r="G38" s="88"/>
      <c r="H38" s="88"/>
      <c r="I38" s="88"/>
      <c r="J38" s="88"/>
      <c r="K38" s="88"/>
      <c r="L38" s="88"/>
      <c r="M38" s="88"/>
      <c r="N38" s="88"/>
      <c r="O38" s="88"/>
      <c r="P38" s="88"/>
      <c r="Q38" s="88">
        <f t="shared" ref="Q38:AB38" si="3">SUM(Q32,Q24,Q23,Q17,Q11,Q10,Q9,Q8,Q7,Q2)</f>
        <v>22396.213764682951</v>
      </c>
      <c r="R38" s="88">
        <f t="shared" si="3"/>
        <v>21690.34950073775</v>
      </c>
      <c r="S38" s="88">
        <f t="shared" si="3"/>
        <v>21248.182968092544</v>
      </c>
      <c r="T38" s="88">
        <f t="shared" si="3"/>
        <v>20383.793681473206</v>
      </c>
      <c r="U38" s="88">
        <f t="shared" si="3"/>
        <v>17216.361335001686</v>
      </c>
      <c r="V38" s="88">
        <f t="shared" si="3"/>
        <v>17354.778198101056</v>
      </c>
      <c r="W38" s="88">
        <f t="shared" si="3"/>
        <v>15758.844275633528</v>
      </c>
      <c r="X38" s="88">
        <f t="shared" si="3"/>
        <v>16853.871511429305</v>
      </c>
      <c r="Y38" s="88">
        <f t="shared" si="3"/>
        <v>15679.953059132451</v>
      </c>
      <c r="Z38" s="88">
        <f t="shared" si="3"/>
        <v>15952.479077330014</v>
      </c>
      <c r="AA38" s="88">
        <f t="shared" si="3"/>
        <v>16827.719163171136</v>
      </c>
      <c r="AB38" s="88">
        <f t="shared" si="3"/>
        <v>17734.843784353659</v>
      </c>
    </row>
    <row r="39" spans="1:28">
      <c r="Q39" s="89"/>
      <c r="R39" s="89"/>
      <c r="S39" s="89"/>
      <c r="T39" s="89"/>
      <c r="U39" s="89"/>
      <c r="V39" s="89"/>
      <c r="W39" s="89"/>
      <c r="X39" s="89"/>
      <c r="Y39" s="89"/>
      <c r="Z39" s="89"/>
      <c r="AA39" s="89"/>
    </row>
    <row r="71" spans="1:28" ht="15">
      <c r="A71" s="76" t="s">
        <v>46</v>
      </c>
      <c r="B71" s="77">
        <v>1990</v>
      </c>
      <c r="C71" s="77">
        <v>1991</v>
      </c>
      <c r="D71" s="77">
        <v>1992</v>
      </c>
      <c r="E71" s="77">
        <v>1993</v>
      </c>
      <c r="F71" s="77">
        <v>1994</v>
      </c>
      <c r="G71" s="77">
        <v>1995</v>
      </c>
      <c r="H71" s="77">
        <v>1996</v>
      </c>
      <c r="I71" s="77">
        <v>1997</v>
      </c>
      <c r="J71" s="77">
        <v>1998</v>
      </c>
      <c r="K71" s="77">
        <v>1999</v>
      </c>
      <c r="L71" s="77">
        <v>2000</v>
      </c>
      <c r="M71" s="77">
        <v>2001</v>
      </c>
      <c r="N71" s="77">
        <v>2002</v>
      </c>
      <c r="O71" s="77">
        <v>2003</v>
      </c>
      <c r="P71" s="77">
        <v>2004</v>
      </c>
      <c r="Q71" s="77">
        <v>2005</v>
      </c>
      <c r="R71" s="77">
        <v>2006</v>
      </c>
      <c r="S71" s="77">
        <v>2007</v>
      </c>
      <c r="T71" s="77">
        <v>2008</v>
      </c>
      <c r="U71" s="77">
        <v>2009</v>
      </c>
      <c r="V71" s="77">
        <v>2010</v>
      </c>
      <c r="W71" s="77">
        <v>2011</v>
      </c>
      <c r="X71" s="77">
        <v>2012</v>
      </c>
      <c r="Y71" s="77">
        <v>2013</v>
      </c>
      <c r="Z71" s="77">
        <v>2014</v>
      </c>
      <c r="AA71" s="77">
        <v>2015</v>
      </c>
      <c r="AB71" s="77">
        <v>2016</v>
      </c>
    </row>
    <row r="72" spans="1:28" collapsed="1">
      <c r="A72" s="79" t="s">
        <v>4</v>
      </c>
      <c r="B72" s="81">
        <f t="shared" ref="B72:AB72" si="4">SUM(B73:B76)</f>
        <v>11434.977186280821</v>
      </c>
      <c r="C72" s="81">
        <f t="shared" si="4"/>
        <v>11881.026151362719</v>
      </c>
      <c r="D72" s="81">
        <f t="shared" si="4"/>
        <v>12532.8385464679</v>
      </c>
      <c r="E72" s="81">
        <f t="shared" si="4"/>
        <v>12544.332034360796</v>
      </c>
      <c r="F72" s="81">
        <f t="shared" si="4"/>
        <v>12874.913518052286</v>
      </c>
      <c r="G72" s="81">
        <f t="shared" si="4"/>
        <v>13553.17129002032</v>
      </c>
      <c r="H72" s="81">
        <f t="shared" si="4"/>
        <v>14266.495420299208</v>
      </c>
      <c r="I72" s="81">
        <f t="shared" si="4"/>
        <v>14917.135589243586</v>
      </c>
      <c r="J72" s="81">
        <f t="shared" si="4"/>
        <v>15280.541783307159</v>
      </c>
      <c r="K72" s="81">
        <f t="shared" si="4"/>
        <v>15973.01085088427</v>
      </c>
      <c r="L72" s="81">
        <f t="shared" si="4"/>
        <v>16245.029504663215</v>
      </c>
      <c r="M72" s="81">
        <f t="shared" si="4"/>
        <v>17526.091375541753</v>
      </c>
      <c r="N72" s="81">
        <f t="shared" si="4"/>
        <v>16528.287170101015</v>
      </c>
      <c r="O72" s="81">
        <f t="shared" si="4"/>
        <v>16496.755277093314</v>
      </c>
      <c r="P72" s="81">
        <f t="shared" si="4"/>
        <v>15438.487496560758</v>
      </c>
      <c r="Q72" s="81">
        <f t="shared" si="4"/>
        <v>261.0284788251206</v>
      </c>
      <c r="R72" s="81">
        <f t="shared" si="4"/>
        <v>247.90729867066116</v>
      </c>
      <c r="S72" s="81">
        <f t="shared" si="4"/>
        <v>269.24884892348172</v>
      </c>
      <c r="T72" s="81">
        <f t="shared" si="4"/>
        <v>293.18985813318204</v>
      </c>
      <c r="U72" s="81">
        <f t="shared" si="4"/>
        <v>252.53016114439345</v>
      </c>
      <c r="V72" s="81">
        <f t="shared" si="4"/>
        <v>253.95271540846795</v>
      </c>
      <c r="W72" s="81">
        <f t="shared" si="4"/>
        <v>248.29190047821731</v>
      </c>
      <c r="X72" s="81">
        <f t="shared" si="4"/>
        <v>309.55738584820108</v>
      </c>
      <c r="Y72" s="81">
        <f t="shared" si="4"/>
        <v>298.01213150757576</v>
      </c>
      <c r="Z72" s="81">
        <f t="shared" si="4"/>
        <v>302.01465510398697</v>
      </c>
      <c r="AA72" s="81">
        <f t="shared" si="4"/>
        <v>299.07926092758703</v>
      </c>
      <c r="AB72" s="81">
        <f t="shared" si="4"/>
        <v>303.21856571689563</v>
      </c>
    </row>
    <row r="73" spans="1:28" hidden="1" outlineLevel="1">
      <c r="A73" s="82" t="s">
        <v>5</v>
      </c>
      <c r="B73" s="90">
        <f>'NEW Summary 1990-2016 GHG'!B3-'NON-ETS &amp; ETS'!B3</f>
        <v>10953.919869683112</v>
      </c>
      <c r="C73" s="90">
        <f>'NEW Summary 1990-2016 GHG'!C3-'NON-ETS &amp; ETS'!C3</f>
        <v>11440.957619988107</v>
      </c>
      <c r="D73" s="90">
        <f>'NEW Summary 1990-2016 GHG'!D3-'NON-ETS &amp; ETS'!D3</f>
        <v>12108.543399367891</v>
      </c>
      <c r="E73" s="90">
        <f>'NEW Summary 1990-2016 GHG'!E3-'NON-ETS &amp; ETS'!E3</f>
        <v>12126.246549362788</v>
      </c>
      <c r="F73" s="90">
        <f>'NEW Summary 1990-2016 GHG'!F3-'NON-ETS &amp; ETS'!F3</f>
        <v>12448.543664406883</v>
      </c>
      <c r="G73" s="90">
        <f>'NEW Summary 1990-2016 GHG'!G3-'NON-ETS &amp; ETS'!G3</f>
        <v>13132.912896120479</v>
      </c>
      <c r="H73" s="90">
        <f>'NEW Summary 1990-2016 GHG'!H3-'NON-ETS &amp; ETS'!H3</f>
        <v>13851.997148121833</v>
      </c>
      <c r="I73" s="90">
        <f>'NEW Summary 1990-2016 GHG'!I3-'NON-ETS &amp; ETS'!I3</f>
        <v>14490.618968714625</v>
      </c>
      <c r="J73" s="90">
        <f>'NEW Summary 1990-2016 GHG'!J3-'NON-ETS &amp; ETS'!J3</f>
        <v>14813.762420797844</v>
      </c>
      <c r="K73" s="90">
        <f>'NEW Summary 1990-2016 GHG'!K3-'NON-ETS &amp; ETS'!K3</f>
        <v>15498.257583697967</v>
      </c>
      <c r="L73" s="90">
        <f>'NEW Summary 1990-2016 GHG'!L3-'NON-ETS &amp; ETS'!L3</f>
        <v>15754.35326580209</v>
      </c>
      <c r="M73" s="90">
        <f>'NEW Summary 1990-2016 GHG'!M3-'NON-ETS &amp; ETS'!M3</f>
        <v>16893.896631009309</v>
      </c>
      <c r="N73" s="90">
        <f>'NEW Summary 1990-2016 GHG'!N3-'NON-ETS &amp; ETS'!N3</f>
        <v>15934.480447026663</v>
      </c>
      <c r="O73" s="90">
        <f>'NEW Summary 1990-2016 GHG'!O3-'NON-ETS &amp; ETS'!O3</f>
        <v>15222.09160194351</v>
      </c>
      <c r="P73" s="90">
        <f>'NEW Summary 1990-2016 GHG'!P3-'NON-ETS &amp; ETS'!P3</f>
        <v>14836.215338976092</v>
      </c>
      <c r="Q73" s="90">
        <f>'NEW Summary 1990-2016 GHG'!Q3-'NON-ETS &amp; ETS'!Q3</f>
        <v>108.30301041347229</v>
      </c>
      <c r="R73" s="90">
        <f>'NEW Summary 1990-2016 GHG'!R3-'NON-ETS &amp; ETS'!R3</f>
        <v>116.26377173265428</v>
      </c>
      <c r="S73" s="90">
        <f>'NEW Summary 1990-2016 GHG'!S3-'NON-ETS &amp; ETS'!S3</f>
        <v>122.94553607856687</v>
      </c>
      <c r="T73" s="90">
        <f>'NEW Summary 1990-2016 GHG'!T3-'NON-ETS &amp; ETS'!T3</f>
        <v>150.13007469928198</v>
      </c>
      <c r="U73" s="90">
        <f>'NEW Summary 1990-2016 GHG'!U3-'NON-ETS &amp; ETS'!U3</f>
        <v>144.30974401990534</v>
      </c>
      <c r="V73" s="90">
        <f>'NEW Summary 1990-2016 GHG'!V3-'NON-ETS &amp; ETS'!V3</f>
        <v>149.96441979373049</v>
      </c>
      <c r="W73" s="90">
        <f>'NEW Summary 1990-2016 GHG'!W3-'NON-ETS &amp; ETS'!W3</f>
        <v>152.67415662897656</v>
      </c>
      <c r="X73" s="90">
        <f>'NEW Summary 1990-2016 GHG'!X3-'NON-ETS &amp; ETS'!X3</f>
        <v>220.63787773201329</v>
      </c>
      <c r="Y73" s="90">
        <f>'NEW Summary 1990-2016 GHG'!Y3-'NON-ETS &amp; ETS'!Y3</f>
        <v>216.25710551680095</v>
      </c>
      <c r="Z73" s="90">
        <f>'NEW Summary 1990-2016 GHG'!Z3-'NON-ETS &amp; ETS'!Z3</f>
        <v>218.22155540613312</v>
      </c>
      <c r="AA73" s="90">
        <f>'NEW Summary 1990-2016 GHG'!AA3-'NON-ETS &amp; ETS'!AA3</f>
        <v>214.76317030106839</v>
      </c>
      <c r="AB73" s="90">
        <f>'NEW Summary 1990-2016 GHG'!AB3-'NON-ETS &amp; ETS'!AB3</f>
        <v>232.34497822899721</v>
      </c>
    </row>
    <row r="74" spans="1:28" hidden="1" outlineLevel="1">
      <c r="A74" s="82" t="s">
        <v>6</v>
      </c>
      <c r="B74" s="90">
        <f>'NEW Summary 1990-2016 GHG'!B4-'NON-ETS &amp; ETS'!B4</f>
        <v>168.67007475966938</v>
      </c>
      <c r="C74" s="90">
        <f>'NEW Summary 1990-2016 GHG'!C4-'NON-ETS &amp; ETS'!C4</f>
        <v>166.7086346603628</v>
      </c>
      <c r="D74" s="90">
        <f>'NEW Summary 1990-2016 GHG'!D4-'NON-ETS &amp; ETS'!D4</f>
        <v>171.81510003498963</v>
      </c>
      <c r="E74" s="90">
        <f>'NEW Summary 1990-2016 GHG'!E4-'NON-ETS &amp; ETS'!E4</f>
        <v>172.65167482911988</v>
      </c>
      <c r="F74" s="90">
        <f>'NEW Summary 1990-2016 GHG'!F4-'NON-ETS &amp; ETS'!F4</f>
        <v>178.26827632214111</v>
      </c>
      <c r="G74" s="90">
        <f>'NEW Summary 1990-2016 GHG'!G4-'NON-ETS &amp; ETS'!G4</f>
        <v>181.27469310609743</v>
      </c>
      <c r="H74" s="90">
        <f>'NEW Summary 1990-2016 GHG'!H4-'NON-ETS &amp; ETS'!H4</f>
        <v>179.40716809897683</v>
      </c>
      <c r="I74" s="90">
        <f>'NEW Summary 1990-2016 GHG'!I4-'NON-ETS &amp; ETS'!I4</f>
        <v>218.74674770939885</v>
      </c>
      <c r="J74" s="90">
        <f>'NEW Summary 1990-2016 GHG'!J4-'NON-ETS &amp; ETS'!J4</f>
        <v>247.81659474314813</v>
      </c>
      <c r="K74" s="90">
        <f>'NEW Summary 1990-2016 GHG'!K4-'NON-ETS &amp; ETS'!K4</f>
        <v>223.85552667956068</v>
      </c>
      <c r="L74" s="90">
        <f>'NEW Summary 1990-2016 GHG'!L4-'NON-ETS &amp; ETS'!L4</f>
        <v>274.79746671454512</v>
      </c>
      <c r="M74" s="90">
        <f>'NEW Summary 1990-2016 GHG'!M4-'NON-ETS &amp; ETS'!M4</f>
        <v>321.48320368155123</v>
      </c>
      <c r="N74" s="90">
        <f>'NEW Summary 1990-2016 GHG'!N4-'NON-ETS &amp; ETS'!N4</f>
        <v>340.25546502005244</v>
      </c>
      <c r="O74" s="90">
        <f>'NEW Summary 1990-2016 GHG'!O4-'NON-ETS &amp; ETS'!O4</f>
        <v>337.89503473139956</v>
      </c>
      <c r="P74" s="90">
        <f>'NEW Summary 1990-2016 GHG'!P4-'NON-ETS &amp; ETS'!P4</f>
        <v>336.97266543006049</v>
      </c>
      <c r="Q74" s="90">
        <f>'NEW Summary 1990-2016 GHG'!Q4-'NON-ETS &amp; ETS'!Q4</f>
        <v>0.64769315427264473</v>
      </c>
      <c r="R74" s="90">
        <f>'NEW Summary 1990-2016 GHG'!R4-'NON-ETS &amp; ETS'!R4</f>
        <v>0.61295968605156759</v>
      </c>
      <c r="S74" s="90">
        <f>'NEW Summary 1990-2016 GHG'!S4-'NON-ETS &amp; ETS'!S4</f>
        <v>0.60214961536144074</v>
      </c>
      <c r="T74" s="90">
        <f>'NEW Summary 1990-2016 GHG'!T4-'NON-ETS &amp; ETS'!T4</f>
        <v>0.59293728426251846</v>
      </c>
      <c r="U74" s="90">
        <f>'NEW Summary 1990-2016 GHG'!U4-'NON-ETS &amp; ETS'!U4</f>
        <v>0.48505976130212503</v>
      </c>
      <c r="V74" s="90">
        <f>'NEW Summary 1990-2016 GHG'!V4-'NON-ETS &amp; ETS'!V4</f>
        <v>0.36166662278071726</v>
      </c>
      <c r="W74" s="90">
        <f>'NEW Summary 1990-2016 GHG'!W4-'NON-ETS &amp; ETS'!W4</f>
        <v>0.24726252127925363</v>
      </c>
      <c r="X74" s="90">
        <f>'NEW Summary 1990-2016 GHG'!X4-'NON-ETS &amp; ETS'!X4</f>
        <v>0.25150220620173513</v>
      </c>
      <c r="Y74" s="90">
        <f>'NEW Summary 1990-2016 GHG'!Y4-'NON-ETS &amp; ETS'!Y4</f>
        <v>0.2896876133971773</v>
      </c>
      <c r="Z74" s="90">
        <f>'NEW Summary 1990-2016 GHG'!Z4-'NON-ETS &amp; ETS'!Z4</f>
        <v>0.31040053628106534</v>
      </c>
      <c r="AA74" s="90">
        <f>'NEW Summary 1990-2016 GHG'!AA4-'NON-ETS &amp; ETS'!AA4</f>
        <v>0.34813560732982296</v>
      </c>
      <c r="AB74" s="90">
        <f>'NEW Summary 1990-2016 GHG'!AB4-'NON-ETS &amp; ETS'!AB4</f>
        <v>0.33747790474518524</v>
      </c>
    </row>
    <row r="75" spans="1:28" hidden="1" outlineLevel="1">
      <c r="A75" s="82" t="s">
        <v>7</v>
      </c>
      <c r="B75" s="90">
        <f>'NEW Summary 1990-2016 GHG'!B5-'NON-ETS &amp; ETS'!B5</f>
        <v>100.53678355437907</v>
      </c>
      <c r="C75" s="90">
        <f>'NEW Summary 1990-2016 GHG'!C5-'NON-ETS &amp; ETS'!C5</f>
        <v>76.54991489954142</v>
      </c>
      <c r="D75" s="90">
        <f>'NEW Summary 1990-2016 GHG'!D5-'NON-ETS &amp; ETS'!D5</f>
        <v>65.273087005793954</v>
      </c>
      <c r="E75" s="90">
        <f>'NEW Summary 1990-2016 GHG'!E5-'NON-ETS &amp; ETS'!E5</f>
        <v>62.605311784631738</v>
      </c>
      <c r="F75" s="90">
        <f>'NEW Summary 1990-2016 GHG'!F5-'NON-ETS &amp; ETS'!F5</f>
        <v>72.152664440590968</v>
      </c>
      <c r="G75" s="90">
        <f>'NEW Summary 1990-2016 GHG'!G5-'NON-ETS &amp; ETS'!G5</f>
        <v>69.441462401639171</v>
      </c>
      <c r="H75" s="90">
        <f>'NEW Summary 1990-2016 GHG'!H5-'NON-ETS &amp; ETS'!H5</f>
        <v>72.218389713792263</v>
      </c>
      <c r="I75" s="90">
        <f>'NEW Summary 1990-2016 GHG'!I5-'NON-ETS &amp; ETS'!I5</f>
        <v>51.648672818497268</v>
      </c>
      <c r="J75" s="90">
        <f>'NEW Summary 1990-2016 GHG'!J5-'NON-ETS &amp; ETS'!J5</f>
        <v>79.956189002831252</v>
      </c>
      <c r="K75" s="90">
        <f>'NEW Summary 1990-2016 GHG'!K5-'NON-ETS &amp; ETS'!K5</f>
        <v>77.939136899148238</v>
      </c>
      <c r="L75" s="90">
        <f>'NEW Summary 1990-2016 GHG'!L5-'NON-ETS &amp; ETS'!L5</f>
        <v>87.150476539279381</v>
      </c>
      <c r="M75" s="90">
        <f>'NEW Summary 1990-2016 GHG'!M5-'NON-ETS &amp; ETS'!M5</f>
        <v>118.84269779976697</v>
      </c>
      <c r="N75" s="90">
        <f>'NEW Summary 1990-2016 GHG'!N5-'NON-ETS &amp; ETS'!N5</f>
        <v>145.60131936255476</v>
      </c>
      <c r="O75" s="90">
        <f>'NEW Summary 1990-2016 GHG'!O5-'NON-ETS &amp; ETS'!O5</f>
        <v>166.03053044546459</v>
      </c>
      <c r="P75" s="90">
        <f>'NEW Summary 1990-2016 GHG'!P5-'NON-ETS &amp; ETS'!P5</f>
        <v>162.23941951242472</v>
      </c>
      <c r="Q75" s="90">
        <f>'NEW Summary 1990-2016 GHG'!Q5-'NON-ETS &amp; ETS'!Q5</f>
        <v>60.714258375071978</v>
      </c>
      <c r="R75" s="90">
        <f>'NEW Summary 1990-2016 GHG'!R5-'NON-ETS &amp; ETS'!R5</f>
        <v>51.765416027880519</v>
      </c>
      <c r="S75" s="90">
        <f>'NEW Summary 1990-2016 GHG'!S5-'NON-ETS &amp; ETS'!S5</f>
        <v>51.807438879556301</v>
      </c>
      <c r="T75" s="90">
        <f>'NEW Summary 1990-2016 GHG'!T5-'NON-ETS &amp; ETS'!T5</f>
        <v>58.941561657430839</v>
      </c>
      <c r="U75" s="90">
        <f>'NEW Summary 1990-2016 GHG'!U5-'NON-ETS &amp; ETS'!U5</f>
        <v>43.746401311895596</v>
      </c>
      <c r="V75" s="90">
        <f>'NEW Summary 1990-2016 GHG'!V5-'NON-ETS &amp; ETS'!V5</f>
        <v>44.712303519327065</v>
      </c>
      <c r="W75" s="90">
        <f>'NEW Summary 1990-2016 GHG'!W5-'NON-ETS &amp; ETS'!W5</f>
        <v>41.397148045273909</v>
      </c>
      <c r="X75" s="90">
        <f>'NEW Summary 1990-2016 GHG'!X5-'NON-ETS &amp; ETS'!X5</f>
        <v>39.531153177260364</v>
      </c>
      <c r="Y75" s="90">
        <f>'NEW Summary 1990-2016 GHG'!Y5-'NON-ETS &amp; ETS'!Y5</f>
        <v>37.699569345658674</v>
      </c>
      <c r="Z75" s="90">
        <f>'NEW Summary 1990-2016 GHG'!Z5-'NON-ETS &amp; ETS'!Z5</f>
        <v>35.301872772052789</v>
      </c>
      <c r="AA75" s="90">
        <f>'NEW Summary 1990-2016 GHG'!AA5-'NON-ETS &amp; ETS'!AA5</f>
        <v>40.846720992978547</v>
      </c>
      <c r="AB75" s="90">
        <f>'NEW Summary 1990-2016 GHG'!AB5-'NON-ETS &amp; ETS'!AB5</f>
        <v>29.260569492761533</v>
      </c>
    </row>
    <row r="76" spans="1:28" hidden="1" outlineLevel="1">
      <c r="A76" s="82" t="s">
        <v>8</v>
      </c>
      <c r="B76" s="90">
        <f>'NEW Summary 1990-2016 GHG'!B6-'NON-ETS &amp; ETS'!B6</f>
        <v>211.85045828366185</v>
      </c>
      <c r="C76" s="90">
        <f>'NEW Summary 1990-2016 GHG'!C6-'NON-ETS &amp; ETS'!C6</f>
        <v>196.80998181470665</v>
      </c>
      <c r="D76" s="90">
        <f>'NEW Summary 1990-2016 GHG'!D6-'NON-ETS &amp; ETS'!D6</f>
        <v>187.20696005922628</v>
      </c>
      <c r="E76" s="90">
        <f>'NEW Summary 1990-2016 GHG'!E6-'NON-ETS &amp; ETS'!E6</f>
        <v>182.82849838425733</v>
      </c>
      <c r="F76" s="90">
        <f>'NEW Summary 1990-2016 GHG'!F6-'NON-ETS &amp; ETS'!F6</f>
        <v>175.94891288266905</v>
      </c>
      <c r="G76" s="90">
        <f>'NEW Summary 1990-2016 GHG'!G6-'NON-ETS &amp; ETS'!G6</f>
        <v>169.54223839210582</v>
      </c>
      <c r="H76" s="90">
        <f>'NEW Summary 1990-2016 GHG'!H6-'NON-ETS &amp; ETS'!H6</f>
        <v>162.87271436460594</v>
      </c>
      <c r="I76" s="90">
        <f>'NEW Summary 1990-2016 GHG'!I6-'NON-ETS &amp; ETS'!I6</f>
        <v>156.12120000106282</v>
      </c>
      <c r="J76" s="90">
        <f>'NEW Summary 1990-2016 GHG'!J6-'NON-ETS &amp; ETS'!J6</f>
        <v>139.00657876333568</v>
      </c>
      <c r="K76" s="90">
        <f>'NEW Summary 1990-2016 GHG'!K6-'NON-ETS &amp; ETS'!K6</f>
        <v>172.95860360759423</v>
      </c>
      <c r="L76" s="90">
        <f>'NEW Summary 1990-2016 GHG'!L6-'NON-ETS &amp; ETS'!L6</f>
        <v>128.72829560729963</v>
      </c>
      <c r="M76" s="90">
        <f>'NEW Summary 1990-2016 GHG'!M6-'NON-ETS &amp; ETS'!M6</f>
        <v>191.86884305112861</v>
      </c>
      <c r="N76" s="90">
        <f>'NEW Summary 1990-2016 GHG'!N6-'NON-ETS &amp; ETS'!N6</f>
        <v>107.94993869174574</v>
      </c>
      <c r="O76" s="90">
        <f>'NEW Summary 1990-2016 GHG'!O6-'NON-ETS &amp; ETS'!O6</f>
        <v>770.73810997294061</v>
      </c>
      <c r="P76" s="90">
        <f>'NEW Summary 1990-2016 GHG'!P6-'NON-ETS &amp; ETS'!P6</f>
        <v>103.06007264218017</v>
      </c>
      <c r="Q76" s="90">
        <f>'NEW Summary 1990-2016 GHG'!Q6-'NON-ETS &amp; ETS'!Q6</f>
        <v>91.363516882303657</v>
      </c>
      <c r="R76" s="90">
        <f>'NEW Summary 1990-2016 GHG'!R6-'NON-ETS &amp; ETS'!R6</f>
        <v>79.265151224074799</v>
      </c>
      <c r="S76" s="90">
        <f>'NEW Summary 1990-2016 GHG'!S6-'NON-ETS &amp; ETS'!S6</f>
        <v>93.893724349997129</v>
      </c>
      <c r="T76" s="90">
        <f>'NEW Summary 1990-2016 GHG'!T6-'NON-ETS &amp; ETS'!T6</f>
        <v>83.525284492206737</v>
      </c>
      <c r="U76" s="90">
        <f>'NEW Summary 1990-2016 GHG'!U6-'NON-ETS &amp; ETS'!U6</f>
        <v>63.988956051290401</v>
      </c>
      <c r="V76" s="90">
        <f>'NEW Summary 1990-2016 GHG'!V6-'NON-ETS &amp; ETS'!V6</f>
        <v>58.914325472629699</v>
      </c>
      <c r="W76" s="90">
        <f>'NEW Summary 1990-2016 GHG'!W6-'NON-ETS &amp; ETS'!W6</f>
        <v>53.973333282687577</v>
      </c>
      <c r="X76" s="90">
        <f>'NEW Summary 1990-2016 GHG'!X6-'NON-ETS &amp; ETS'!X6</f>
        <v>49.136852732725714</v>
      </c>
      <c r="Y76" s="90">
        <f>'NEW Summary 1990-2016 GHG'!Y6-'NON-ETS &amp; ETS'!Y6</f>
        <v>43.765769031718968</v>
      </c>
      <c r="Z76" s="90">
        <f>'NEW Summary 1990-2016 GHG'!Z6-'NON-ETS &amp; ETS'!Z6</f>
        <v>48.180826389519986</v>
      </c>
      <c r="AA76" s="90">
        <f>'NEW Summary 1990-2016 GHG'!AA6-'NON-ETS &amp; ETS'!AA6</f>
        <v>43.121234026210303</v>
      </c>
      <c r="AB76" s="90">
        <f>'NEW Summary 1990-2016 GHG'!AB6-'NON-ETS &amp; ETS'!AB6</f>
        <v>41.275540090391708</v>
      </c>
    </row>
    <row r="77" spans="1:28">
      <c r="A77" s="84" t="s">
        <v>9</v>
      </c>
      <c r="B77" s="81">
        <f>'NEW Summary 1990-2016 GHG'!B7-'NON-ETS &amp; ETS'!B7</f>
        <v>7523.6648356256719</v>
      </c>
      <c r="C77" s="81">
        <f>'NEW Summary 1990-2016 GHG'!C7-'NON-ETS &amp; ETS'!C7</f>
        <v>7565.9321257083066</v>
      </c>
      <c r="D77" s="81">
        <f>'NEW Summary 1990-2016 GHG'!D7-'NON-ETS &amp; ETS'!D7</f>
        <v>6717.8016581294623</v>
      </c>
      <c r="E77" s="81">
        <f>'NEW Summary 1990-2016 GHG'!E7-'NON-ETS &amp; ETS'!E7</f>
        <v>6667.0106159097604</v>
      </c>
      <c r="F77" s="81">
        <f>'NEW Summary 1990-2016 GHG'!F7-'NON-ETS &amp; ETS'!F7</f>
        <v>6496.5767882634982</v>
      </c>
      <c r="G77" s="81">
        <f>'NEW Summary 1990-2016 GHG'!G7-'NON-ETS &amp; ETS'!G7</f>
        <v>6452.0465782317078</v>
      </c>
      <c r="H77" s="81">
        <f>'NEW Summary 1990-2016 GHG'!H7-'NON-ETS &amp; ETS'!H7</f>
        <v>6576.3213779944026</v>
      </c>
      <c r="I77" s="81">
        <f>'NEW Summary 1990-2016 GHG'!I7-'NON-ETS &amp; ETS'!I7</f>
        <v>6235.9154976268956</v>
      </c>
      <c r="J77" s="81">
        <f>'NEW Summary 1990-2016 GHG'!J7-'NON-ETS &amp; ETS'!J7</f>
        <v>6744.7458716510537</v>
      </c>
      <c r="K77" s="81">
        <f>'NEW Summary 1990-2016 GHG'!K7-'NON-ETS &amp; ETS'!K7</f>
        <v>6377.8773312741932</v>
      </c>
      <c r="L77" s="81">
        <f>'NEW Summary 1990-2016 GHG'!L7-'NON-ETS &amp; ETS'!L7</f>
        <v>6462.6033188676402</v>
      </c>
      <c r="M77" s="81">
        <f>'NEW Summary 1990-2016 GHG'!M7-'NON-ETS &amp; ETS'!M7</f>
        <v>6732.2923557237582</v>
      </c>
      <c r="N77" s="81">
        <f>'NEW Summary 1990-2016 GHG'!N7-'NON-ETS &amp; ETS'!N7</f>
        <v>6658.6245970827331</v>
      </c>
      <c r="O77" s="81">
        <f>'NEW Summary 1990-2016 GHG'!O7-'NON-ETS &amp; ETS'!O7</f>
        <v>6812.5798281567086</v>
      </c>
      <c r="P77" s="81">
        <f>'NEW Summary 1990-2016 GHG'!P7-'NON-ETS &amp; ETS'!P7</f>
        <v>6992.5072618934601</v>
      </c>
      <c r="Q77" s="81">
        <f>'NEW Summary 1990-2016 GHG'!Q7-'NON-ETS &amp; ETS'!Q7</f>
        <v>7259.6701073512495</v>
      </c>
      <c r="R77" s="81">
        <f>'NEW Summary 1990-2016 GHG'!R7-'NON-ETS &amp; ETS'!R7</f>
        <v>7144.3935670923629</v>
      </c>
      <c r="S77" s="81">
        <f>'NEW Summary 1990-2016 GHG'!S7-'NON-ETS &amp; ETS'!S7</f>
        <v>6918.1103343665127</v>
      </c>
      <c r="T77" s="81">
        <f>'NEW Summary 1990-2016 GHG'!T7-'NON-ETS &amp; ETS'!T7</f>
        <v>7513.26410452654</v>
      </c>
      <c r="U77" s="81">
        <f>'NEW Summary 1990-2016 GHG'!U7-'NON-ETS &amp; ETS'!U7</f>
        <v>7460.1944767135537</v>
      </c>
      <c r="V77" s="81">
        <f>'NEW Summary 1990-2016 GHG'!V7-'NON-ETS &amp; ETS'!V7</f>
        <v>7797.3001508834159</v>
      </c>
      <c r="W77" s="81">
        <f>'NEW Summary 1990-2016 GHG'!W7-'NON-ETS &amp; ETS'!W7</f>
        <v>6609.7533486627808</v>
      </c>
      <c r="X77" s="81">
        <f>'NEW Summary 1990-2016 GHG'!X7-'NON-ETS &amp; ETS'!X7</f>
        <v>6232.385823990413</v>
      </c>
      <c r="Y77" s="81">
        <f>'NEW Summary 1990-2016 GHG'!Y7-'NON-ETS &amp; ETS'!Y7</f>
        <v>6395.3665413019926</v>
      </c>
      <c r="Z77" s="81">
        <f>'NEW Summary 1990-2016 GHG'!Z7-'NON-ETS &amp; ETS'!Z7</f>
        <v>5745.6139829660251</v>
      </c>
      <c r="AA77" s="81">
        <f>'NEW Summary 1990-2016 GHG'!AA7-'NON-ETS &amp; ETS'!AA7</f>
        <v>6041.4083535036198</v>
      </c>
      <c r="AB77" s="81">
        <f>'NEW Summary 1990-2016 GHG'!AB7-'NON-ETS &amp; ETS'!AB7</f>
        <v>6046.5530245355721</v>
      </c>
    </row>
    <row r="78" spans="1:28">
      <c r="A78" s="84" t="s">
        <v>10</v>
      </c>
      <c r="B78" s="81">
        <f>'NEW Summary 1990-2016 GHG'!B8-'NON-ETS &amp; ETS'!B8</f>
        <v>3961.7501968617189</v>
      </c>
      <c r="C78" s="81">
        <f>'NEW Summary 1990-2016 GHG'!C8-'NON-ETS &amp; ETS'!C8</f>
        <v>4074.4548385498292</v>
      </c>
      <c r="D78" s="81">
        <f>'NEW Summary 1990-2016 GHG'!D8-'NON-ETS &amp; ETS'!D8</f>
        <v>3768.7411502027744</v>
      </c>
      <c r="E78" s="81">
        <f>'NEW Summary 1990-2016 GHG'!E8-'NON-ETS &amp; ETS'!E8</f>
        <v>3986.7186366590836</v>
      </c>
      <c r="F78" s="81">
        <f>'NEW Summary 1990-2016 GHG'!F8-'NON-ETS &amp; ETS'!F8</f>
        <v>4242.6262261403081</v>
      </c>
      <c r="G78" s="81">
        <f>'NEW Summary 1990-2016 GHG'!G8-'NON-ETS &amp; ETS'!G8</f>
        <v>4347.622852378212</v>
      </c>
      <c r="H78" s="81">
        <f>'NEW Summary 1990-2016 GHG'!H8-'NON-ETS &amp; ETS'!H8</f>
        <v>4182.7351599223548</v>
      </c>
      <c r="I78" s="81">
        <f>'NEW Summary 1990-2016 GHG'!I8-'NON-ETS &amp; ETS'!I8</f>
        <v>4550.5507019358802</v>
      </c>
      <c r="J78" s="81">
        <f>'NEW Summary 1990-2016 GHG'!J8-'NON-ETS &amp; ETS'!J8</f>
        <v>4589.6182499874149</v>
      </c>
      <c r="K78" s="81">
        <f>'NEW Summary 1990-2016 GHG'!K8-'NON-ETS &amp; ETS'!K8</f>
        <v>4810.4753948929083</v>
      </c>
      <c r="L78" s="81">
        <f>'NEW Summary 1990-2016 GHG'!L8-'NON-ETS &amp; ETS'!L8</f>
        <v>5642.368991872987</v>
      </c>
      <c r="M78" s="81">
        <f>'NEW Summary 1990-2016 GHG'!M8-'NON-ETS &amp; ETS'!M8</f>
        <v>5599.3853934023145</v>
      </c>
      <c r="N78" s="81">
        <f>'NEW Summary 1990-2016 GHG'!N8-'NON-ETS &amp; ETS'!N8</f>
        <v>5323.0545108400129</v>
      </c>
      <c r="O78" s="81">
        <f>'NEW Summary 1990-2016 GHG'!O8-'NON-ETS &amp; ETS'!O8</f>
        <v>5513.8189089738653</v>
      </c>
      <c r="P78" s="81">
        <f>'NEW Summary 1990-2016 GHG'!P8-'NON-ETS &amp; ETS'!P8</f>
        <v>5694.093389318622</v>
      </c>
      <c r="Q78" s="81">
        <f>'NEW Summary 1990-2016 GHG'!Q8-'NON-ETS &amp; ETS'!Q8</f>
        <v>1828.3399917147362</v>
      </c>
      <c r="R78" s="81">
        <f>'NEW Summary 1990-2016 GHG'!R8-'NON-ETS &amp; ETS'!R8</f>
        <v>1641.1816221459603</v>
      </c>
      <c r="S78" s="81">
        <f>'NEW Summary 1990-2016 GHG'!S8-'NON-ETS &amp; ETS'!S8</f>
        <v>1666.7238650719964</v>
      </c>
      <c r="T78" s="81">
        <f>'NEW Summary 1990-2016 GHG'!T8-'NON-ETS &amp; ETS'!T8</f>
        <v>2146.9411361782441</v>
      </c>
      <c r="U78" s="81">
        <f>'NEW Summary 1990-2016 GHG'!U8-'NON-ETS &amp; ETS'!U8</f>
        <v>1763.7669050125273</v>
      </c>
      <c r="V78" s="81">
        <f>'NEW Summary 1990-2016 GHG'!V8-'NON-ETS &amp; ETS'!V8</f>
        <v>1689.8818522759598</v>
      </c>
      <c r="W78" s="81">
        <f>'NEW Summary 1990-2016 GHG'!W8-'NON-ETS &amp; ETS'!W8</f>
        <v>1413.3604434693211</v>
      </c>
      <c r="X78" s="81">
        <f>'NEW Summary 1990-2016 GHG'!X8-'NON-ETS &amp; ETS'!X8</f>
        <v>1350.3178224936978</v>
      </c>
      <c r="Y78" s="81">
        <f>'NEW Summary 1990-2016 GHG'!Y8-'NON-ETS &amp; ETS'!Y8</f>
        <v>1086.3920952739236</v>
      </c>
      <c r="Z78" s="81">
        <f>'NEW Summary 1990-2016 GHG'!Z8-'NON-ETS &amp; ETS'!Z8</f>
        <v>1017.2087461625606</v>
      </c>
      <c r="AA78" s="81">
        <f>'NEW Summary 1990-2016 GHG'!AA8-'NON-ETS &amp; ETS'!AA8</f>
        <v>1107.7868941384281</v>
      </c>
      <c r="AB78" s="81">
        <f>'NEW Summary 1990-2016 GHG'!AB8-'NON-ETS &amp; ETS'!AB8</f>
        <v>1150.8644157522385</v>
      </c>
    </row>
    <row r="79" spans="1:28">
      <c r="A79" s="84" t="s">
        <v>11</v>
      </c>
      <c r="B79" s="81">
        <f>'NEW Summary 1990-2016 GHG'!B9-'NON-ETS &amp; ETS'!B9</f>
        <v>1083.4878236245095</v>
      </c>
      <c r="C79" s="81">
        <f>'NEW Summary 1990-2016 GHG'!C9-'NON-ETS &amp; ETS'!C9</f>
        <v>1129.6376483176955</v>
      </c>
      <c r="D79" s="81">
        <f>'NEW Summary 1990-2016 GHG'!D9-'NON-ETS &amp; ETS'!D9</f>
        <v>1153.5350608597694</v>
      </c>
      <c r="E79" s="81">
        <f>'NEW Summary 1990-2016 GHG'!E9-'NON-ETS &amp; ETS'!E9</f>
        <v>1168.7095712440639</v>
      </c>
      <c r="F79" s="81">
        <f>'NEW Summary 1990-2016 GHG'!F9-'NON-ETS &amp; ETS'!F9</f>
        <v>1321.2488699890087</v>
      </c>
      <c r="G79" s="81">
        <f>'NEW Summary 1990-2016 GHG'!G9-'NON-ETS &amp; ETS'!G9</f>
        <v>1165.5673725686975</v>
      </c>
      <c r="H79" s="81">
        <f>'NEW Summary 1990-2016 GHG'!H9-'NON-ETS &amp; ETS'!H9</f>
        <v>1224.7163820180565</v>
      </c>
      <c r="I79" s="81">
        <f>'NEW Summary 1990-2016 GHG'!I9-'NON-ETS &amp; ETS'!I9</f>
        <v>1285.306088900295</v>
      </c>
      <c r="J79" s="81">
        <f>'NEW Summary 1990-2016 GHG'!J9-'NON-ETS &amp; ETS'!J9</f>
        <v>1279.1428187245428</v>
      </c>
      <c r="K79" s="81">
        <f>'NEW Summary 1990-2016 GHG'!K9-'NON-ETS &amp; ETS'!K9</f>
        <v>1368.1989122651721</v>
      </c>
      <c r="L79" s="81">
        <f>'NEW Summary 1990-2016 GHG'!L9-'NON-ETS &amp; ETS'!L9</f>
        <v>1374.7076596018314</v>
      </c>
      <c r="M79" s="81">
        <f>'NEW Summary 1990-2016 GHG'!M9-'NON-ETS &amp; ETS'!M9</f>
        <v>1402.5463549894228</v>
      </c>
      <c r="N79" s="81">
        <f>'NEW Summary 1990-2016 GHG'!N9-'NON-ETS &amp; ETS'!N9</f>
        <v>1382.5902617085703</v>
      </c>
      <c r="O79" s="81">
        <f>'NEW Summary 1990-2016 GHG'!O9-'NON-ETS &amp; ETS'!O9</f>
        <v>1468.7733456269132</v>
      </c>
      <c r="P79" s="81">
        <f>'NEW Summary 1990-2016 GHG'!P9-'NON-ETS &amp; ETS'!P9</f>
        <v>1349.2594847920457</v>
      </c>
      <c r="Q79" s="81">
        <f>'NEW Summary 1990-2016 GHG'!Q9-'NON-ETS &amp; ETS'!Q9</f>
        <v>1410.766080744645</v>
      </c>
      <c r="R79" s="81">
        <f>'NEW Summary 1990-2016 GHG'!R9-'NON-ETS &amp; ETS'!R9</f>
        <v>1316.2145891915145</v>
      </c>
      <c r="S79" s="81">
        <f>'NEW Summary 1990-2016 GHG'!S9-'NON-ETS &amp; ETS'!S9</f>
        <v>1343.858896061517</v>
      </c>
      <c r="T79" s="81">
        <f>'NEW Summary 1990-2016 GHG'!T9-'NON-ETS &amp; ETS'!T9</f>
        <v>1514.4729396556465</v>
      </c>
      <c r="U79" s="81">
        <f>'NEW Summary 1990-2016 GHG'!U9-'NON-ETS &amp; ETS'!U9</f>
        <v>1266.2753641801917</v>
      </c>
      <c r="V79" s="81">
        <f>'NEW Summary 1990-2016 GHG'!V9-'NON-ETS &amp; ETS'!V9</f>
        <v>1265.0766471115342</v>
      </c>
      <c r="W79" s="81">
        <f>'NEW Summary 1990-2016 GHG'!W9-'NON-ETS &amp; ETS'!W9</f>
        <v>1166.8599779564477</v>
      </c>
      <c r="X79" s="81">
        <f>'NEW Summary 1990-2016 GHG'!X9-'NON-ETS &amp; ETS'!X9</f>
        <v>1153.7646831092911</v>
      </c>
      <c r="Y79" s="81">
        <f>'NEW Summary 1990-2016 GHG'!Y9-'NON-ETS &amp; ETS'!Y9</f>
        <v>1037.7712132256454</v>
      </c>
      <c r="Z79" s="81">
        <f>'NEW Summary 1990-2016 GHG'!Z9-'NON-ETS &amp; ETS'!Z9</f>
        <v>933.36715506928579</v>
      </c>
      <c r="AA79" s="81">
        <f>'NEW Summary 1990-2016 GHG'!AA9-'NON-ETS &amp; ETS'!AA9</f>
        <v>944.69682402720616</v>
      </c>
      <c r="AB79" s="81">
        <f>'NEW Summary 1990-2016 GHG'!AB9-'NON-ETS &amp; ETS'!AB9</f>
        <v>966.24487413222175</v>
      </c>
    </row>
    <row r="80" spans="1:28">
      <c r="A80" s="84" t="s">
        <v>12</v>
      </c>
      <c r="B80" s="81">
        <f>'NEW Summary 1990-2016 GHG'!B10-'NON-ETS &amp; ETS'!B10</f>
        <v>1160.6547857137414</v>
      </c>
      <c r="C80" s="81">
        <f>'NEW Summary 1990-2016 GHG'!C10-'NON-ETS &amp; ETS'!C10</f>
        <v>1144.5789777818236</v>
      </c>
      <c r="D80" s="81">
        <f>'NEW Summary 1990-2016 GHG'!D10-'NON-ETS &amp; ETS'!D10</f>
        <v>1062.5422076599893</v>
      </c>
      <c r="E80" s="81">
        <f>'NEW Summary 1990-2016 GHG'!E10-'NON-ETS &amp; ETS'!E10</f>
        <v>1046.8758121630408</v>
      </c>
      <c r="F80" s="81">
        <f>'NEW Summary 1990-2016 GHG'!F10-'NON-ETS &amp; ETS'!F10</f>
        <v>1079.2784230682903</v>
      </c>
      <c r="G80" s="81">
        <f>'NEW Summary 1990-2016 GHG'!G10-'NON-ETS &amp; ETS'!G10</f>
        <v>936.34092293666049</v>
      </c>
      <c r="H80" s="81">
        <f>'NEW Summary 1990-2016 GHG'!H10-'NON-ETS &amp; ETS'!H10</f>
        <v>979.84104089544371</v>
      </c>
      <c r="I80" s="81">
        <f>'NEW Summary 1990-2016 GHG'!I10-'NON-ETS &amp; ETS'!I10</f>
        <v>955.36699614717122</v>
      </c>
      <c r="J80" s="81">
        <f>'NEW Summary 1990-2016 GHG'!J10-'NON-ETS &amp; ETS'!J10</f>
        <v>906.14326535572923</v>
      </c>
      <c r="K80" s="81">
        <f>'NEW Summary 1990-2016 GHG'!K10-'NON-ETS &amp; ETS'!K10</f>
        <v>954.75329655360281</v>
      </c>
      <c r="L80" s="81">
        <f>'NEW Summary 1990-2016 GHG'!L10-'NON-ETS &amp; ETS'!L10</f>
        <v>989.427223372458</v>
      </c>
      <c r="M80" s="81">
        <f>'NEW Summary 1990-2016 GHG'!M10-'NON-ETS &amp; ETS'!M10</f>
        <v>1019.4580026905459</v>
      </c>
      <c r="N80" s="81">
        <f>'NEW Summary 1990-2016 GHG'!N10-'NON-ETS &amp; ETS'!N10</f>
        <v>981.60676128430805</v>
      </c>
      <c r="O80" s="81">
        <f>'NEW Summary 1990-2016 GHG'!O10-'NON-ETS &amp; ETS'!O10</f>
        <v>963.29821029831294</v>
      </c>
      <c r="P80" s="81">
        <f>'NEW Summary 1990-2016 GHG'!P10-'NON-ETS &amp; ETS'!P10</f>
        <v>871.41891055113115</v>
      </c>
      <c r="Q80" s="81">
        <f>'NEW Summary 1990-2016 GHG'!Q10-'NON-ETS &amp; ETS'!Q10</f>
        <v>952.53036202349426</v>
      </c>
      <c r="R80" s="81">
        <f>'NEW Summary 1990-2016 GHG'!R10-'NON-ETS &amp; ETS'!R10</f>
        <v>912.74306437273049</v>
      </c>
      <c r="S80" s="81">
        <f>'NEW Summary 1990-2016 GHG'!S10-'NON-ETS &amp; ETS'!S10</f>
        <v>958.75504141025374</v>
      </c>
      <c r="T80" s="81">
        <f>'NEW Summary 1990-2016 GHG'!T10-'NON-ETS &amp; ETS'!T10</f>
        <v>1053.0322678576665</v>
      </c>
      <c r="U80" s="81">
        <f>'NEW Summary 1990-2016 GHG'!U10-'NON-ETS &amp; ETS'!U10</f>
        <v>1002.1056179232845</v>
      </c>
      <c r="V80" s="81">
        <f>'NEW Summary 1990-2016 GHG'!V10-'NON-ETS &amp; ETS'!V10</f>
        <v>1021.2472376376195</v>
      </c>
      <c r="W80" s="81">
        <f>'NEW Summary 1990-2016 GHG'!W10-'NON-ETS &amp; ETS'!W10</f>
        <v>913.69181242703803</v>
      </c>
      <c r="X80" s="81">
        <f>'NEW Summary 1990-2016 GHG'!X10-'NON-ETS &amp; ETS'!X10</f>
        <v>930.94364272815233</v>
      </c>
      <c r="Y80" s="81">
        <f>'NEW Summary 1990-2016 GHG'!Y10-'NON-ETS &amp; ETS'!Y10</f>
        <v>871.21531402997823</v>
      </c>
      <c r="Z80" s="81">
        <f>'NEW Summary 1990-2016 GHG'!Z10-'NON-ETS &amp; ETS'!Z10</f>
        <v>815.59557643700703</v>
      </c>
      <c r="AA80" s="81">
        <f>'NEW Summary 1990-2016 GHG'!AA10-'NON-ETS &amp; ETS'!AA10</f>
        <v>850.65925900388766</v>
      </c>
      <c r="AB80" s="81">
        <f>'NEW Summary 1990-2016 GHG'!AB10-'NON-ETS &amp; ETS'!AB10</f>
        <v>873.31905635187161</v>
      </c>
    </row>
    <row r="81" spans="1:28" collapsed="1">
      <c r="A81" s="84" t="s">
        <v>13</v>
      </c>
      <c r="B81" s="81">
        <f t="shared" ref="B81:AB81" si="5">SUM(B82:B86)</f>
        <v>5136.7116994750268</v>
      </c>
      <c r="C81" s="81">
        <f t="shared" si="5"/>
        <v>5316.0207959986483</v>
      </c>
      <c r="D81" s="81">
        <f t="shared" si="5"/>
        <v>5746.4315658420792</v>
      </c>
      <c r="E81" s="81">
        <f t="shared" si="5"/>
        <v>5723.5892745683168</v>
      </c>
      <c r="F81" s="81">
        <f t="shared" si="5"/>
        <v>5976.8996162487419</v>
      </c>
      <c r="G81" s="81">
        <f t="shared" si="5"/>
        <v>6274.8056386050812</v>
      </c>
      <c r="H81" s="81">
        <f t="shared" si="5"/>
        <v>7326.8432302723822</v>
      </c>
      <c r="I81" s="81">
        <f t="shared" si="5"/>
        <v>7708.4798352939506</v>
      </c>
      <c r="J81" s="81">
        <f t="shared" si="5"/>
        <v>9056.576426981188</v>
      </c>
      <c r="K81" s="81">
        <f t="shared" si="5"/>
        <v>9751.7615180792782</v>
      </c>
      <c r="L81" s="81">
        <f t="shared" si="5"/>
        <v>10792.042179514287</v>
      </c>
      <c r="M81" s="81">
        <f t="shared" si="5"/>
        <v>11315.233759383655</v>
      </c>
      <c r="N81" s="81">
        <f t="shared" si="5"/>
        <v>11509.85219533925</v>
      </c>
      <c r="O81" s="81">
        <f t="shared" si="5"/>
        <v>11713.126280628347</v>
      </c>
      <c r="P81" s="81">
        <f t="shared" si="5"/>
        <v>12433.786262040274</v>
      </c>
      <c r="Q81" s="81">
        <f t="shared" si="5"/>
        <v>13059.588482727428</v>
      </c>
      <c r="R81" s="81">
        <f t="shared" si="5"/>
        <v>13749.476156389695</v>
      </c>
      <c r="S81" s="81">
        <f t="shared" si="5"/>
        <v>14336.675543143698</v>
      </c>
      <c r="T81" s="81">
        <f t="shared" si="5"/>
        <v>13600.717469514067</v>
      </c>
      <c r="U81" s="81">
        <f t="shared" si="5"/>
        <v>12396.459869813008</v>
      </c>
      <c r="V81" s="81">
        <f t="shared" si="5"/>
        <v>11480.193034983142</v>
      </c>
      <c r="W81" s="81">
        <f t="shared" si="5"/>
        <v>11170.74991908767</v>
      </c>
      <c r="X81" s="81">
        <f t="shared" si="5"/>
        <v>10787.752836140322</v>
      </c>
      <c r="Y81" s="81">
        <f t="shared" si="5"/>
        <v>11020.652382155482</v>
      </c>
      <c r="Z81" s="81">
        <f t="shared" si="5"/>
        <v>11305.664650803281</v>
      </c>
      <c r="AA81" s="81">
        <f t="shared" si="5"/>
        <v>11763.107398018507</v>
      </c>
      <c r="AB81" s="81">
        <f t="shared" si="5"/>
        <v>12212.942368795499</v>
      </c>
    </row>
    <row r="82" spans="1:28" hidden="1" outlineLevel="1">
      <c r="A82" s="82" t="s">
        <v>14</v>
      </c>
      <c r="B82" s="90">
        <f>'NEW Summary 1990-2016 GHG'!B12-'NON-ETS &amp; ETS'!B12</f>
        <v>51.710580617903076</v>
      </c>
      <c r="C82" s="90">
        <f>'NEW Summary 1990-2016 GHG'!C12-'NON-ETS &amp; ETS'!C12</f>
        <v>46.891494528131275</v>
      </c>
      <c r="D82" s="90">
        <f>'NEW Summary 1990-2016 GHG'!D12-'NON-ETS &amp; ETS'!D12</f>
        <v>46.489984815226038</v>
      </c>
      <c r="E82" s="90">
        <f>'NEW Summary 1990-2016 GHG'!E12-'NON-ETS &amp; ETS'!E12</f>
        <v>39.985068391813243</v>
      </c>
      <c r="F82" s="90">
        <f>'NEW Summary 1990-2016 GHG'!F12-'NON-ETS &amp; ETS'!F12</f>
        <v>41.553794611602818</v>
      </c>
      <c r="G82" s="90">
        <f>'NEW Summary 1990-2016 GHG'!G12-'NON-ETS &amp; ETS'!G12</f>
        <v>48.859566749780896</v>
      </c>
      <c r="H82" s="90">
        <f>'NEW Summary 1990-2016 GHG'!H12-'NON-ETS &amp; ETS'!H12</f>
        <v>52.288153478311855</v>
      </c>
      <c r="I82" s="90">
        <f>'NEW Summary 1990-2016 GHG'!I12-'NON-ETS &amp; ETS'!I12</f>
        <v>54.931515533365157</v>
      </c>
      <c r="J82" s="90">
        <f>'NEW Summary 1990-2016 GHG'!J12-'NON-ETS &amp; ETS'!J12</f>
        <v>60.728582473137429</v>
      </c>
      <c r="K82" s="90">
        <f>'NEW Summary 1990-2016 GHG'!K12-'NON-ETS &amp; ETS'!K12</f>
        <v>68.770311515198003</v>
      </c>
      <c r="L82" s="90">
        <f>'NEW Summary 1990-2016 GHG'!L12-'NON-ETS &amp; ETS'!L12</f>
        <v>74.407512399535776</v>
      </c>
      <c r="M82" s="90">
        <f>'NEW Summary 1990-2016 GHG'!M12-'NON-ETS &amp; ETS'!M12</f>
        <v>73.929107157337143</v>
      </c>
      <c r="N82" s="90">
        <f>'NEW Summary 1990-2016 GHG'!N12-'NON-ETS &amp; ETS'!N12</f>
        <v>73.272853368324533</v>
      </c>
      <c r="O82" s="90">
        <f>'NEW Summary 1990-2016 GHG'!O12-'NON-ETS &amp; ETS'!O12</f>
        <v>76.048101238769789</v>
      </c>
      <c r="P82" s="90">
        <f>'NEW Summary 1990-2016 GHG'!P12-'NON-ETS &amp; ETS'!P12</f>
        <v>71.867536948758499</v>
      </c>
      <c r="Q82" s="90">
        <f>'NEW Summary 1990-2016 GHG'!Q12-'NON-ETS &amp; ETS'!Q12</f>
        <v>65.367498520779918</v>
      </c>
      <c r="R82" s="90">
        <f>'NEW Summary 1990-2016 GHG'!R12-'NON-ETS &amp; ETS'!R12</f>
        <v>77.285993236295297</v>
      </c>
      <c r="S82" s="90">
        <f>'NEW Summary 1990-2016 GHG'!S12-'NON-ETS &amp; ETS'!S12</f>
        <v>71.48274336438655</v>
      </c>
      <c r="T82" s="90">
        <f>'NEW Summary 1990-2016 GHG'!T12-'NON-ETS &amp; ETS'!T12</f>
        <v>67.181713916155772</v>
      </c>
      <c r="U82" s="90">
        <f>'NEW Summary 1990-2016 GHG'!U12-'NON-ETS &amp; ETS'!U12</f>
        <v>55.201781574352729</v>
      </c>
      <c r="V82" s="90">
        <f>'NEW Summary 1990-2016 GHG'!V12-'NON-ETS &amp; ETS'!V12</f>
        <v>40.970073459622505</v>
      </c>
      <c r="W82" s="90">
        <f>'NEW Summary 1990-2016 GHG'!W12-'NON-ETS &amp; ETS'!W12</f>
        <v>19.329701189409562</v>
      </c>
      <c r="X82" s="90">
        <f>'NEW Summary 1990-2016 GHG'!X12-'NON-ETS &amp; ETS'!X12</f>
        <v>11.497811894724199</v>
      </c>
      <c r="Y82" s="90">
        <f>'NEW Summary 1990-2016 GHG'!Y12-'NON-ETS &amp; ETS'!Y12</f>
        <v>10.179983041214152</v>
      </c>
      <c r="Z82" s="90">
        <f>'NEW Summary 1990-2016 GHG'!Z12-'NON-ETS &amp; ETS'!Z12</f>
        <v>9.5214131248681149</v>
      </c>
      <c r="AA82" s="90">
        <f>'NEW Summary 1990-2016 GHG'!AA12-'NON-ETS &amp; ETS'!AA12</f>
        <v>10.505360652316069</v>
      </c>
      <c r="AB82" s="90">
        <f>'NEW Summary 1990-2016 GHG'!AB12-'NON-ETS &amp; ETS'!AB12</f>
        <v>9.7970851144528321</v>
      </c>
    </row>
    <row r="83" spans="1:28" hidden="1" outlineLevel="1">
      <c r="A83" s="82" t="s">
        <v>15</v>
      </c>
      <c r="B83" s="90">
        <f>'NEW Summary 1990-2016 GHG'!B13-'NON-ETS &amp; ETS'!B13</f>
        <v>4787.5082801542412</v>
      </c>
      <c r="C83" s="90">
        <f>'NEW Summary 1990-2016 GHG'!C13-'NON-ETS &amp; ETS'!C13</f>
        <v>4977.5220964183591</v>
      </c>
      <c r="D83" s="90">
        <f>'NEW Summary 1990-2016 GHG'!D13-'NON-ETS &amp; ETS'!D13</f>
        <v>5413.1020316977583</v>
      </c>
      <c r="E83" s="90">
        <f>'NEW Summary 1990-2016 GHG'!E13-'NON-ETS &amp; ETS'!E13</f>
        <v>5405.7925053866556</v>
      </c>
      <c r="F83" s="90">
        <f>'NEW Summary 1990-2016 GHG'!F13-'NON-ETS &amp; ETS'!F13</f>
        <v>5659.9207352387175</v>
      </c>
      <c r="G83" s="90">
        <f>'NEW Summary 1990-2016 GHG'!G13-'NON-ETS &amp; ETS'!G13</f>
        <v>5890.5874029708793</v>
      </c>
      <c r="H83" s="90">
        <f>'NEW Summary 1990-2016 GHG'!H13-'NON-ETS &amp; ETS'!H13</f>
        <v>6894.1825844793339</v>
      </c>
      <c r="I83" s="90">
        <f>'NEW Summary 1990-2016 GHG'!I13-'NON-ETS &amp; ETS'!I13</f>
        <v>7304.4701642364798</v>
      </c>
      <c r="J83" s="90">
        <f>'NEW Summary 1990-2016 GHG'!J13-'NON-ETS &amp; ETS'!J13</f>
        <v>8668.5224603133611</v>
      </c>
      <c r="K83" s="90">
        <f>'NEW Summary 1990-2016 GHG'!K13-'NON-ETS &amp; ETS'!K13</f>
        <v>9320.1991432451705</v>
      </c>
      <c r="L83" s="90">
        <f>'NEW Summary 1990-2016 GHG'!L13-'NON-ETS &amp; ETS'!L13</f>
        <v>10369.531575534</v>
      </c>
      <c r="M83" s="90">
        <f>'NEW Summary 1990-2016 GHG'!M13-'NON-ETS &amp; ETS'!M13</f>
        <v>10834.462933520872</v>
      </c>
      <c r="N83" s="90">
        <f>'NEW Summary 1990-2016 GHG'!N13-'NON-ETS &amp; ETS'!N13</f>
        <v>11037.875928123078</v>
      </c>
      <c r="O83" s="90">
        <f>'NEW Summary 1990-2016 GHG'!O13-'NON-ETS &amp; ETS'!O13</f>
        <v>11208.711827035031</v>
      </c>
      <c r="P83" s="90">
        <f>'NEW Summary 1990-2016 GHG'!P13-'NON-ETS &amp; ETS'!P13</f>
        <v>11861.634260321494</v>
      </c>
      <c r="Q83" s="90">
        <f>'NEW Summary 1990-2016 GHG'!Q13-'NON-ETS &amp; ETS'!Q13</f>
        <v>12558.46750151971</v>
      </c>
      <c r="R83" s="90">
        <f>'NEW Summary 1990-2016 GHG'!R13-'NON-ETS &amp; ETS'!R13</f>
        <v>13187.686858647856</v>
      </c>
      <c r="S83" s="90">
        <f>'NEW Summary 1990-2016 GHG'!S13-'NON-ETS &amp; ETS'!S13</f>
        <v>13842.302054400492</v>
      </c>
      <c r="T83" s="90">
        <f>'NEW Summary 1990-2016 GHG'!T13-'NON-ETS &amp; ETS'!T13</f>
        <v>13086.0703509909</v>
      </c>
      <c r="U83" s="90">
        <f>'NEW Summary 1990-2016 GHG'!U13-'NON-ETS &amp; ETS'!U13</f>
        <v>11897.963883390248</v>
      </c>
      <c r="V83" s="90">
        <f>'NEW Summary 1990-2016 GHG'!V13-'NON-ETS &amp; ETS'!V13</f>
        <v>10985.085463375128</v>
      </c>
      <c r="W83" s="90">
        <f>'NEW Summary 1990-2016 GHG'!W13-'NON-ETS &amp; ETS'!W13</f>
        <v>10735.339929071872</v>
      </c>
      <c r="X83" s="90">
        <f>'NEW Summary 1990-2016 GHG'!X13-'NON-ETS &amp; ETS'!X13</f>
        <v>10365.666204497527</v>
      </c>
      <c r="Y83" s="90">
        <f>'NEW Summary 1990-2016 GHG'!Y13-'NON-ETS &amp; ETS'!Y13</f>
        <v>10594.169667557389</v>
      </c>
      <c r="Z83" s="90">
        <f>'NEW Summary 1990-2016 GHG'!Z13-'NON-ETS &amp; ETS'!Z13</f>
        <v>10840.997100561066</v>
      </c>
      <c r="AA83" s="90">
        <f>'NEW Summary 1990-2016 GHG'!AA13-'NON-ETS &amp; ETS'!AA13</f>
        <v>11314.735550328087</v>
      </c>
      <c r="AB83" s="90">
        <f>'NEW Summary 1990-2016 GHG'!AB13-'NON-ETS &amp; ETS'!AB13</f>
        <v>11750.893651263093</v>
      </c>
    </row>
    <row r="84" spans="1:28" hidden="1" outlineLevel="1">
      <c r="A84" s="82" t="s">
        <v>16</v>
      </c>
      <c r="B84" s="90">
        <f>'NEW Summary 1990-2016 GHG'!B14-'NON-ETS &amp; ETS'!B14</f>
        <v>148.86637452036004</v>
      </c>
      <c r="C84" s="90">
        <f>'NEW Summary 1990-2016 GHG'!C14-'NON-ETS &amp; ETS'!C14</f>
        <v>144.57874852610999</v>
      </c>
      <c r="D84" s="90">
        <f>'NEW Summary 1990-2016 GHG'!D14-'NON-ETS &amp; ETS'!D14</f>
        <v>129.65781006611999</v>
      </c>
      <c r="E84" s="90">
        <f>'NEW Summary 1990-2016 GHG'!E14-'NON-ETS &amp; ETS'!E14</f>
        <v>142.34918300909999</v>
      </c>
      <c r="F84" s="90">
        <f>'NEW Summary 1990-2016 GHG'!F14-'NON-ETS &amp; ETS'!F14</f>
        <v>134.11694110014</v>
      </c>
      <c r="G84" s="90">
        <f>'NEW Summary 1990-2016 GHG'!G14-'NON-ETS &amp; ETS'!G14</f>
        <v>124.51265887301999</v>
      </c>
      <c r="H84" s="90">
        <f>'NEW Summary 1990-2016 GHG'!H14-'NON-ETS &amp; ETS'!H14</f>
        <v>145.09326364542</v>
      </c>
      <c r="I84" s="90">
        <f>'NEW Summary 1990-2016 GHG'!I14-'NON-ETS &amp; ETS'!I14</f>
        <v>139.94811245232</v>
      </c>
      <c r="J84" s="90">
        <f>'NEW Summary 1990-2016 GHG'!J14-'NON-ETS &amp; ETS'!J14</f>
        <v>144.06423340680001</v>
      </c>
      <c r="K84" s="90">
        <f>'NEW Summary 1990-2016 GHG'!K14-'NON-ETS &amp; ETS'!K14</f>
        <v>138.57607213415997</v>
      </c>
      <c r="L84" s="90">
        <f>'NEW Summary 1990-2016 GHG'!L14-'NON-ETS &amp; ETS'!L14</f>
        <v>137.64994491940203</v>
      </c>
      <c r="M84" s="90">
        <f>'NEW Summary 1990-2016 GHG'!M14-'NON-ETS &amp; ETS'!M14</f>
        <v>150.23841483851999</v>
      </c>
      <c r="N84" s="90">
        <f>'NEW Summary 1990-2016 GHG'!N14-'NON-ETS &amp; ETS'!N14</f>
        <v>131.37286046381999</v>
      </c>
      <c r="O84" s="90">
        <f>'NEW Summary 1990-2016 GHG'!O14-'NON-ETS &amp; ETS'!O14</f>
        <v>145.09326364542</v>
      </c>
      <c r="P84" s="90">
        <f>'NEW Summary 1990-2016 GHG'!P14-'NON-ETS &amp; ETS'!P14</f>
        <v>152.98249547483999</v>
      </c>
      <c r="Q84" s="90">
        <f>'NEW Summary 1990-2016 GHG'!Q14-'NON-ETS &amp; ETS'!Q14</f>
        <v>136.58069370191211</v>
      </c>
      <c r="R84" s="90">
        <f>'NEW Summary 1990-2016 GHG'!R14-'NON-ETS &amp; ETS'!R14</f>
        <v>136.58069370191211</v>
      </c>
      <c r="S84" s="90">
        <f>'NEW Summary 1990-2016 GHG'!S14-'NON-ETS &amp; ETS'!S14</f>
        <v>147.70526624826999</v>
      </c>
      <c r="T84" s="90">
        <f>'NEW Summary 1990-2016 GHG'!T14-'NON-ETS &amp; ETS'!T14</f>
        <v>156.53706619388771</v>
      </c>
      <c r="U84" s="90">
        <f>'NEW Summary 1990-2016 GHG'!U14-'NON-ETS &amp; ETS'!U14</f>
        <v>137.35688328510679</v>
      </c>
      <c r="V84" s="90">
        <f>'NEW Summary 1990-2016 GHG'!V14-'NON-ETS &amp; ETS'!V14</f>
        <v>136.30730117794968</v>
      </c>
      <c r="W84" s="90">
        <f>'NEW Summary 1990-2016 GHG'!W14-'NON-ETS &amp; ETS'!W14</f>
        <v>136.52350642814636</v>
      </c>
      <c r="X84" s="90">
        <f>'NEW Summary 1990-2016 GHG'!X14-'NON-ETS &amp; ETS'!X14</f>
        <v>131.92994006401719</v>
      </c>
      <c r="Y84" s="90">
        <f>'NEW Summary 1990-2016 GHG'!Y14-'NON-ETS &amp; ETS'!Y14</f>
        <v>131.38444200807905</v>
      </c>
      <c r="Z84" s="90">
        <f>'NEW Summary 1990-2016 GHG'!Z14-'NON-ETS &amp; ETS'!Z14</f>
        <v>120.52732143027721</v>
      </c>
      <c r="AA84" s="90">
        <f>'NEW Summary 1990-2016 GHG'!AA14-'NON-ETS &amp; ETS'!AA14</f>
        <v>122.83311312101043</v>
      </c>
      <c r="AB84" s="90">
        <f>'NEW Summary 1990-2016 GHG'!AB14-'NON-ETS &amp; ETS'!AB14</f>
        <v>125.09843312030688</v>
      </c>
    </row>
    <row r="85" spans="1:28" hidden="1" outlineLevel="1">
      <c r="A85" s="82" t="s">
        <v>17</v>
      </c>
      <c r="B85" s="90">
        <f>'NEW Summary 1990-2016 GHG'!B15-'NON-ETS &amp; ETS'!B15</f>
        <v>85.769464065566396</v>
      </c>
      <c r="C85" s="90">
        <f>'NEW Summary 1990-2016 GHG'!C15-'NON-ETS &amp; ETS'!C15</f>
        <v>82.603750985809199</v>
      </c>
      <c r="D85" s="90">
        <f>'NEW Summary 1990-2016 GHG'!D15-'NON-ETS &amp; ETS'!D15</f>
        <v>92.143063212526812</v>
      </c>
      <c r="E85" s="90">
        <f>'NEW Summary 1990-2016 GHG'!E15-'NON-ETS &amp; ETS'!E15</f>
        <v>92.143063212526812</v>
      </c>
      <c r="F85" s="90">
        <f>'NEW Summary 1990-2016 GHG'!F15-'NON-ETS &amp; ETS'!F15</f>
        <v>104.8059155315556</v>
      </c>
      <c r="G85" s="90">
        <f>'NEW Summary 1990-2016 GHG'!G15-'NON-ETS &amp; ETS'!G15</f>
        <v>92.100890225080789</v>
      </c>
      <c r="H85" s="90">
        <f>'NEW Summary 1990-2016 GHG'!H15-'NON-ETS &amp; ETS'!H15</f>
        <v>104.97460748133962</v>
      </c>
      <c r="I85" s="90">
        <f>'NEW Summary 1990-2016 GHG'!I15-'NON-ETS &amp; ETS'!I15</f>
        <v>108.14032056109679</v>
      </c>
      <c r="J85" s="90">
        <f>'NEW Summary 1990-2016 GHG'!J15-'NON-ETS &amp; ETS'!J15</f>
        <v>117.7639787627064</v>
      </c>
      <c r="K85" s="90">
        <f>'NEW Summary 1990-2016 GHG'!K15-'NON-ETS &amp; ETS'!K15</f>
        <v>130.5533500440732</v>
      </c>
      <c r="L85" s="90">
        <f>'NEW Summary 1990-2016 GHG'!L15-'NON-ETS &amp; ETS'!L15</f>
        <v>152.65299152182217</v>
      </c>
      <c r="M85" s="90">
        <f>'NEW Summary 1990-2016 GHG'!M15-'NON-ETS &amp; ETS'!M15</f>
        <v>152.59264144127079</v>
      </c>
      <c r="N85" s="90">
        <f>'NEW Summary 1990-2016 GHG'!N15-'NON-ETS &amp; ETS'!N15</f>
        <v>162.02943059999097</v>
      </c>
      <c r="O85" s="90">
        <f>'NEW Summary 1990-2016 GHG'!O15-'NON-ETS &amp; ETS'!O15</f>
        <v>174.63193283846834</v>
      </c>
      <c r="P85" s="90">
        <f>'NEW Summary 1990-2016 GHG'!P15-'NON-ETS &amp; ETS'!P15</f>
        <v>227.11502081976138</v>
      </c>
      <c r="Q85" s="90">
        <f>'NEW Summary 1990-2016 GHG'!Q15-'NON-ETS &amp; ETS'!Q15</f>
        <v>211.19096114772944</v>
      </c>
      <c r="R85" s="90">
        <f>'NEW Summary 1990-2016 GHG'!R15-'NON-ETS &amp; ETS'!R15</f>
        <v>250.12938149372886</v>
      </c>
      <c r="S85" s="90">
        <f>'NEW Summary 1990-2016 GHG'!S15-'NON-ETS &amp; ETS'!S15</f>
        <v>197.52859629053373</v>
      </c>
      <c r="T85" s="90">
        <f>'NEW Summary 1990-2016 GHG'!T15-'NON-ETS &amp; ETS'!T15</f>
        <v>204.73483947416227</v>
      </c>
      <c r="U85" s="90">
        <f>'NEW Summary 1990-2016 GHG'!U15-'NON-ETS &amp; ETS'!U15</f>
        <v>199.52148308613846</v>
      </c>
      <c r="V85" s="90">
        <f>'NEW Summary 1990-2016 GHG'!V15-'NON-ETS &amp; ETS'!V15</f>
        <v>200.1179461732057</v>
      </c>
      <c r="W85" s="90">
        <f>'NEW Summary 1990-2016 GHG'!W15-'NON-ETS &amp; ETS'!W15</f>
        <v>173.7293136834902</v>
      </c>
      <c r="X85" s="90">
        <f>'NEW Summary 1990-2016 GHG'!X15-'NON-ETS &amp; ETS'!X15</f>
        <v>183.59719763026533</v>
      </c>
      <c r="Y85" s="90">
        <f>'NEW Summary 1990-2016 GHG'!Y15-'NON-ETS &amp; ETS'!Y15</f>
        <v>179.58536753529575</v>
      </c>
      <c r="Z85" s="90">
        <f>'NEW Summary 1990-2016 GHG'!Z15-'NON-ETS &amp; ETS'!Z15</f>
        <v>224.81245213777882</v>
      </c>
      <c r="AA85" s="90">
        <f>'NEW Summary 1990-2016 GHG'!AA15-'NON-ETS &amp; ETS'!AA15</f>
        <v>221.73465518067172</v>
      </c>
      <c r="AB85" s="90">
        <f>'NEW Summary 1990-2016 GHG'!AB15-'NON-ETS &amp; ETS'!AB15</f>
        <v>266.45871798797521</v>
      </c>
    </row>
    <row r="86" spans="1:28" hidden="1" outlineLevel="1">
      <c r="A86" s="82" t="s">
        <v>18</v>
      </c>
      <c r="B86" s="90">
        <f>'NEW Summary 1990-2016 GHG'!B16-'NON-ETS &amp; ETS'!B16</f>
        <v>62.857000116955263</v>
      </c>
      <c r="C86" s="90">
        <f>'NEW Summary 1990-2016 GHG'!C16-'NON-ETS &amp; ETS'!C16</f>
        <v>64.424705540239032</v>
      </c>
      <c r="D86" s="90">
        <f>'NEW Summary 1990-2016 GHG'!D16-'NON-ETS &amp; ETS'!D16</f>
        <v>65.038676050447577</v>
      </c>
      <c r="E86" s="90">
        <f>'NEW Summary 1990-2016 GHG'!E16-'NON-ETS &amp; ETS'!E16</f>
        <v>43.319454568222149</v>
      </c>
      <c r="F86" s="90">
        <f>'NEW Summary 1990-2016 GHG'!F16-'NON-ETS &amp; ETS'!F16</f>
        <v>36.502229766725257</v>
      </c>
      <c r="G86" s="90">
        <f>'NEW Summary 1990-2016 GHG'!G16-'NON-ETS &amp; ETS'!G16</f>
        <v>118.74511978631996</v>
      </c>
      <c r="H86" s="90">
        <f>'NEW Summary 1990-2016 GHG'!H16-'NON-ETS &amp; ETS'!H16</f>
        <v>130.30462118797712</v>
      </c>
      <c r="I86" s="90">
        <f>'NEW Summary 1990-2016 GHG'!I16-'NON-ETS &amp; ETS'!I16</f>
        <v>100.98972251068854</v>
      </c>
      <c r="J86" s="90">
        <f>'NEW Summary 1990-2016 GHG'!J16-'NON-ETS &amp; ETS'!J16</f>
        <v>65.497172025183445</v>
      </c>
      <c r="K86" s="90">
        <f>'NEW Summary 1990-2016 GHG'!K16-'NON-ETS &amp; ETS'!K16</f>
        <v>93.662641140678147</v>
      </c>
      <c r="L86" s="90">
        <f>'NEW Summary 1990-2016 GHG'!L16-'NON-ETS &amp; ETS'!L16</f>
        <v>57.800155139527547</v>
      </c>
      <c r="M86" s="90">
        <f>'NEW Summary 1990-2016 GHG'!M16-'NON-ETS &amp; ETS'!M16</f>
        <v>104.01066242565365</v>
      </c>
      <c r="N86" s="90">
        <f>'NEW Summary 1990-2016 GHG'!N16-'NON-ETS &amp; ETS'!N16</f>
        <v>105.30112278403746</v>
      </c>
      <c r="O86" s="90">
        <f>'NEW Summary 1990-2016 GHG'!O16-'NON-ETS &amp; ETS'!O16</f>
        <v>108.64115587065623</v>
      </c>
      <c r="P86" s="90">
        <f>'NEW Summary 1990-2016 GHG'!P16-'NON-ETS &amp; ETS'!P16</f>
        <v>120.18694847541853</v>
      </c>
      <c r="Q86" s="90">
        <f>'NEW Summary 1990-2016 GHG'!Q16-'NON-ETS &amp; ETS'!Q16</f>
        <v>87.981827837296265</v>
      </c>
      <c r="R86" s="90">
        <f>'NEW Summary 1990-2016 GHG'!R16-'NON-ETS &amp; ETS'!R16</f>
        <v>97.793229309903822</v>
      </c>
      <c r="S86" s="90">
        <f>'NEW Summary 1990-2016 GHG'!S16-'NON-ETS &amp; ETS'!S16</f>
        <v>77.656882840016493</v>
      </c>
      <c r="T86" s="90">
        <f>'NEW Summary 1990-2016 GHG'!T16-'NON-ETS &amp; ETS'!T16</f>
        <v>86.193498938962534</v>
      </c>
      <c r="U86" s="90">
        <f>'NEW Summary 1990-2016 GHG'!U16-'NON-ETS &amp; ETS'!U16</f>
        <v>106.41583847716134</v>
      </c>
      <c r="V86" s="90">
        <f>'NEW Summary 1990-2016 GHG'!V16-'NON-ETS &amp; ETS'!V16</f>
        <v>117.71225079723568</v>
      </c>
      <c r="W86" s="90">
        <f>'NEW Summary 1990-2016 GHG'!W16-'NON-ETS &amp; ETS'!W16</f>
        <v>105.82746871475123</v>
      </c>
      <c r="X86" s="90">
        <f>'NEW Summary 1990-2016 GHG'!X16-'NON-ETS &amp; ETS'!X16</f>
        <v>95.061682053788317</v>
      </c>
      <c r="Y86" s="90">
        <f>'NEW Summary 1990-2016 GHG'!Y16-'NON-ETS &amp; ETS'!Y16</f>
        <v>105.33292201350352</v>
      </c>
      <c r="Z86" s="90">
        <f>'NEW Summary 1990-2016 GHG'!Z16-'NON-ETS &amp; ETS'!Z16</f>
        <v>109.80636354928824</v>
      </c>
      <c r="AA86" s="90">
        <f>'NEW Summary 1990-2016 GHG'!AA16-'NON-ETS &amp; ETS'!AA16</f>
        <v>93.298718736420753</v>
      </c>
      <c r="AB86" s="90">
        <f>'NEW Summary 1990-2016 GHG'!AB16-'NON-ETS &amp; ETS'!AB16</f>
        <v>60.694481309671573</v>
      </c>
    </row>
    <row r="87" spans="1:28" collapsed="1">
      <c r="A87" s="84" t="s">
        <v>19</v>
      </c>
      <c r="B87" s="81">
        <f t="shared" ref="B87:AB87" si="6">SUM(B88:B92)</f>
        <v>3274.1805556216536</v>
      </c>
      <c r="C87" s="81">
        <f t="shared" si="6"/>
        <v>2961.5154867606257</v>
      </c>
      <c r="D87" s="81">
        <f t="shared" si="6"/>
        <v>2873.1311317231666</v>
      </c>
      <c r="E87" s="81">
        <f t="shared" si="6"/>
        <v>2838.5991475522437</v>
      </c>
      <c r="F87" s="81">
        <f t="shared" si="6"/>
        <v>3076.9347211317145</v>
      </c>
      <c r="G87" s="81">
        <f t="shared" si="6"/>
        <v>2990.5447736515439</v>
      </c>
      <c r="H87" s="81">
        <f t="shared" si="6"/>
        <v>3072.6897044207972</v>
      </c>
      <c r="I87" s="81">
        <f t="shared" si="6"/>
        <v>3402.2261366211055</v>
      </c>
      <c r="J87" s="81">
        <f t="shared" si="6"/>
        <v>3291.8414120406737</v>
      </c>
      <c r="K87" s="81">
        <f t="shared" si="6"/>
        <v>3241.0760717321723</v>
      </c>
      <c r="L87" s="81">
        <f t="shared" si="6"/>
        <v>3788.478730415045</v>
      </c>
      <c r="M87" s="81">
        <f t="shared" si="6"/>
        <v>3820.5230597555678</v>
      </c>
      <c r="N87" s="81">
        <f t="shared" si="6"/>
        <v>3302.1356086090414</v>
      </c>
      <c r="O87" s="81">
        <f t="shared" si="6"/>
        <v>2495.3482808956528</v>
      </c>
      <c r="P87" s="81">
        <f t="shared" si="6"/>
        <v>2667.0433508185283</v>
      </c>
      <c r="Q87" s="81">
        <f t="shared" si="6"/>
        <v>211.70957138851767</v>
      </c>
      <c r="R87" s="81">
        <f t="shared" si="6"/>
        <v>171.32423324226693</v>
      </c>
      <c r="S87" s="81">
        <f t="shared" si="6"/>
        <v>187.52183534020062</v>
      </c>
      <c r="T87" s="81">
        <f t="shared" si="6"/>
        <v>170.31335070703295</v>
      </c>
      <c r="U87" s="81">
        <f t="shared" si="6"/>
        <v>172.43528221624715</v>
      </c>
      <c r="V87" s="81">
        <f t="shared" si="6"/>
        <v>164.57656693296167</v>
      </c>
      <c r="W87" s="81">
        <f t="shared" si="6"/>
        <v>166.11815209254971</v>
      </c>
      <c r="X87" s="81">
        <f t="shared" si="6"/>
        <v>167.81319905003969</v>
      </c>
      <c r="Y87" s="81">
        <f t="shared" si="6"/>
        <v>175.69254771168426</v>
      </c>
      <c r="Z87" s="81">
        <f t="shared" si="6"/>
        <v>169.89020115249411</v>
      </c>
      <c r="AA87" s="81">
        <f t="shared" si="6"/>
        <v>176.79051804421209</v>
      </c>
      <c r="AB87" s="81">
        <f t="shared" si="6"/>
        <v>181.50727040925847</v>
      </c>
    </row>
    <row r="88" spans="1:28" hidden="1" outlineLevel="1">
      <c r="A88" s="82" t="s">
        <v>20</v>
      </c>
      <c r="B88" s="90">
        <f>'NEW Summary 1990-2016 GHG'!B18-'NON-ETS &amp; ETS'!B18</f>
        <v>1116.7254085014333</v>
      </c>
      <c r="C88" s="90">
        <f>'NEW Summary 1990-2016 GHG'!C18-'NON-ETS &amp; ETS'!C18</f>
        <v>992.38939661731536</v>
      </c>
      <c r="D88" s="90">
        <f>'NEW Summary 1990-2016 GHG'!D18-'NON-ETS &amp; ETS'!D18</f>
        <v>932.96808506651939</v>
      </c>
      <c r="E88" s="90">
        <f>'NEW Summary 1990-2016 GHG'!E18-'NON-ETS &amp; ETS'!E18</f>
        <v>951.12593750870883</v>
      </c>
      <c r="F88" s="90">
        <f>'NEW Summary 1990-2016 GHG'!F18-'NON-ETS &amp; ETS'!F18</f>
        <v>1081.7022655246876</v>
      </c>
      <c r="G88" s="90">
        <f>'NEW Summary 1990-2016 GHG'!G18-'NON-ETS &amp; ETS'!G18</f>
        <v>1084.1810327260134</v>
      </c>
      <c r="H88" s="90">
        <f>'NEW Summary 1990-2016 GHG'!H18-'NON-ETS &amp; ETS'!H18</f>
        <v>1198.3870831754853</v>
      </c>
      <c r="I88" s="90">
        <f>'NEW Summary 1990-2016 GHG'!I18-'NON-ETS &amp; ETS'!I18</f>
        <v>1384.9248481927566</v>
      </c>
      <c r="J88" s="90">
        <f>'NEW Summary 1990-2016 GHG'!J18-'NON-ETS &amp; ETS'!J18</f>
        <v>1288.1260716317763</v>
      </c>
      <c r="K88" s="90">
        <f>'NEW Summary 1990-2016 GHG'!K18-'NON-ETS &amp; ETS'!K18</f>
        <v>1353.709634567598</v>
      </c>
      <c r="L88" s="90">
        <f>'NEW Summary 1990-2016 GHG'!L18-'NON-ETS &amp; ETS'!L18</f>
        <v>1908.7841314126661</v>
      </c>
      <c r="M88" s="90">
        <f>'NEW Summary 1990-2016 GHG'!M18-'NON-ETS &amp; ETS'!M18</f>
        <v>2061.4371933464076</v>
      </c>
      <c r="N88" s="90">
        <f>'NEW Summary 1990-2016 GHG'!N18-'NON-ETS &amp; ETS'!N18</f>
        <v>2063.3791229426015</v>
      </c>
      <c r="O88" s="90">
        <f>'NEW Summary 1990-2016 GHG'!O18-'NON-ETS &amp; ETS'!O18</f>
        <v>2342.3181160836975</v>
      </c>
      <c r="P88" s="90">
        <f>'NEW Summary 1990-2016 GHG'!P18-'NON-ETS &amp; ETS'!P18</f>
        <v>2507.0626593013171</v>
      </c>
      <c r="Q88" s="90">
        <f>'NEW Summary 1990-2016 GHG'!Q18-'NON-ETS &amp; ETS'!Q18</f>
        <v>0</v>
      </c>
      <c r="R88" s="90">
        <f>'NEW Summary 1990-2016 GHG'!R18-'NON-ETS &amp; ETS'!R18</f>
        <v>0</v>
      </c>
      <c r="S88" s="90">
        <f>'NEW Summary 1990-2016 GHG'!S18-'NON-ETS &amp; ETS'!S18</f>
        <v>0</v>
      </c>
      <c r="T88" s="90">
        <f>'NEW Summary 1990-2016 GHG'!T18-'NON-ETS &amp; ETS'!T18</f>
        <v>0</v>
      </c>
      <c r="U88" s="90">
        <f>'NEW Summary 1990-2016 GHG'!U18-'NON-ETS &amp; ETS'!U18</f>
        <v>0</v>
      </c>
      <c r="V88" s="90">
        <f>'NEW Summary 1990-2016 GHG'!V18-'NON-ETS &amp; ETS'!V18</f>
        <v>0</v>
      </c>
      <c r="W88" s="90">
        <f>'NEW Summary 1990-2016 GHG'!W18-'NON-ETS &amp; ETS'!W18</f>
        <v>0</v>
      </c>
      <c r="X88" s="90">
        <f>'NEW Summary 1990-2016 GHG'!X18-'NON-ETS &amp; ETS'!X18</f>
        <v>0</v>
      </c>
      <c r="Y88" s="90">
        <f>'NEW Summary 1990-2016 GHG'!Y18-'NON-ETS &amp; ETS'!Y18</f>
        <v>0</v>
      </c>
      <c r="Z88" s="90">
        <f>'NEW Summary 1990-2016 GHG'!Z18-'NON-ETS &amp; ETS'!Z18</f>
        <v>0</v>
      </c>
      <c r="AA88" s="90">
        <f>'NEW Summary 1990-2016 GHG'!AA18-'NON-ETS &amp; ETS'!AA18</f>
        <v>0</v>
      </c>
      <c r="AB88" s="90">
        <f>'NEW Summary 1990-2016 GHG'!AB18-'NON-ETS &amp; ETS'!AB18</f>
        <v>0</v>
      </c>
    </row>
    <row r="89" spans="1:28" hidden="1" outlineLevel="1">
      <c r="A89" s="82" t="s">
        <v>21</v>
      </c>
      <c r="B89" s="90">
        <f>'NEW Summary 1990-2016 GHG'!B19-'NON-ETS &amp; ETS'!B19</f>
        <v>1985.5534978391947</v>
      </c>
      <c r="C89" s="90">
        <f>'NEW Summary 1990-2016 GHG'!C19-'NON-ETS &amp; ETS'!C19</f>
        <v>1811.3149009289532</v>
      </c>
      <c r="D89" s="90">
        <f>'NEW Summary 1990-2016 GHG'!D19-'NON-ETS &amp; ETS'!D19</f>
        <v>1784.5598679642192</v>
      </c>
      <c r="E89" s="90">
        <f>'NEW Summary 1990-2016 GHG'!E19-'NON-ETS &amp; ETS'!E19</f>
        <v>1727.1851861620685</v>
      </c>
      <c r="F89" s="90">
        <f>'NEW Summary 1990-2016 GHG'!F19-'NON-ETS &amp; ETS'!F19</f>
        <v>1837.6240166776079</v>
      </c>
      <c r="G89" s="90">
        <f>'NEW Summary 1990-2016 GHG'!G19-'NON-ETS &amp; ETS'!G19</f>
        <v>1754.435682700223</v>
      </c>
      <c r="H89" s="90">
        <f>'NEW Summary 1990-2016 GHG'!H19-'NON-ETS &amp; ETS'!H19</f>
        <v>1703.8488518539398</v>
      </c>
      <c r="I89" s="90">
        <f>'NEW Summary 1990-2016 GHG'!I19-'NON-ETS &amp; ETS'!I19</f>
        <v>1854.1229536725268</v>
      </c>
      <c r="J89" s="90">
        <f>'NEW Summary 1990-2016 GHG'!J19-'NON-ETS &amp; ETS'!J19</f>
        <v>1839.5656564006599</v>
      </c>
      <c r="K89" s="90">
        <f>'NEW Summary 1990-2016 GHG'!K19-'NON-ETS &amp; ETS'!K19</f>
        <v>1723.5776338628057</v>
      </c>
      <c r="L89" s="90">
        <f>'NEW Summary 1990-2016 GHG'!L19-'NON-ETS &amp; ETS'!L19</f>
        <v>1663.2983634614227</v>
      </c>
      <c r="M89" s="90">
        <f>'NEW Summary 1990-2016 GHG'!M19-'NON-ETS &amp; ETS'!M19</f>
        <v>1602.9141868890472</v>
      </c>
      <c r="N89" s="90">
        <f>'NEW Summary 1990-2016 GHG'!N19-'NON-ETS &amp; ETS'!N19</f>
        <v>1091.7655638550139</v>
      </c>
      <c r="O89" s="90">
        <f>'NEW Summary 1990-2016 GHG'!O19-'NON-ETS &amp; ETS'!O19</f>
        <v>0.29746752765364803</v>
      </c>
      <c r="P89" s="90" t="s">
        <v>22</v>
      </c>
      <c r="Q89" s="90" t="s">
        <v>22</v>
      </c>
      <c r="R89" s="90" t="s">
        <v>22</v>
      </c>
      <c r="S89" s="90" t="s">
        <v>22</v>
      </c>
      <c r="T89" s="90" t="s">
        <v>22</v>
      </c>
      <c r="U89" s="90" t="s">
        <v>22</v>
      </c>
      <c r="V89" s="90" t="s">
        <v>22</v>
      </c>
      <c r="W89" s="90" t="s">
        <v>22</v>
      </c>
      <c r="X89" s="90" t="s">
        <v>22</v>
      </c>
      <c r="Y89" s="90" t="s">
        <v>22</v>
      </c>
      <c r="Z89" s="90" t="s">
        <v>22</v>
      </c>
      <c r="AA89" s="90" t="s">
        <v>22</v>
      </c>
      <c r="AB89" s="90" t="s">
        <v>22</v>
      </c>
    </row>
    <row r="90" spans="1:28" hidden="1" outlineLevel="1">
      <c r="A90" s="82" t="s">
        <v>23</v>
      </c>
      <c r="B90" s="90">
        <f>'NEW Summary 1990-2016 GHG'!B20-'NON-ETS &amp; ETS'!B20</f>
        <v>26.080000000000002</v>
      </c>
      <c r="C90" s="90">
        <f>'NEW Summary 1990-2016 GHG'!C20-'NON-ETS &amp; ETS'!C20</f>
        <v>23.44</v>
      </c>
      <c r="D90" s="90">
        <f>'NEW Summary 1990-2016 GHG'!D20-'NON-ETS &amp; ETS'!D20</f>
        <v>20.56</v>
      </c>
      <c r="E90" s="90">
        <f>'NEW Summary 1990-2016 GHG'!E20-'NON-ETS &amp; ETS'!E20</f>
        <v>26.080000000000002</v>
      </c>
      <c r="F90" s="90">
        <f>'NEW Summary 1990-2016 GHG'!F20-'NON-ETS &amp; ETS'!F20</f>
        <v>21.28</v>
      </c>
      <c r="G90" s="90">
        <f>'NEW Summary 1990-2016 GHG'!G20-'NON-ETS &amp; ETS'!G20</f>
        <v>24.8</v>
      </c>
      <c r="H90" s="90">
        <f>'NEW Summary 1990-2016 GHG'!H20-'NON-ETS &amp; ETS'!H20</f>
        <v>27.28</v>
      </c>
      <c r="I90" s="90">
        <f>'NEW Summary 1990-2016 GHG'!I20-'NON-ETS &amp; ETS'!I20</f>
        <v>26.96</v>
      </c>
      <c r="J90" s="90">
        <f>'NEW Summary 1990-2016 GHG'!J20-'NON-ETS &amp; ETS'!J20</f>
        <v>28.64</v>
      </c>
      <c r="K90" s="90">
        <f>'NEW Summary 1990-2016 GHG'!K20-'NON-ETS &amp; ETS'!K20</f>
        <v>26.8</v>
      </c>
      <c r="L90" s="90">
        <f>'NEW Summary 1990-2016 GHG'!L20-'NON-ETS &amp; ETS'!L20</f>
        <v>28.8</v>
      </c>
      <c r="M90" s="90">
        <f>'NEW Summary 1990-2016 GHG'!M20-'NON-ETS &amp; ETS'!M20</f>
        <v>12</v>
      </c>
      <c r="N90" s="90" t="s">
        <v>22</v>
      </c>
      <c r="O90" s="90" t="s">
        <v>22</v>
      </c>
      <c r="P90" s="90" t="s">
        <v>22</v>
      </c>
      <c r="Q90" s="90" t="s">
        <v>22</v>
      </c>
      <c r="R90" s="90" t="s">
        <v>22</v>
      </c>
      <c r="S90" s="90" t="s">
        <v>22</v>
      </c>
      <c r="T90" s="90" t="s">
        <v>22</v>
      </c>
      <c r="U90" s="90" t="s">
        <v>22</v>
      </c>
      <c r="V90" s="90" t="s">
        <v>22</v>
      </c>
      <c r="W90" s="90" t="s">
        <v>22</v>
      </c>
      <c r="X90" s="90" t="s">
        <v>22</v>
      </c>
      <c r="Y90" s="90" t="s">
        <v>22</v>
      </c>
      <c r="Z90" s="90" t="s">
        <v>22</v>
      </c>
      <c r="AA90" s="90" t="s">
        <v>22</v>
      </c>
      <c r="AB90" s="90" t="s">
        <v>22</v>
      </c>
    </row>
    <row r="91" spans="1:28" hidden="1" outlineLevel="1">
      <c r="A91" s="82" t="s">
        <v>24</v>
      </c>
      <c r="B91" s="90">
        <f>'NEW Summary 1990-2016 GHG'!B21-'NON-ETS &amp; ETS'!B21</f>
        <v>114.4797972810257</v>
      </c>
      <c r="C91" s="90">
        <f>'NEW Summary 1990-2016 GHG'!C21-'NON-ETS &amp; ETS'!C21</f>
        <v>102.85143121435722</v>
      </c>
      <c r="D91" s="90">
        <f>'NEW Summary 1990-2016 GHG'!D21-'NON-ETS &amp; ETS'!D21</f>
        <v>103.26594869242814</v>
      </c>
      <c r="E91" s="90">
        <f>'NEW Summary 1990-2016 GHG'!E21-'NON-ETS &amp; ETS'!E21</f>
        <v>102.25556988146647</v>
      </c>
      <c r="F91" s="90">
        <f>'NEW Summary 1990-2016 GHG'!F21-'NON-ETS &amp; ETS'!F21</f>
        <v>104.27049292941908</v>
      </c>
      <c r="G91" s="90">
        <f>'NEW Summary 1990-2016 GHG'!G21-'NON-ETS &amp; ETS'!G21</f>
        <v>94.93243622530693</v>
      </c>
      <c r="H91" s="90">
        <f>'NEW Summary 1990-2016 GHG'!H21-'NON-ETS &amp; ETS'!H21</f>
        <v>110.75643539137167</v>
      </c>
      <c r="I91" s="90">
        <f>'NEW Summary 1990-2016 GHG'!I21-'NON-ETS &amp; ETS'!I21</f>
        <v>103.45949275582203</v>
      </c>
      <c r="J91" s="90">
        <f>'NEW Summary 1990-2016 GHG'!J21-'NON-ETS &amp; ETS'!J21</f>
        <v>102.40397000823812</v>
      </c>
      <c r="K91" s="90">
        <f>'NEW Summary 1990-2016 GHG'!K21-'NON-ETS &amp; ETS'!K21</f>
        <v>103.53889930176834</v>
      </c>
      <c r="L91" s="90">
        <f>'NEW Summary 1990-2016 GHG'!L21-'NON-ETS &amp; ETS'!L21</f>
        <v>153.7181055409558</v>
      </c>
      <c r="M91" s="90">
        <f>'NEW Summary 1990-2016 GHG'!M21-'NON-ETS &amp; ETS'!M21</f>
        <v>109.7777115201133</v>
      </c>
      <c r="N91" s="90">
        <f>'NEW Summary 1990-2016 GHG'!N21-'NON-ETS &amp; ETS'!N21</f>
        <v>111.97115381142552</v>
      </c>
      <c r="O91" s="90">
        <f>'NEW Summary 1990-2016 GHG'!O21-'NON-ETS &amp; ETS'!O21</f>
        <v>117.15239128430154</v>
      </c>
      <c r="P91" s="90">
        <f>'NEW Summary 1990-2016 GHG'!P21-'NON-ETS &amp; ETS'!P21</f>
        <v>123.81660351721126</v>
      </c>
      <c r="Q91" s="90">
        <f>'NEW Summary 1990-2016 GHG'!Q21-'NON-ETS &amp; ETS'!Q21</f>
        <v>174.75339938851766</v>
      </c>
      <c r="R91" s="90">
        <f>'NEW Summary 1990-2016 GHG'!R21-'NON-ETS &amp; ETS'!R21</f>
        <v>133.48210724226695</v>
      </c>
      <c r="S91" s="90">
        <f>'NEW Summary 1990-2016 GHG'!S21-'NON-ETS &amp; ETS'!S21</f>
        <v>148.40218334020062</v>
      </c>
      <c r="T91" s="90">
        <f>'NEW Summary 1990-2016 GHG'!T21-'NON-ETS &amp; ETS'!T21</f>
        <v>130.21655670703294</v>
      </c>
      <c r="U91" s="90">
        <f>'NEW Summary 1990-2016 GHG'!U21-'NON-ETS &amp; ETS'!U21</f>
        <v>131.90668621624715</v>
      </c>
      <c r="V91" s="90">
        <f>'NEW Summary 1990-2016 GHG'!V21-'NON-ETS &amp; ETS'!V21</f>
        <v>123.85665493296165</v>
      </c>
      <c r="W91" s="90">
        <f>'NEW Summary 1990-2016 GHG'!W21-'NON-ETS &amp; ETS'!W21</f>
        <v>125.21854609254972</v>
      </c>
      <c r="X91" s="90">
        <f>'NEW Summary 1990-2016 GHG'!X21-'NON-ETS &amp; ETS'!X21</f>
        <v>126.8197230500397</v>
      </c>
      <c r="Y91" s="90">
        <f>'NEW Summary 1990-2016 GHG'!Y21-'NON-ETS &amp; ETS'!Y21</f>
        <v>134.63023371168427</v>
      </c>
      <c r="Z91" s="90">
        <f>'NEW Summary 1990-2016 GHG'!Z21-'NON-ETS &amp; ETS'!Z21</f>
        <v>128.68037715249412</v>
      </c>
      <c r="AA91" s="90">
        <f>'NEW Summary 1990-2016 GHG'!AA21-'NON-ETS &amp; ETS'!AA21</f>
        <v>135.3500420442121</v>
      </c>
      <c r="AB91" s="90">
        <f>'NEW Summary 1990-2016 GHG'!AB21-'NON-ETS &amp; ETS'!AB21</f>
        <v>138.93619730925849</v>
      </c>
    </row>
    <row r="92" spans="1:28" hidden="1" outlineLevel="1">
      <c r="A92" s="82" t="s">
        <v>25</v>
      </c>
      <c r="B92" s="90">
        <f>'NEW Summary 1990-2016 GHG'!B22-'NON-ETS &amp; ETS'!B22</f>
        <v>31.341851999999999</v>
      </c>
      <c r="C92" s="90">
        <f>'NEW Summary 1990-2016 GHG'!C22-'NON-ETS &amp; ETS'!C22</f>
        <v>31.519757999999996</v>
      </c>
      <c r="D92" s="90">
        <f>'NEW Summary 1990-2016 GHG'!D22-'NON-ETS &amp; ETS'!D22</f>
        <v>31.777229999999999</v>
      </c>
      <c r="E92" s="90">
        <f>'NEW Summary 1990-2016 GHG'!E22-'NON-ETS &amp; ETS'!E22</f>
        <v>31.952453999999999</v>
      </c>
      <c r="F92" s="90">
        <f>'NEW Summary 1990-2016 GHG'!F22-'NON-ETS &amp; ETS'!F22</f>
        <v>32.057946000000001</v>
      </c>
      <c r="G92" s="90">
        <f>'NEW Summary 1990-2016 GHG'!G22-'NON-ETS &amp; ETS'!G22</f>
        <v>32.195622</v>
      </c>
      <c r="H92" s="90">
        <f>'NEW Summary 1990-2016 GHG'!H22-'NON-ETS &amp; ETS'!H22</f>
        <v>32.417333999999997</v>
      </c>
      <c r="I92" s="90">
        <f>'NEW Summary 1990-2016 GHG'!I22-'NON-ETS &amp; ETS'!I22</f>
        <v>32.758842000000001</v>
      </c>
      <c r="J92" s="90">
        <f>'NEW Summary 1990-2016 GHG'!J22-'NON-ETS &amp; ETS'!J22</f>
        <v>33.105713999999992</v>
      </c>
      <c r="K92" s="90">
        <f>'NEW Summary 1990-2016 GHG'!K22-'NON-ETS &amp; ETS'!K22</f>
        <v>33.449903999999997</v>
      </c>
      <c r="L92" s="90">
        <f>'NEW Summary 1990-2016 GHG'!L22-'NON-ETS &amp; ETS'!L22</f>
        <v>33.878130000000006</v>
      </c>
      <c r="M92" s="90">
        <f>'NEW Summary 1990-2016 GHG'!M22-'NON-ETS &amp; ETS'!M22</f>
        <v>34.393967999999994</v>
      </c>
      <c r="N92" s="90">
        <f>'NEW Summary 1990-2016 GHG'!N22-'NON-ETS &amp; ETS'!N22</f>
        <v>35.019767999999999</v>
      </c>
      <c r="O92" s="90">
        <f>'NEW Summary 1990-2016 GHG'!O22-'NON-ETS &amp; ETS'!O22</f>
        <v>35.580306</v>
      </c>
      <c r="P92" s="90">
        <f>'NEW Summary 1990-2016 GHG'!P22-'NON-ETS &amp; ETS'!P22</f>
        <v>36.164088</v>
      </c>
      <c r="Q92" s="90">
        <f>'NEW Summary 1990-2016 GHG'!Q22-'NON-ETS &amp; ETS'!Q22</f>
        <v>36.956172000000002</v>
      </c>
      <c r="R92" s="90">
        <f>'NEW Summary 1990-2016 GHG'!R22-'NON-ETS &amp; ETS'!R22</f>
        <v>37.842125999999993</v>
      </c>
      <c r="S92" s="90">
        <f>'NEW Summary 1990-2016 GHG'!S22-'NON-ETS &amp; ETS'!S22</f>
        <v>39.119652000000002</v>
      </c>
      <c r="T92" s="90">
        <f>'NEW Summary 1990-2016 GHG'!T22-'NON-ETS &amp; ETS'!T22</f>
        <v>40.096794000000003</v>
      </c>
      <c r="U92" s="90">
        <f>'NEW Summary 1990-2016 GHG'!U22-'NON-ETS &amp; ETS'!U22</f>
        <v>40.528595999999993</v>
      </c>
      <c r="V92" s="90">
        <f>'NEW Summary 1990-2016 GHG'!V22-'NON-ETS &amp; ETS'!V22</f>
        <v>40.719912000000008</v>
      </c>
      <c r="W92" s="90">
        <f>'NEW Summary 1990-2016 GHG'!W22-'NON-ETS &amp; ETS'!W22</f>
        <v>40.899605999999991</v>
      </c>
      <c r="X92" s="90">
        <f>'NEW Summary 1990-2016 GHG'!X22-'NON-ETS &amp; ETS'!X22</f>
        <v>40.993475999999994</v>
      </c>
      <c r="Y92" s="90">
        <f>'NEW Summary 1990-2016 GHG'!Y22-'NON-ETS &amp; ETS'!Y22</f>
        <v>41.062314000000001</v>
      </c>
      <c r="Z92" s="90">
        <f>'NEW Summary 1990-2016 GHG'!Z22-'NON-ETS &amp; ETS'!Z22</f>
        <v>41.209824000000005</v>
      </c>
      <c r="AA92" s="90">
        <f>'NEW Summary 1990-2016 GHG'!AA22-'NON-ETS &amp; ETS'!AA22</f>
        <v>41.440475999999997</v>
      </c>
      <c r="AB92" s="90">
        <f>'NEW Summary 1990-2016 GHG'!AB22-'NON-ETS &amp; ETS'!AB22</f>
        <v>42.571073099999992</v>
      </c>
    </row>
    <row r="93" spans="1:28">
      <c r="A93" s="84" t="s">
        <v>26</v>
      </c>
      <c r="B93" s="81">
        <f>'NEW Summary 1990-2016 GHG'!B23-'NON-ETS &amp; ETS'!B23</f>
        <v>35.233204204176012</v>
      </c>
      <c r="C93" s="81">
        <f>'NEW Summary 1990-2016 GHG'!C23-'NON-ETS &amp; ETS'!C23</f>
        <v>50.143936215157929</v>
      </c>
      <c r="D93" s="81">
        <f>'NEW Summary 1990-2016 GHG'!D23-'NON-ETS &amp; ETS'!D23</f>
        <v>65.128942509702583</v>
      </c>
      <c r="E93" s="81">
        <f>'NEW Summary 1990-2016 GHG'!E23-'NON-ETS &amp; ETS'!E23</f>
        <v>95.609894987097931</v>
      </c>
      <c r="F93" s="81">
        <f>'NEW Summary 1990-2016 GHG'!F23-'NON-ETS &amp; ETS'!F23</f>
        <v>131.51945109792425</v>
      </c>
      <c r="G93" s="81">
        <f>'NEW Summary 1990-2016 GHG'!G23-'NON-ETS &amp; ETS'!G23</f>
        <v>284.2861150136095</v>
      </c>
      <c r="H93" s="81">
        <f>'NEW Summary 1990-2016 GHG'!H23-'NON-ETS &amp; ETS'!H23</f>
        <v>406.53612063979705</v>
      </c>
      <c r="I93" s="81">
        <f>'NEW Summary 1990-2016 GHG'!I23-'NON-ETS &amp; ETS'!I23</f>
        <v>585.09748482729265</v>
      </c>
      <c r="J93" s="81">
        <f>'NEW Summary 1990-2016 GHG'!J23-'NON-ETS &amp; ETS'!J23</f>
        <v>546.43150490191181</v>
      </c>
      <c r="K93" s="81">
        <f>'NEW Summary 1990-2016 GHG'!K23-'NON-ETS &amp; ETS'!K23</f>
        <v>699.20446600518289</v>
      </c>
      <c r="L93" s="81">
        <f>'NEW Summary 1990-2016 GHG'!L23-'NON-ETS &amp; ETS'!L23</f>
        <v>955.35056142279029</v>
      </c>
      <c r="M93" s="81">
        <f>'NEW Summary 1990-2016 GHG'!M23-'NON-ETS &amp; ETS'!M23</f>
        <v>1055.3359003167532</v>
      </c>
      <c r="N93" s="81">
        <f>'NEW Summary 1990-2016 GHG'!N23-'NON-ETS &amp; ETS'!N23</f>
        <v>985.21466546329589</v>
      </c>
      <c r="O93" s="81">
        <f>'NEW Summary 1990-2016 GHG'!O23-'NON-ETS &amp; ETS'!O23</f>
        <v>1127.5583141639672</v>
      </c>
      <c r="P93" s="81">
        <f>'NEW Summary 1990-2016 GHG'!P23-'NON-ETS &amp; ETS'!P23</f>
        <v>1000.1428581691844</v>
      </c>
      <c r="Q93" s="81">
        <f>'NEW Summary 1990-2016 GHG'!Q23-'NON-ETS &amp; ETS'!Q23</f>
        <v>1019.8779027630904</v>
      </c>
      <c r="R93" s="81">
        <f>'NEW Summary 1990-2016 GHG'!R23-'NON-ETS &amp; ETS'!R23</f>
        <v>1178.1307952847753</v>
      </c>
      <c r="S93" s="81">
        <f>'NEW Summary 1990-2016 GHG'!S23-'NON-ETS &amp; ETS'!S23</f>
        <v>1174.5557672972018</v>
      </c>
      <c r="T93" s="81">
        <f>'NEW Summary 1990-2016 GHG'!T23-'NON-ETS &amp; ETS'!T23</f>
        <v>1036.5831308593688</v>
      </c>
      <c r="U93" s="81">
        <f>'NEW Summary 1990-2016 GHG'!U23-'NON-ETS &amp; ETS'!U23</f>
        <v>1037.8876370185974</v>
      </c>
      <c r="V93" s="81">
        <f>'NEW Summary 1990-2016 GHG'!V23-'NON-ETS &amp; ETS'!V23</f>
        <v>1011.6857650379305</v>
      </c>
      <c r="W93" s="81">
        <f>'NEW Summary 1990-2016 GHG'!W23-'NON-ETS &amp; ETS'!W23</f>
        <v>1016.4817967180617</v>
      </c>
      <c r="X93" s="81">
        <f>'NEW Summary 1990-2016 GHG'!X23-'NON-ETS &amp; ETS'!X23</f>
        <v>996.32812875996115</v>
      </c>
      <c r="Y93" s="81">
        <f>'NEW Summary 1990-2016 GHG'!Y23-'NON-ETS &amp; ETS'!Y23</f>
        <v>1122.7660449216069</v>
      </c>
      <c r="Z93" s="81">
        <f>'NEW Summary 1990-2016 GHG'!Z23-'NON-ETS &amp; ETS'!Z23</f>
        <v>1182.8654877673853</v>
      </c>
      <c r="AA93" s="81">
        <f>'NEW Summary 1990-2016 GHG'!AA23-'NON-ETS &amp; ETS'!AA23</f>
        <v>1142.0581833539566</v>
      </c>
      <c r="AB93" s="81">
        <f>'NEW Summary 1990-2016 GHG'!AB23-'NON-ETS &amp; ETS'!AB23</f>
        <v>1267.2963274199278</v>
      </c>
    </row>
    <row r="94" spans="1:28" collapsed="1">
      <c r="A94" s="84" t="s">
        <v>27</v>
      </c>
      <c r="B94" s="81">
        <f t="shared" ref="B94:AB94" si="7">SUM(B95:B101)</f>
        <v>20332.829847231642</v>
      </c>
      <c r="C94" s="81">
        <f t="shared" si="7"/>
        <v>20417.218190088635</v>
      </c>
      <c r="D94" s="81">
        <f t="shared" si="7"/>
        <v>20401.677261779503</v>
      </c>
      <c r="E94" s="81">
        <f t="shared" si="7"/>
        <v>20600.829019338507</v>
      </c>
      <c r="F94" s="81">
        <f t="shared" si="7"/>
        <v>20735.711008420694</v>
      </c>
      <c r="G94" s="81">
        <f t="shared" si="7"/>
        <v>21357.314373826121</v>
      </c>
      <c r="H94" s="81">
        <f t="shared" si="7"/>
        <v>21531.73508775546</v>
      </c>
      <c r="I94" s="81">
        <f t="shared" si="7"/>
        <v>21585.368021591072</v>
      </c>
      <c r="J94" s="81">
        <f t="shared" si="7"/>
        <v>21991.485409006866</v>
      </c>
      <c r="K94" s="81">
        <f t="shared" si="7"/>
        <v>21634.334608817062</v>
      </c>
      <c r="L94" s="81">
        <f t="shared" si="7"/>
        <v>20815.583157983965</v>
      </c>
      <c r="M94" s="81">
        <f t="shared" si="7"/>
        <v>20482.352168677367</v>
      </c>
      <c r="N94" s="81">
        <f t="shared" si="7"/>
        <v>20119.318520125227</v>
      </c>
      <c r="O94" s="81">
        <f t="shared" si="7"/>
        <v>20360.607962170812</v>
      </c>
      <c r="P94" s="81">
        <f t="shared" si="7"/>
        <v>20077.198762366737</v>
      </c>
      <c r="Q94" s="81">
        <f t="shared" si="7"/>
        <v>19852.274312190173</v>
      </c>
      <c r="R94" s="81">
        <f t="shared" si="7"/>
        <v>19436.694195426426</v>
      </c>
      <c r="S94" s="81">
        <f t="shared" si="7"/>
        <v>19103.905424160326</v>
      </c>
      <c r="T94" s="81">
        <f t="shared" si="7"/>
        <v>18941.482260193094</v>
      </c>
      <c r="U94" s="81">
        <f t="shared" si="7"/>
        <v>18517.952534093885</v>
      </c>
      <c r="V94" s="81">
        <f t="shared" si="7"/>
        <v>18694.928603405282</v>
      </c>
      <c r="W94" s="81">
        <f t="shared" si="7"/>
        <v>18052.2516375673</v>
      </c>
      <c r="X94" s="81">
        <f t="shared" si="7"/>
        <v>18438.959409477451</v>
      </c>
      <c r="Y94" s="81">
        <f t="shared" si="7"/>
        <v>19256.008042195415</v>
      </c>
      <c r="Z94" s="81">
        <f t="shared" si="7"/>
        <v>19038.638162159794</v>
      </c>
      <c r="AA94" s="81">
        <f t="shared" si="7"/>
        <v>19323.936956883168</v>
      </c>
      <c r="AB94" s="81">
        <f t="shared" si="7"/>
        <v>19851.308768406085</v>
      </c>
    </row>
    <row r="95" spans="1:28" hidden="1" outlineLevel="1">
      <c r="A95" s="82" t="s">
        <v>28</v>
      </c>
      <c r="B95" s="90">
        <f>'NEW Summary 1990-2016 GHG'!B25-'NON-ETS &amp; ETS'!B25</f>
        <v>11356.972954755622</v>
      </c>
      <c r="C95" s="90">
        <f>'NEW Summary 1990-2016 GHG'!C25-'NON-ETS &amp; ETS'!C25</f>
        <v>11453.886888791223</v>
      </c>
      <c r="D95" s="90">
        <f>'NEW Summary 1990-2016 GHG'!D25-'NON-ETS &amp; ETS'!D25</f>
        <v>11556.067299735332</v>
      </c>
      <c r="E95" s="90">
        <f>'NEW Summary 1990-2016 GHG'!E25-'NON-ETS &amp; ETS'!E25</f>
        <v>11530.790865891857</v>
      </c>
      <c r="F95" s="90">
        <f>'NEW Summary 1990-2016 GHG'!F25-'NON-ETS &amp; ETS'!F25</f>
        <v>11464.941184620753</v>
      </c>
      <c r="G95" s="90">
        <f>'NEW Summary 1990-2016 GHG'!G25-'NON-ETS &amp; ETS'!G25</f>
        <v>11480.101238342018</v>
      </c>
      <c r="H95" s="90">
        <f>'NEW Summary 1990-2016 GHG'!H25-'NON-ETS &amp; ETS'!H25</f>
        <v>11789.699162181967</v>
      </c>
      <c r="I95" s="90">
        <f>'NEW Summary 1990-2016 GHG'!I25-'NON-ETS &amp; ETS'!I25</f>
        <v>12034.874759846447</v>
      </c>
      <c r="J95" s="90">
        <f>'NEW Summary 1990-2016 GHG'!J25-'NON-ETS &amp; ETS'!J25</f>
        <v>12179.564912683076</v>
      </c>
      <c r="K95" s="90">
        <f>'NEW Summary 1990-2016 GHG'!K25-'NON-ETS &amp; ETS'!K25</f>
        <v>11795.822210853648</v>
      </c>
      <c r="L95" s="90">
        <f>'NEW Summary 1990-2016 GHG'!L25-'NON-ETS &amp; ETS'!L25</f>
        <v>11260.822304284771</v>
      </c>
      <c r="M95" s="90">
        <f>'NEW Summary 1990-2016 GHG'!M25-'NON-ETS &amp; ETS'!M25</f>
        <v>11179.760739049214</v>
      </c>
      <c r="N95" s="90">
        <f>'NEW Summary 1990-2016 GHG'!N25-'NON-ETS &amp; ETS'!N25</f>
        <v>11048.4362232598</v>
      </c>
      <c r="O95" s="90">
        <f>'NEW Summary 1990-2016 GHG'!O25-'NON-ETS &amp; ETS'!O25</f>
        <v>11008.08752683795</v>
      </c>
      <c r="P95" s="90">
        <f>'NEW Summary 1990-2016 GHG'!P25-'NON-ETS &amp; ETS'!P25</f>
        <v>10988.367103378709</v>
      </c>
      <c r="Q95" s="90">
        <f>'NEW Summary 1990-2016 GHG'!Q25-'NON-ETS &amp; ETS'!Q25</f>
        <v>10843.141319828761</v>
      </c>
      <c r="R95" s="90">
        <f>'NEW Summary 1990-2016 GHG'!R25-'NON-ETS &amp; ETS'!R25</f>
        <v>10789.482068670179</v>
      </c>
      <c r="S95" s="90">
        <f>'NEW Summary 1990-2016 GHG'!S25-'NON-ETS &amp; ETS'!S25</f>
        <v>10586.985228687616</v>
      </c>
      <c r="T95" s="90">
        <f>'NEW Summary 1990-2016 GHG'!T25-'NON-ETS &amp; ETS'!T25</f>
        <v>10539.091165131482</v>
      </c>
      <c r="U95" s="90">
        <f>'NEW Summary 1990-2016 GHG'!U25-'NON-ETS &amp; ETS'!U25</f>
        <v>10369.995236147857</v>
      </c>
      <c r="V95" s="90">
        <f>'NEW Summary 1990-2016 GHG'!V25-'NON-ETS &amp; ETS'!V25</f>
        <v>10162.099042785299</v>
      </c>
      <c r="W95" s="90">
        <f>'NEW Summary 1990-2016 GHG'!W25-'NON-ETS &amp; ETS'!W25</f>
        <v>10045.178595153233</v>
      </c>
      <c r="X95" s="90">
        <f>'NEW Summary 1990-2016 GHG'!X25-'NON-ETS &amp; ETS'!X25</f>
        <v>10379.267466077301</v>
      </c>
      <c r="Y95" s="90">
        <f>'NEW Summary 1990-2016 GHG'!Y25-'NON-ETS &amp; ETS'!Y25</f>
        <v>10532.736873213647</v>
      </c>
      <c r="Z95" s="90">
        <f>'NEW Summary 1990-2016 GHG'!Z25-'NON-ETS &amp; ETS'!Z25</f>
        <v>10655.911894613246</v>
      </c>
      <c r="AA95" s="90">
        <f>'NEW Summary 1990-2016 GHG'!AA25-'NON-ETS &amp; ETS'!AA25</f>
        <v>10923.721512390823</v>
      </c>
      <c r="AB95" s="90">
        <f>'NEW Summary 1990-2016 GHG'!AB25-'NON-ETS &amp; ETS'!AB25</f>
        <v>11247.274215243102</v>
      </c>
    </row>
    <row r="96" spans="1:28" hidden="1" outlineLevel="1">
      <c r="A96" s="82" t="s">
        <v>29</v>
      </c>
      <c r="B96" s="90">
        <f>'NEW Summary 1990-2016 GHG'!B26-'NON-ETS &amp; ETS'!B26</f>
        <v>1904.5280585953326</v>
      </c>
      <c r="C96" s="90">
        <f>'NEW Summary 1990-2016 GHG'!C26-'NON-ETS &amp; ETS'!C26</f>
        <v>1934.8556201407014</v>
      </c>
      <c r="D96" s="90">
        <f>'NEW Summary 1990-2016 GHG'!D26-'NON-ETS &amp; ETS'!D26</f>
        <v>1956.3225503112567</v>
      </c>
      <c r="E96" s="90">
        <f>'NEW Summary 1990-2016 GHG'!E26-'NON-ETS &amp; ETS'!E26</f>
        <v>1957.5179811723808</v>
      </c>
      <c r="F96" s="90">
        <f>'NEW Summary 1990-2016 GHG'!F26-'NON-ETS &amp; ETS'!F26</f>
        <v>1942.3058944708753</v>
      </c>
      <c r="G96" s="90">
        <f>'NEW Summary 1990-2016 GHG'!G26-'NON-ETS &amp; ETS'!G26</f>
        <v>1937.1225277216236</v>
      </c>
      <c r="H96" s="90">
        <f>'NEW Summary 1990-2016 GHG'!H26-'NON-ETS &amp; ETS'!H26</f>
        <v>2008.2173448462395</v>
      </c>
      <c r="I96" s="90">
        <f>'NEW Summary 1990-2016 GHG'!I26-'NON-ETS &amp; ETS'!I26</f>
        <v>2051.2208646295344</v>
      </c>
      <c r="J96" s="90">
        <f>'NEW Summary 1990-2016 GHG'!J26-'NON-ETS &amp; ETS'!J26</f>
        <v>2085.0784235204496</v>
      </c>
      <c r="K96" s="90">
        <f>'NEW Summary 1990-2016 GHG'!K26-'NON-ETS &amp; ETS'!K26</f>
        <v>2009.7910790966475</v>
      </c>
      <c r="L96" s="90">
        <f>'NEW Summary 1990-2016 GHG'!L26-'NON-ETS &amp; ETS'!L26</f>
        <v>1917.4317874759611</v>
      </c>
      <c r="M96" s="90">
        <f>'NEW Summary 1990-2016 GHG'!M26-'NON-ETS &amp; ETS'!M26</f>
        <v>1922.6341266797417</v>
      </c>
      <c r="N96" s="90">
        <f>'NEW Summary 1990-2016 GHG'!N26-'NON-ETS &amp; ETS'!N26</f>
        <v>1905.9582870193749</v>
      </c>
      <c r="O96" s="90">
        <f>'NEW Summary 1990-2016 GHG'!O26-'NON-ETS &amp; ETS'!O26</f>
        <v>1880.261842731697</v>
      </c>
      <c r="P96" s="90">
        <f>'NEW Summary 1990-2016 GHG'!P26-'NON-ETS &amp; ETS'!P26</f>
        <v>1874.4430250918081</v>
      </c>
      <c r="Q96" s="90">
        <f>'NEW Summary 1990-2016 GHG'!Q26-'NON-ETS &amp; ETS'!Q26</f>
        <v>1881.7645280083568</v>
      </c>
      <c r="R96" s="90">
        <f>'NEW Summary 1990-2016 GHG'!R26-'NON-ETS &amp; ETS'!R26</f>
        <v>1845.9255983222827</v>
      </c>
      <c r="S96" s="90">
        <f>'NEW Summary 1990-2016 GHG'!S26-'NON-ETS &amp; ETS'!S26</f>
        <v>1809.5062264035005</v>
      </c>
      <c r="T96" s="90">
        <f>'NEW Summary 1990-2016 GHG'!T26-'NON-ETS &amp; ETS'!T26</f>
        <v>1798.3934105510377</v>
      </c>
      <c r="U96" s="90">
        <f>'NEW Summary 1990-2016 GHG'!U26-'NON-ETS &amp; ETS'!U26</f>
        <v>1775.0024194111293</v>
      </c>
      <c r="V96" s="90">
        <f>'NEW Summary 1990-2016 GHG'!V26-'NON-ETS &amp; ETS'!V26</f>
        <v>1739.7498579842998</v>
      </c>
      <c r="W96" s="90">
        <f>'NEW Summary 1990-2016 GHG'!W26-'NON-ETS &amp; ETS'!W26</f>
        <v>1736.2041949500954</v>
      </c>
      <c r="X96" s="90">
        <f>'NEW Summary 1990-2016 GHG'!X26-'NON-ETS &amp; ETS'!X26</f>
        <v>1813.8848576047476</v>
      </c>
      <c r="Y96" s="90">
        <f>'NEW Summary 1990-2016 GHG'!Y26-'NON-ETS &amp; ETS'!Y26</f>
        <v>1832.2080706906827</v>
      </c>
      <c r="Z96" s="90">
        <f>'NEW Summary 1990-2016 GHG'!Z26-'NON-ETS &amp; ETS'!Z26</f>
        <v>1840.1594550285738</v>
      </c>
      <c r="AA96" s="90">
        <f>'NEW Summary 1990-2016 GHG'!AA26-'NON-ETS &amp; ETS'!AA26</f>
        <v>1877.3492164713605</v>
      </c>
      <c r="AB96" s="90">
        <f>'NEW Summary 1990-2016 GHG'!AB26-'NON-ETS &amp; ETS'!AB26</f>
        <v>1943.2941189317025</v>
      </c>
    </row>
    <row r="97" spans="1:28" hidden="1" outlineLevel="1">
      <c r="A97" s="82" t="s">
        <v>30</v>
      </c>
      <c r="B97" s="90">
        <f>'NEW Summary 1990-2016 GHG'!B27-'NON-ETS &amp; ETS'!B27</f>
        <v>5853.3556959625939</v>
      </c>
      <c r="C97" s="90">
        <f>'NEW Summary 1990-2016 GHG'!C27-'NON-ETS &amp; ETS'!C27</f>
        <v>5813.8500121455718</v>
      </c>
      <c r="D97" s="90">
        <f>'NEW Summary 1990-2016 GHG'!D27-'NON-ETS &amp; ETS'!D27</f>
        <v>5709.0062356753406</v>
      </c>
      <c r="E97" s="90">
        <f>'NEW Summary 1990-2016 GHG'!E27-'NON-ETS &amp; ETS'!E27</f>
        <v>5823.3593604843709</v>
      </c>
      <c r="F97" s="90">
        <f>'NEW Summary 1990-2016 GHG'!F27-'NON-ETS &amp; ETS'!F27</f>
        <v>6017.3415396996397</v>
      </c>
      <c r="G97" s="90">
        <f>'NEW Summary 1990-2016 GHG'!G27-'NON-ETS &amp; ETS'!G27</f>
        <v>6239.1437767109837</v>
      </c>
      <c r="H97" s="90">
        <f>'NEW Summary 1990-2016 GHG'!H27-'NON-ETS &amp; ETS'!H27</f>
        <v>6262.9759088222454</v>
      </c>
      <c r="I97" s="90">
        <f>'NEW Summary 1990-2016 GHG'!I27-'NON-ETS &amp; ETS'!I27</f>
        <v>6078.9753268595714</v>
      </c>
      <c r="J97" s="90">
        <f>'NEW Summary 1990-2016 GHG'!J27-'NON-ETS &amp; ETS'!J27</f>
        <v>6413.0765576457652</v>
      </c>
      <c r="K97" s="90">
        <f>'NEW Summary 1990-2016 GHG'!K27-'NON-ETS &amp; ETS'!K27</f>
        <v>6403.4010409727534</v>
      </c>
      <c r="L97" s="90">
        <f>'NEW Summary 1990-2016 GHG'!L27-'NON-ETS &amp; ETS'!L27</f>
        <v>6205.6955249947232</v>
      </c>
      <c r="M97" s="90">
        <f>'NEW Summary 1990-2016 GHG'!M27-'NON-ETS &amp; ETS'!M27</f>
        <v>5920.734604763702</v>
      </c>
      <c r="N97" s="90">
        <f>'NEW Summary 1990-2016 GHG'!N27-'NON-ETS &amp; ETS'!N27</f>
        <v>5831.1666364211624</v>
      </c>
      <c r="O97" s="90">
        <f>'NEW Summary 1990-2016 GHG'!O27-'NON-ETS &amp; ETS'!O27</f>
        <v>5979.8669034975173</v>
      </c>
      <c r="P97" s="90">
        <f>'NEW Summary 1990-2016 GHG'!P27-'NON-ETS &amp; ETS'!P27</f>
        <v>5892.4479046630086</v>
      </c>
      <c r="Q97" s="90">
        <f>'NEW Summary 1990-2016 GHG'!Q27-'NON-ETS &amp; ETS'!Q27</f>
        <v>5734.1656464502548</v>
      </c>
      <c r="R97" s="90">
        <f>'NEW Summary 1990-2016 GHG'!R27-'NON-ETS &amp; ETS'!R27</f>
        <v>5473.2146124283936</v>
      </c>
      <c r="S97" s="90">
        <f>'NEW Summary 1990-2016 GHG'!S27-'NON-ETS &amp; ETS'!S27</f>
        <v>5318.5319284552579</v>
      </c>
      <c r="T97" s="90">
        <f>'NEW Summary 1990-2016 GHG'!T27-'NON-ETS &amp; ETS'!T27</f>
        <v>5268.1859321120282</v>
      </c>
      <c r="U97" s="90">
        <f>'NEW Summary 1990-2016 GHG'!U27-'NON-ETS &amp; ETS'!U27</f>
        <v>5131.155458928145</v>
      </c>
      <c r="V97" s="90">
        <f>'NEW Summary 1990-2016 GHG'!V27-'NON-ETS &amp; ETS'!V27</f>
        <v>5490.3071765728482</v>
      </c>
      <c r="W97" s="90">
        <f>'NEW Summary 1990-2016 GHG'!W27-'NON-ETS &amp; ETS'!W27</f>
        <v>5092.8408966635316</v>
      </c>
      <c r="X97" s="90">
        <f>'NEW Summary 1990-2016 GHG'!X27-'NON-ETS &amp; ETS'!X27</f>
        <v>5237.3200546383832</v>
      </c>
      <c r="Y97" s="90">
        <f>'NEW Summary 1990-2016 GHG'!Y27-'NON-ETS &amp; ETS'!Y27</f>
        <v>5679.4290860452966</v>
      </c>
      <c r="Z97" s="90">
        <f>'NEW Summary 1990-2016 GHG'!Z27-'NON-ETS &amp; ETS'!Z27</f>
        <v>5526.583469418134</v>
      </c>
      <c r="AA97" s="90">
        <f>'NEW Summary 1990-2016 GHG'!AA27-'NON-ETS &amp; ETS'!AA27</f>
        <v>5521.9994138221764</v>
      </c>
      <c r="AB97" s="90">
        <f>'NEW Summary 1990-2016 GHG'!AB27-'NON-ETS &amp; ETS'!AB27</f>
        <v>5598.8456702168132</v>
      </c>
    </row>
    <row r="98" spans="1:28" hidden="1" outlineLevel="1">
      <c r="A98" s="82" t="s">
        <v>31</v>
      </c>
      <c r="B98" s="90">
        <f>'NEW Summary 1990-2016 GHG'!B28-'NON-ETS &amp; ETS'!B28</f>
        <v>355.036</v>
      </c>
      <c r="C98" s="90">
        <f>'NEW Summary 1990-2016 GHG'!C28-'NON-ETS &amp; ETS'!C28</f>
        <v>315.14515999999998</v>
      </c>
      <c r="D98" s="90">
        <f>'NEW Summary 1990-2016 GHG'!D28-'NON-ETS &amp; ETS'!D28</f>
        <v>255.60083999999998</v>
      </c>
      <c r="E98" s="90">
        <f>'NEW Summary 1990-2016 GHG'!E28-'NON-ETS &amp; ETS'!E28</f>
        <v>357.2998</v>
      </c>
      <c r="F98" s="90">
        <f>'NEW Summary 1990-2016 GHG'!F28-'NON-ETS &amp; ETS'!F28</f>
        <v>269.64124000000004</v>
      </c>
      <c r="G98" s="90">
        <f>'NEW Summary 1990-2016 GHG'!G28-'NON-ETS &amp; ETS'!G28</f>
        <v>494.59520000000003</v>
      </c>
      <c r="H98" s="90">
        <f>'NEW Summary 1990-2016 GHG'!H28-'NON-ETS &amp; ETS'!H28</f>
        <v>484.03343999999993</v>
      </c>
      <c r="I98" s="90">
        <f>'NEW Summary 1990-2016 GHG'!I28-'NON-ETS &amp; ETS'!I28</f>
        <v>423.48680000000002</v>
      </c>
      <c r="J98" s="90">
        <f>'NEW Summary 1990-2016 GHG'!J28-'NON-ETS &amp; ETS'!J28</f>
        <v>305.58044000000001</v>
      </c>
      <c r="K98" s="90">
        <f>'NEW Summary 1990-2016 GHG'!K28-'NON-ETS &amp; ETS'!K28</f>
        <v>383.22723999999999</v>
      </c>
      <c r="L98" s="90">
        <f>'NEW Summary 1990-2016 GHG'!L28-'NON-ETS &amp; ETS'!L28</f>
        <v>366.38315999999998</v>
      </c>
      <c r="M98" s="90">
        <f>'NEW Summary 1990-2016 GHG'!M28-'NON-ETS &amp; ETS'!M28</f>
        <v>385.28247999999996</v>
      </c>
      <c r="N98" s="90">
        <f>'NEW Summary 1990-2016 GHG'!N28-'NON-ETS &amp; ETS'!N28</f>
        <v>273.89956000000001</v>
      </c>
      <c r="O98" s="90">
        <f>'NEW Summary 1990-2016 GHG'!O28-'NON-ETS &amp; ETS'!O28</f>
        <v>386.76</v>
      </c>
      <c r="P98" s="90">
        <f>'NEW Summary 1990-2016 GHG'!P28-'NON-ETS &amp; ETS'!P28</f>
        <v>240.79571999999996</v>
      </c>
      <c r="Q98" s="90">
        <f>'NEW Summary 1990-2016 GHG'!Q28-'NON-ETS &amp; ETS'!Q28</f>
        <v>266.73371999999995</v>
      </c>
      <c r="R98" s="90">
        <f>'NEW Summary 1990-2016 GHG'!R28-'NON-ETS &amp; ETS'!R28</f>
        <v>254.85636</v>
      </c>
      <c r="S98" s="90">
        <f>'NEW Summary 1990-2016 GHG'!S28-'NON-ETS &amp; ETS'!S28</f>
        <v>376.76671999999996</v>
      </c>
      <c r="T98" s="90">
        <f>'NEW Summary 1990-2016 GHG'!T28-'NON-ETS &amp; ETS'!T28</f>
        <v>262.20744000000002</v>
      </c>
      <c r="U98" s="90">
        <f>'NEW Summary 1990-2016 GHG'!U28-'NON-ETS &amp; ETS'!U28</f>
        <v>307.32239999999996</v>
      </c>
      <c r="V98" s="90">
        <f>'NEW Summary 1990-2016 GHG'!V28-'NON-ETS &amp; ETS'!V28</f>
        <v>427.93387999999993</v>
      </c>
      <c r="W98" s="90">
        <f>'NEW Summary 1990-2016 GHG'!W28-'NON-ETS &amp; ETS'!W28</f>
        <v>360.67856</v>
      </c>
      <c r="X98" s="90">
        <f>'NEW Summary 1990-2016 GHG'!X28-'NON-ETS &amp; ETS'!X28</f>
        <v>229.39619999999999</v>
      </c>
      <c r="Y98" s="90">
        <f>'NEW Summary 1990-2016 GHG'!Y28-'NON-ETS &amp; ETS'!Y28</f>
        <v>515.69275999999991</v>
      </c>
      <c r="Z98" s="90">
        <f>'NEW Summary 1990-2016 GHG'!Z28-'NON-ETS &amp; ETS'!Z28</f>
        <v>382.31807680000009</v>
      </c>
      <c r="AA98" s="90">
        <f>'NEW Summary 1990-2016 GHG'!AA28-'NON-ETS &amp; ETS'!AA28</f>
        <v>392.50903999999997</v>
      </c>
      <c r="AB98" s="90">
        <f>'NEW Summary 1990-2016 GHG'!AB28-'NON-ETS &amp; ETS'!AB28</f>
        <v>425.60363999999993</v>
      </c>
    </row>
    <row r="99" spans="1:28" hidden="1" outlineLevel="1">
      <c r="A99" s="82" t="s">
        <v>32</v>
      </c>
      <c r="B99" s="90">
        <f>'NEW Summary 1990-2016 GHG'!B29-'NON-ETS &amp; ETS'!B29</f>
        <v>44.471430666666677</v>
      </c>
      <c r="C99" s="90">
        <f>'NEW Summary 1990-2016 GHG'!C29-'NON-ETS &amp; ETS'!C29</f>
        <v>45.82905609809557</v>
      </c>
      <c r="D99" s="90">
        <f>'NEW Summary 1990-2016 GHG'!D29-'NON-ETS &amp; ETS'!D29</f>
        <v>54.319466666666678</v>
      </c>
      <c r="E99" s="90">
        <f>'NEW Summary 1990-2016 GHG'!E29-'NON-ETS &amp; ETS'!E29</f>
        <v>45.942600000000006</v>
      </c>
      <c r="F99" s="90">
        <f>'NEW Summary 1990-2016 GHG'!F29-'NON-ETS &amp; ETS'!F29</f>
        <v>45.41093333333334</v>
      </c>
      <c r="G99" s="90">
        <f>'NEW Summary 1990-2016 GHG'!G29-'NON-ETS &amp; ETS'!G29</f>
        <v>39.682866666666669</v>
      </c>
      <c r="H99" s="90">
        <f>'NEW Summary 1990-2016 GHG'!H29-'NON-ETS &amp; ETS'!H29</f>
        <v>40.106000000000002</v>
      </c>
      <c r="I99" s="90">
        <f>'NEW Summary 1990-2016 GHG'!I29-'NON-ETS &amp; ETS'!I29</f>
        <v>38.011600000000008</v>
      </c>
      <c r="J99" s="90">
        <f>'NEW Summary 1990-2016 GHG'!J29-'NON-ETS &amp; ETS'!J29</f>
        <v>43.87093333333334</v>
      </c>
      <c r="K99" s="90">
        <f>'NEW Summary 1990-2016 GHG'!K29-'NON-ETS &amp; ETS'!K29</f>
        <v>47.625600000000006</v>
      </c>
      <c r="L99" s="90">
        <f>'NEW Summary 1990-2016 GHG'!L29-'NON-ETS &amp; ETS'!L29</f>
        <v>42.248066666666674</v>
      </c>
      <c r="M99" s="90">
        <f>'NEW Summary 1990-2016 GHG'!M29-'NON-ETS &amp; ETS'!M29</f>
        <v>38.472866666666668</v>
      </c>
      <c r="N99" s="90">
        <f>'NEW Summary 1990-2016 GHG'!N29-'NON-ETS &amp; ETS'!N29</f>
        <v>37.170466666666677</v>
      </c>
      <c r="O99" s="90">
        <f>'NEW Summary 1990-2016 GHG'!O29-'NON-ETS &amp; ETS'!O29</f>
        <v>36.101999999999997</v>
      </c>
      <c r="P99" s="90">
        <f>'NEW Summary 1990-2016 GHG'!P29-'NON-ETS &amp; ETS'!P29</f>
        <v>30.754533333333338</v>
      </c>
      <c r="Q99" s="90">
        <f>'NEW Summary 1990-2016 GHG'!Q29-'NON-ETS &amp; ETS'!Q29</f>
        <v>27.89746666666667</v>
      </c>
      <c r="R99" s="90">
        <f>'NEW Summary 1990-2016 GHG'!R29-'NON-ETS &amp; ETS'!R29</f>
        <v>29.550400000000003</v>
      </c>
      <c r="S99" s="90">
        <f>'NEW Summary 1990-2016 GHG'!S29-'NON-ETS &amp; ETS'!S29</f>
        <v>23.3552</v>
      </c>
      <c r="T99" s="90">
        <f>'NEW Summary 1990-2016 GHG'!T29-'NON-ETS &amp; ETS'!T29</f>
        <v>30.76113333333333</v>
      </c>
      <c r="U99" s="90">
        <f>'NEW Summary 1990-2016 GHG'!U29-'NON-ETS &amp; ETS'!U29</f>
        <v>40.926600000000008</v>
      </c>
      <c r="V99" s="90">
        <f>'NEW Summary 1990-2016 GHG'!V29-'NON-ETS &amp; ETS'!V29</f>
        <v>45.163800000000009</v>
      </c>
      <c r="W99" s="90">
        <f>'NEW Summary 1990-2016 GHG'!W29-'NON-ETS &amp; ETS'!W29</f>
        <v>32.322400000000002</v>
      </c>
      <c r="X99" s="90">
        <f>'NEW Summary 1990-2016 GHG'!X29-'NON-ETS &amp; ETS'!X29</f>
        <v>21.321666666666669</v>
      </c>
      <c r="Y99" s="90">
        <f>'NEW Summary 1990-2016 GHG'!Y29-'NON-ETS &amp; ETS'!Y29</f>
        <v>21.661200000000001</v>
      </c>
      <c r="Z99" s="90">
        <f>'NEW Summary 1990-2016 GHG'!Z29-'NON-ETS &amp; ETS'!Z29</f>
        <v>25.086600000000001</v>
      </c>
      <c r="AA99" s="90">
        <f>'NEW Summary 1990-2016 GHG'!AA29-'NON-ETS &amp; ETS'!AA29</f>
        <v>28.305199999999999</v>
      </c>
      <c r="AB99" s="90">
        <f>'NEW Summary 1990-2016 GHG'!AB29-'NON-ETS &amp; ETS'!AB29</f>
        <v>35.79913333333333</v>
      </c>
    </row>
    <row r="100" spans="1:28" hidden="1" outlineLevel="1">
      <c r="A100" s="82" t="s">
        <v>33</v>
      </c>
      <c r="B100" s="90">
        <f>'NEW Summary 1990-2016 GHG'!B30-'NON-ETS &amp; ETS'!B30</f>
        <v>730.61939279182468</v>
      </c>
      <c r="C100" s="90">
        <f>'NEW Summary 1990-2016 GHG'!C30-'NON-ETS &amp; ETS'!C30</f>
        <v>758.72013866843315</v>
      </c>
      <c r="D100" s="90">
        <f>'NEW Summary 1990-2016 GHG'!D30-'NON-ETS &amp; ETS'!D30</f>
        <v>769.25791837216161</v>
      </c>
      <c r="E100" s="90">
        <f>'NEW Summary 1990-2016 GHG'!E30-'NON-ETS &amp; ETS'!E30</f>
        <v>772.77051160673761</v>
      </c>
      <c r="F100" s="90">
        <f>'NEW Summary 1990-2016 GHG'!F30-'NON-ETS &amp; ETS'!F30</f>
        <v>878.14830864402018</v>
      </c>
      <c r="G100" s="90">
        <f>'NEW Summary 1990-2016 GHG'!G30-'NON-ETS &amp; ETS'!G30</f>
        <v>1008.1142583233349</v>
      </c>
      <c r="H100" s="90">
        <f>'NEW Summary 1990-2016 GHG'!H30-'NON-ETS &amp; ETS'!H30</f>
        <v>811.40903718707443</v>
      </c>
      <c r="I100" s="90">
        <f>'NEW Summary 1990-2016 GHG'!I30-'NON-ETS &amp; ETS'!I30</f>
        <v>839.50978306368313</v>
      </c>
      <c r="J100" s="90">
        <f>'NEW Summary 1990-2016 GHG'!J30-'NON-ETS &amp; ETS'!J30</f>
        <v>832.4845965945309</v>
      </c>
      <c r="K100" s="90">
        <f>'NEW Summary 1990-2016 GHG'!K30-'NON-ETS &amp; ETS'!K30</f>
        <v>878.14830864402018</v>
      </c>
      <c r="L100" s="90">
        <f>'NEW Summary 1990-2016 GHG'!L30-'NON-ETS &amp; ETS'!L30</f>
        <v>909.76164775520476</v>
      </c>
      <c r="M100" s="90">
        <f>'NEW Summary 1990-2016 GHG'!M30-'NON-ETS &amp; ETS'!M30</f>
        <v>920.29942745893288</v>
      </c>
      <c r="N100" s="90">
        <f>'NEW Summary 1990-2016 GHG'!N30-'NON-ETS &amp; ETS'!N30</f>
        <v>923.81202069350911</v>
      </c>
      <c r="O100" s="90">
        <f>'NEW Summary 1990-2016 GHG'!O30-'NON-ETS &amp; ETS'!O30</f>
        <v>927.324613928085</v>
      </c>
      <c r="P100" s="90">
        <f>'NEW Summary 1990-2016 GHG'!P30-'NON-ETS &amp; ETS'!P30</f>
        <v>888.68608834774818</v>
      </c>
      <c r="Q100" s="90">
        <f>'NEW Summary 1990-2016 GHG'!Q30-'NON-ETS &amp; ETS'!Q30</f>
        <v>953.62749060348006</v>
      </c>
      <c r="R100" s="90">
        <f>'NEW Summary 1990-2016 GHG'!R30-'NON-ETS &amp; ETS'!R30</f>
        <v>914.19429367682551</v>
      </c>
      <c r="S100" s="90">
        <f>'NEW Summary 1990-2016 GHG'!S30-'NON-ETS &amp; ETS'!S30</f>
        <v>868.019536051518</v>
      </c>
      <c r="T100" s="90">
        <f>'NEW Summary 1990-2016 GHG'!T30-'NON-ETS &amp; ETS'!T30</f>
        <v>939.19130712314029</v>
      </c>
      <c r="U100" s="90">
        <f>'NEW Summary 1990-2016 GHG'!U30-'NON-ETS &amp; ETS'!U30</f>
        <v>796.63204249312673</v>
      </c>
      <c r="V100" s="90">
        <f>'NEW Summary 1990-2016 GHG'!V30-'NON-ETS &amp; ETS'!V30</f>
        <v>753.49453684533717</v>
      </c>
      <c r="W100" s="90">
        <f>'NEW Summary 1990-2016 GHG'!W30-'NON-ETS &amp; ETS'!W30</f>
        <v>721.92632113105401</v>
      </c>
      <c r="X100" s="90">
        <f>'NEW Summary 1990-2016 GHG'!X30-'NON-ETS &amp; ETS'!X30</f>
        <v>687.91593425507278</v>
      </c>
      <c r="Y100" s="90">
        <f>'NEW Summary 1990-2016 GHG'!Y30-'NON-ETS &amp; ETS'!Y30</f>
        <v>596.5524000497054</v>
      </c>
      <c r="Z100" s="90">
        <f>'NEW Summary 1990-2016 GHG'!Z30-'NON-ETS &amp; ETS'!Z30</f>
        <v>534.51960686279415</v>
      </c>
      <c r="AA100" s="90">
        <f>'NEW Summary 1990-2016 GHG'!AA30-'NON-ETS &amp; ETS'!AA30</f>
        <v>514.94152107200102</v>
      </c>
      <c r="AB100" s="90">
        <f>'NEW Summary 1990-2016 GHG'!AB30-'NON-ETS &amp; ETS'!AB30</f>
        <v>540.70349683170355</v>
      </c>
    </row>
    <row r="101" spans="1:28" hidden="1" outlineLevel="1">
      <c r="A101" s="82" t="s">
        <v>34</v>
      </c>
      <c r="B101" s="90">
        <f>'NEW Summary 1990-2016 GHG'!B31-'NON-ETS &amp; ETS'!B31</f>
        <v>87.84631445959856</v>
      </c>
      <c r="C101" s="90">
        <f>'NEW Summary 1990-2016 GHG'!C31-'NON-ETS &amp; ETS'!C31</f>
        <v>94.931314244610022</v>
      </c>
      <c r="D101" s="90">
        <f>'NEW Summary 1990-2016 GHG'!D31-'NON-ETS &amp; ETS'!D31</f>
        <v>101.10295101874873</v>
      </c>
      <c r="E101" s="90">
        <f>'NEW Summary 1990-2016 GHG'!E31-'NON-ETS &amp; ETS'!E31</f>
        <v>113.14790018316168</v>
      </c>
      <c r="F101" s="90">
        <f>'NEW Summary 1990-2016 GHG'!F31-'NON-ETS &amp; ETS'!F31</f>
        <v>117.92190765207233</v>
      </c>
      <c r="G101" s="90">
        <f>'NEW Summary 1990-2016 GHG'!G31-'NON-ETS &amp; ETS'!G31</f>
        <v>158.5545060614925</v>
      </c>
      <c r="H101" s="90">
        <f>'NEW Summary 1990-2016 GHG'!H31-'NON-ETS &amp; ETS'!H31</f>
        <v>135.29419471793358</v>
      </c>
      <c r="I101" s="90">
        <f>'NEW Summary 1990-2016 GHG'!I31-'NON-ETS &amp; ETS'!I31</f>
        <v>119.28888719183486</v>
      </c>
      <c r="J101" s="90">
        <f>'NEW Summary 1990-2016 GHG'!J31-'NON-ETS &amp; ETS'!J31</f>
        <v>131.82954522971028</v>
      </c>
      <c r="K101" s="90">
        <f>'NEW Summary 1990-2016 GHG'!K31-'NON-ETS &amp; ETS'!K31</f>
        <v>116.31912924999497</v>
      </c>
      <c r="L101" s="90">
        <f>'NEW Summary 1990-2016 GHG'!L31-'NON-ETS &amp; ETS'!L31</f>
        <v>113.24066680663736</v>
      </c>
      <c r="M101" s="90">
        <f>'NEW Summary 1990-2016 GHG'!M31-'NON-ETS &amp; ETS'!M31</f>
        <v>115.16792405910972</v>
      </c>
      <c r="N101" s="90">
        <f>'NEW Summary 1990-2016 GHG'!N31-'NON-ETS &amp; ETS'!N31</f>
        <v>98.875326064714159</v>
      </c>
      <c r="O101" s="90">
        <f>'NEW Summary 1990-2016 GHG'!O31-'NON-ETS &amp; ETS'!O31</f>
        <v>142.20507517556814</v>
      </c>
      <c r="P101" s="90">
        <f>'NEW Summary 1990-2016 GHG'!P31-'NON-ETS &amp; ETS'!P31</f>
        <v>161.70438755213033</v>
      </c>
      <c r="Q101" s="90">
        <f>'NEW Summary 1990-2016 GHG'!Q31-'NON-ETS &amp; ETS'!Q31</f>
        <v>144.9441406326537</v>
      </c>
      <c r="R101" s="90">
        <f>'NEW Summary 1990-2016 GHG'!R31-'NON-ETS &amp; ETS'!R31</f>
        <v>129.47086232874588</v>
      </c>
      <c r="S101" s="90">
        <f>'NEW Summary 1990-2016 GHG'!S31-'NON-ETS &amp; ETS'!S31</f>
        <v>120.74058456243515</v>
      </c>
      <c r="T101" s="90">
        <f>'NEW Summary 1990-2016 GHG'!T31-'NON-ETS &amp; ETS'!T31</f>
        <v>103.65187194207424</v>
      </c>
      <c r="U101" s="90">
        <f>'NEW Summary 1990-2016 GHG'!U31-'NON-ETS &amp; ETS'!U31</f>
        <v>96.918377113630726</v>
      </c>
      <c r="V101" s="90">
        <f>'NEW Summary 1990-2016 GHG'!V31-'NON-ETS &amp; ETS'!V31</f>
        <v>76.18030921750001</v>
      </c>
      <c r="W101" s="90">
        <f>'NEW Summary 1990-2016 GHG'!W31-'NON-ETS &amp; ETS'!W31</f>
        <v>63.100669669385354</v>
      </c>
      <c r="X101" s="90">
        <f>'NEW Summary 1990-2016 GHG'!X31-'NON-ETS &amp; ETS'!X31</f>
        <v>69.853230235278772</v>
      </c>
      <c r="Y101" s="90">
        <f>'NEW Summary 1990-2016 GHG'!Y31-'NON-ETS &amp; ETS'!Y31</f>
        <v>77.727652196083937</v>
      </c>
      <c r="Z101" s="90">
        <f>'NEW Summary 1990-2016 GHG'!Z31-'NON-ETS &amp; ETS'!Z31</f>
        <v>74.059059437047864</v>
      </c>
      <c r="AA101" s="90">
        <f>'NEW Summary 1990-2016 GHG'!AA31-'NON-ETS &amp; ETS'!AA31</f>
        <v>65.111053126810788</v>
      </c>
      <c r="AB101" s="90">
        <f>'NEW Summary 1990-2016 GHG'!AB31-'NON-ETS &amp; ETS'!AB31</f>
        <v>59.788493849428193</v>
      </c>
    </row>
    <row r="102" spans="1:28" collapsed="1">
      <c r="A102" s="84" t="s">
        <v>35</v>
      </c>
      <c r="B102" s="81">
        <f t="shared" ref="B102:AB102" si="8">SUM(B103:B106)</f>
        <v>1546.8003996996913</v>
      </c>
      <c r="C102" s="81">
        <f t="shared" si="8"/>
        <v>1627.7649618277587</v>
      </c>
      <c r="D102" s="81">
        <f t="shared" si="8"/>
        <v>1692.8601567558967</v>
      </c>
      <c r="E102" s="81">
        <f t="shared" si="8"/>
        <v>1742.5251792457784</v>
      </c>
      <c r="F102" s="81">
        <f t="shared" si="8"/>
        <v>1786.7952341677737</v>
      </c>
      <c r="G102" s="81">
        <f t="shared" si="8"/>
        <v>1823.0170859163275</v>
      </c>
      <c r="H102" s="81">
        <f t="shared" si="8"/>
        <v>1702.1735435775422</v>
      </c>
      <c r="I102" s="81">
        <f t="shared" si="8"/>
        <v>1428.9083438370149</v>
      </c>
      <c r="J102" s="81">
        <f t="shared" si="8"/>
        <v>1472.0318915508019</v>
      </c>
      <c r="K102" s="81">
        <f t="shared" si="8"/>
        <v>1477.2829261327743</v>
      </c>
      <c r="L102" s="81">
        <f t="shared" si="8"/>
        <v>1489.0931634895912</v>
      </c>
      <c r="M102" s="81">
        <f t="shared" si="8"/>
        <v>1601.8416075473442</v>
      </c>
      <c r="N102" s="81">
        <f t="shared" si="8"/>
        <v>1707.6016299791327</v>
      </c>
      <c r="O102" s="81">
        <f t="shared" si="8"/>
        <v>1763.0989231024366</v>
      </c>
      <c r="P102" s="81">
        <f t="shared" si="8"/>
        <v>1484.2041275760614</v>
      </c>
      <c r="Q102" s="81">
        <f t="shared" si="8"/>
        <v>1290.6781700928918</v>
      </c>
      <c r="R102" s="81">
        <f t="shared" si="8"/>
        <v>1326.3973042215107</v>
      </c>
      <c r="S102" s="81">
        <f t="shared" si="8"/>
        <v>848.50866420761213</v>
      </c>
      <c r="T102" s="81">
        <f t="shared" si="8"/>
        <v>687.385940110756</v>
      </c>
      <c r="U102" s="81">
        <f t="shared" si="8"/>
        <v>515.20520574863963</v>
      </c>
      <c r="V102" s="81">
        <f t="shared" si="8"/>
        <v>498.89883011939537</v>
      </c>
      <c r="W102" s="81">
        <f t="shared" si="8"/>
        <v>589.88134623152837</v>
      </c>
      <c r="X102" s="81">
        <f t="shared" si="8"/>
        <v>514.57296710033779</v>
      </c>
      <c r="Y102" s="81">
        <f t="shared" si="8"/>
        <v>671.02750192331837</v>
      </c>
      <c r="Z102" s="81">
        <f t="shared" si="8"/>
        <v>852.97497285976669</v>
      </c>
      <c r="AA102" s="81">
        <f t="shared" si="8"/>
        <v>949.25441808453161</v>
      </c>
      <c r="AB102" s="81">
        <f t="shared" si="8"/>
        <v>957.72281746117346</v>
      </c>
    </row>
    <row r="103" spans="1:28" hidden="1" outlineLevel="1">
      <c r="A103" s="82" t="s">
        <v>36</v>
      </c>
      <c r="B103" s="90">
        <f>'NEW Summary 1990-2016 GHG'!B33-'NON-ETS &amp; ETS'!B33</f>
        <v>1318.0750046457997</v>
      </c>
      <c r="C103" s="90">
        <f>'NEW Summary 1990-2016 GHG'!C33-'NON-ETS &amp; ETS'!C33</f>
        <v>1398.5762396203297</v>
      </c>
      <c r="D103" s="90">
        <f>'NEW Summary 1990-2016 GHG'!D33-'NON-ETS &amp; ETS'!D33</f>
        <v>1461.4329391711981</v>
      </c>
      <c r="E103" s="90">
        <f>'NEW Summary 1990-2016 GHG'!E33-'NON-ETS &amp; ETS'!E33</f>
        <v>1510.5881268151277</v>
      </c>
      <c r="F103" s="90">
        <f>'NEW Summary 1990-2016 GHG'!F33-'NON-ETS &amp; ETS'!F33</f>
        <v>1556.0660070268186</v>
      </c>
      <c r="G103" s="90">
        <f>'NEW Summary 1990-2016 GHG'!G33-'NON-ETS &amp; ETS'!G33</f>
        <v>1592.759090270677</v>
      </c>
      <c r="H103" s="90">
        <f>'NEW Summary 1990-2016 GHG'!H33-'NON-ETS &amp; ETS'!H33</f>
        <v>1471.8696106900711</v>
      </c>
      <c r="I103" s="90">
        <f>'NEW Summary 1990-2016 GHG'!I33-'NON-ETS &amp; ETS'!I33</f>
        <v>1212.7245603159163</v>
      </c>
      <c r="J103" s="90">
        <f>'NEW Summary 1990-2016 GHG'!J33-'NON-ETS &amp; ETS'!J33</f>
        <v>1263.4259964598352</v>
      </c>
      <c r="K103" s="90">
        <f>'NEW Summary 1990-2016 GHG'!K33-'NON-ETS &amp; ETS'!K33</f>
        <v>1261.2873970377811</v>
      </c>
      <c r="L103" s="90">
        <f>'NEW Summary 1990-2016 GHG'!L33-'NON-ETS &amp; ETS'!L33</f>
        <v>1268.1637358600644</v>
      </c>
      <c r="M103" s="90">
        <f>'NEW Summary 1990-2016 GHG'!M33-'NON-ETS &amp; ETS'!M33</f>
        <v>1364.4710203505406</v>
      </c>
      <c r="N103" s="90">
        <f>'NEW Summary 1990-2016 GHG'!N33-'NON-ETS &amp; ETS'!N33</f>
        <v>1437.6433897413656</v>
      </c>
      <c r="O103" s="90">
        <f>'NEW Summary 1990-2016 GHG'!O33-'NON-ETS &amp; ETS'!O33</f>
        <v>1457.1351738766384</v>
      </c>
      <c r="P103" s="90">
        <f>'NEW Summary 1990-2016 GHG'!P33-'NON-ETS &amp; ETS'!P33</f>
        <v>1190.8522842044661</v>
      </c>
      <c r="Q103" s="90">
        <f>'NEW Summary 1990-2016 GHG'!Q33-'NON-ETS &amp; ETS'!Q33</f>
        <v>1006.9985553870778</v>
      </c>
      <c r="R103" s="90">
        <f>'NEW Summary 1990-2016 GHG'!R33-'NON-ETS &amp; ETS'!R33</f>
        <v>1049.2955470508382</v>
      </c>
      <c r="S103" s="90">
        <f>'NEW Summary 1990-2016 GHG'!S33-'NON-ETS &amp; ETS'!S33</f>
        <v>615.99279973624357</v>
      </c>
      <c r="T103" s="90">
        <f>'NEW Summary 1990-2016 GHG'!T33-'NON-ETS &amp; ETS'!T33</f>
        <v>463.84204329766396</v>
      </c>
      <c r="U103" s="90">
        <f>'NEW Summary 1990-2016 GHG'!U33-'NON-ETS &amp; ETS'!U33</f>
        <v>284.8049081264104</v>
      </c>
      <c r="V103" s="90">
        <f>'NEW Summary 1990-2016 GHG'!V33-'NON-ETS &amp; ETS'!V33</f>
        <v>278.64650733286254</v>
      </c>
      <c r="W103" s="90">
        <f>'NEW Summary 1990-2016 GHG'!W33-'NON-ETS &amp; ETS'!W33</f>
        <v>381.56113356609893</v>
      </c>
      <c r="X103" s="90">
        <f>'NEW Summary 1990-2016 GHG'!X33-'NON-ETS &amp; ETS'!X33</f>
        <v>302.79154765173917</v>
      </c>
      <c r="Y103" s="90">
        <f>'NEW Summary 1990-2016 GHG'!Y33-'NON-ETS &amp; ETS'!Y33</f>
        <v>460.96994317368154</v>
      </c>
      <c r="Z103" s="90">
        <f>'NEW Summary 1990-2016 GHG'!Z33-'NON-ETS &amp; ETS'!Z33</f>
        <v>648.10107072438586</v>
      </c>
      <c r="AA103" s="90">
        <f>'NEW Summary 1990-2016 GHG'!AA33-'NON-ETS &amp; ETS'!AA33</f>
        <v>742.15328369524173</v>
      </c>
      <c r="AB103" s="90">
        <f>'NEW Summary 1990-2016 GHG'!AB33-'NON-ETS &amp; ETS'!AB33</f>
        <v>767.7837490609752</v>
      </c>
    </row>
    <row r="104" spans="1:28" hidden="1" outlineLevel="1">
      <c r="A104" s="82" t="s">
        <v>37</v>
      </c>
      <c r="B104" s="90">
        <f>'NEW Summary 1990-2016 GHG'!B34-'NON-ETS &amp; ETS'!B34</f>
        <v>0</v>
      </c>
      <c r="C104" s="90">
        <f>'NEW Summary 1990-2016 GHG'!C34-'NON-ETS &amp; ETS'!C34</f>
        <v>0</v>
      </c>
      <c r="D104" s="90">
        <f>'NEW Summary 1990-2016 GHG'!D34-'NON-ETS &amp; ETS'!D34</f>
        <v>0</v>
      </c>
      <c r="E104" s="90">
        <f>'NEW Summary 1990-2016 GHG'!E34-'NON-ETS &amp; ETS'!E34</f>
        <v>0</v>
      </c>
      <c r="F104" s="90">
        <f>'NEW Summary 1990-2016 GHG'!F34-'NON-ETS &amp; ETS'!F34</f>
        <v>0</v>
      </c>
      <c r="G104" s="90">
        <f>'NEW Summary 1990-2016 GHG'!G34-'NON-ETS &amp; ETS'!G34</f>
        <v>0</v>
      </c>
      <c r="H104" s="90">
        <f>'NEW Summary 1990-2016 GHG'!H34-'NON-ETS &amp; ETS'!H34</f>
        <v>0</v>
      </c>
      <c r="I104" s="90">
        <f>'NEW Summary 1990-2016 GHG'!I34-'NON-ETS &amp; ETS'!I34</f>
        <v>0</v>
      </c>
      <c r="J104" s="90">
        <f>'NEW Summary 1990-2016 GHG'!J34-'NON-ETS &amp; ETS'!J34</f>
        <v>0</v>
      </c>
      <c r="K104" s="90">
        <f>'NEW Summary 1990-2016 GHG'!K34-'NON-ETS &amp; ETS'!K34</f>
        <v>0</v>
      </c>
      <c r="L104" s="90">
        <f>'NEW Summary 1990-2016 GHG'!L34-'NON-ETS &amp; ETS'!L34</f>
        <v>0</v>
      </c>
      <c r="M104" s="90">
        <f>'NEW Summary 1990-2016 GHG'!M34-'NON-ETS &amp; ETS'!M34</f>
        <v>3.8134041600000002</v>
      </c>
      <c r="N104" s="90">
        <f>'NEW Summary 1990-2016 GHG'!N34-'NON-ETS &amp; ETS'!N34</f>
        <v>5.8339097599999992</v>
      </c>
      <c r="O104" s="90">
        <f>'NEW Summary 1990-2016 GHG'!O34-'NON-ETS &amp; ETS'!O34</f>
        <v>8.11426816</v>
      </c>
      <c r="P104" s="90">
        <f>'NEW Summary 1990-2016 GHG'!P34-'NON-ETS &amp; ETS'!P34</f>
        <v>8.5036185599999996</v>
      </c>
      <c r="Q104" s="90">
        <f>'NEW Summary 1990-2016 GHG'!Q34-'NON-ETS &amp; ETS'!Q34</f>
        <v>13.767910399999998</v>
      </c>
      <c r="R104" s="90">
        <f>'NEW Summary 1990-2016 GHG'!R34-'NON-ETS &amp; ETS'!R34</f>
        <v>13.70170368</v>
      </c>
      <c r="S104" s="90">
        <f>'NEW Summary 1990-2016 GHG'!S34-'NON-ETS &amp; ETS'!S34</f>
        <v>12.484254719999999</v>
      </c>
      <c r="T104" s="90">
        <f>'NEW Summary 1990-2016 GHG'!T34-'NON-ETS &amp; ETS'!T34</f>
        <v>16.44053504</v>
      </c>
      <c r="U104" s="90">
        <f>'NEW Summary 1990-2016 GHG'!U34-'NON-ETS &amp; ETS'!U34</f>
        <v>21.072775679999999</v>
      </c>
      <c r="V104" s="90">
        <f>'NEW Summary 1990-2016 GHG'!V34-'NON-ETS &amp; ETS'!V34</f>
        <v>20.991303680000001</v>
      </c>
      <c r="W104" s="90">
        <f>'NEW Summary 1990-2016 GHG'!W34-'NON-ETS &amp; ETS'!W34</f>
        <v>22.911470080000001</v>
      </c>
      <c r="X104" s="90">
        <f>'NEW Summary 1990-2016 GHG'!X34-'NON-ETS &amp; ETS'!X34</f>
        <v>22.413890559999999</v>
      </c>
      <c r="Y104" s="90">
        <f>'NEW Summary 1990-2016 GHG'!Y34-'NON-ETS &amp; ETS'!Y34</f>
        <v>22.730516479999999</v>
      </c>
      <c r="Z104" s="90">
        <f>'NEW Summary 1990-2016 GHG'!Z34-'NON-ETS &amp; ETS'!Z34</f>
        <v>19.298229759999998</v>
      </c>
      <c r="AA104" s="90">
        <f>'NEW Summary 1990-2016 GHG'!AA34-'NON-ETS &amp; ETS'!AA34</f>
        <v>20.662671360000001</v>
      </c>
      <c r="AB104" s="90">
        <f>'NEW Summary 1990-2016 GHG'!AB34-'NON-ETS &amp; ETS'!AB34</f>
        <v>19.86578944</v>
      </c>
    </row>
    <row r="105" spans="1:28" hidden="1" outlineLevel="1">
      <c r="A105" s="82" t="s">
        <v>38</v>
      </c>
      <c r="B105" s="90">
        <f>'NEW Summary 1990-2016 GHG'!B35-'NON-ETS &amp; ETS'!B35</f>
        <v>92.482933794854645</v>
      </c>
      <c r="C105" s="90">
        <f>'NEW Summary 1990-2016 GHG'!C35-'NON-ETS &amp; ETS'!C35</f>
        <v>92.835797327953685</v>
      </c>
      <c r="D105" s="90">
        <f>'NEW Summary 1990-2016 GHG'!D35-'NON-ETS &amp; ETS'!D35</f>
        <v>93.292176069139614</v>
      </c>
      <c r="E105" s="90">
        <f>'NEW Summary 1990-2016 GHG'!E35-'NON-ETS &amp; ETS'!E35</f>
        <v>93.712305908901001</v>
      </c>
      <c r="F105" s="90">
        <f>'NEW Summary 1990-2016 GHG'!F35-'NON-ETS &amp; ETS'!F35</f>
        <v>94.07075481617008</v>
      </c>
      <c r="G105" s="90">
        <f>'NEW Summary 1990-2016 GHG'!G35-'NON-ETS &amp; ETS'!G35</f>
        <v>94.428560845102808</v>
      </c>
      <c r="H105" s="90">
        <f>'NEW Summary 1990-2016 GHG'!H35-'NON-ETS &amp; ETS'!H35</f>
        <v>94.297846985895461</v>
      </c>
      <c r="I105" s="90">
        <f>'NEW Summary 1990-2016 GHG'!I35-'NON-ETS &amp; ETS'!I35</f>
        <v>80.997628875205322</v>
      </c>
      <c r="J105" s="90">
        <f>'NEW Summary 1990-2016 GHG'!J35-'NON-ETS &amp; ETS'!J35</f>
        <v>63.127772613352249</v>
      </c>
      <c r="K105" s="90">
        <f>'NEW Summary 1990-2016 GHG'!K35-'NON-ETS &amp; ETS'!K35</f>
        <v>71.095652745846323</v>
      </c>
      <c r="L105" s="90">
        <f>'NEW Summary 1990-2016 GHG'!L35-'NON-ETS &amp; ETS'!L35</f>
        <v>75.832476701115922</v>
      </c>
      <c r="M105" s="90">
        <f>'NEW Summary 1990-2016 GHG'!M35-'NON-ETS &amp; ETS'!M35</f>
        <v>85.173155612477998</v>
      </c>
      <c r="N105" s="90">
        <f>'NEW Summary 1990-2016 GHG'!N35-'NON-ETS &amp; ETS'!N35</f>
        <v>112.04929465665865</v>
      </c>
      <c r="O105" s="90">
        <f>'NEW Summary 1990-2016 GHG'!O35-'NON-ETS &amp; ETS'!O35</f>
        <v>159.28383269831673</v>
      </c>
      <c r="P105" s="90">
        <f>'NEW Summary 1990-2016 GHG'!P35-'NON-ETS &amp; ETS'!P35</f>
        <v>148.35977118883207</v>
      </c>
      <c r="Q105" s="90">
        <f>'NEW Summary 1990-2016 GHG'!Q35-'NON-ETS &amp; ETS'!Q35</f>
        <v>131.18767284423865</v>
      </c>
      <c r="R105" s="90">
        <f>'NEW Summary 1990-2016 GHG'!R35-'NON-ETS &amp; ETS'!R35</f>
        <v>128.30584769386573</v>
      </c>
      <c r="S105" s="90">
        <f>'NEW Summary 1990-2016 GHG'!S35-'NON-ETS &amp; ETS'!S35</f>
        <v>83.691154435882311</v>
      </c>
      <c r="T105" s="90">
        <f>'NEW Summary 1990-2016 GHG'!T35-'NON-ETS &amp; ETS'!T35</f>
        <v>62.64470304056475</v>
      </c>
      <c r="U105" s="90">
        <f>'NEW Summary 1990-2016 GHG'!U35-'NON-ETS &amp; ETS'!U35</f>
        <v>64.112140570243113</v>
      </c>
      <c r="V105" s="90">
        <f>'NEW Summary 1990-2016 GHG'!V35-'NON-ETS &amp; ETS'!V35</f>
        <v>54.804400987740017</v>
      </c>
      <c r="W105" s="90">
        <f>'NEW Summary 1990-2016 GHG'!W35-'NON-ETS &amp; ETS'!W35</f>
        <v>42.446923581493103</v>
      </c>
      <c r="X105" s="90">
        <f>'NEW Summary 1990-2016 GHG'!X35-'NON-ETS &amp; ETS'!X35</f>
        <v>45.595432884243117</v>
      </c>
      <c r="Y105" s="90">
        <f>'NEW Summary 1990-2016 GHG'!Y35-'NON-ETS &amp; ETS'!Y35</f>
        <v>43.568640108243109</v>
      </c>
      <c r="Z105" s="90">
        <f>'NEW Summary 1990-2016 GHG'!Z35-'NON-ETS &amp; ETS'!Z35</f>
        <v>39.645433038909786</v>
      </c>
      <c r="AA105" s="90">
        <f>'NEW Summary 1990-2016 GHG'!AA35-'NON-ETS &amp; ETS'!AA35</f>
        <v>40.152131232909781</v>
      </c>
      <c r="AB105" s="90">
        <f>'NEW Summary 1990-2016 GHG'!AB35-'NON-ETS &amp; ETS'!AB35</f>
        <v>22.954024110243118</v>
      </c>
    </row>
    <row r="106" spans="1:28" hidden="1" outlineLevel="1">
      <c r="A106" s="82" t="s">
        <v>39</v>
      </c>
      <c r="B106" s="90">
        <f>'NEW Summary 1990-2016 GHG'!B36-'NON-ETS &amp; ETS'!B36</f>
        <v>136.24246125903687</v>
      </c>
      <c r="C106" s="90">
        <f>'NEW Summary 1990-2016 GHG'!C36-'NON-ETS &amp; ETS'!C36</f>
        <v>136.35292487947538</v>
      </c>
      <c r="D106" s="90">
        <f>'NEW Summary 1990-2016 GHG'!D36-'NON-ETS &amp; ETS'!D36</f>
        <v>138.1350415155589</v>
      </c>
      <c r="E106" s="90">
        <f>'NEW Summary 1990-2016 GHG'!E36-'NON-ETS &amp; ETS'!E36</f>
        <v>138.22474652174972</v>
      </c>
      <c r="F106" s="90">
        <f>'NEW Summary 1990-2016 GHG'!F36-'NON-ETS &amp; ETS'!F36</f>
        <v>136.65847232478484</v>
      </c>
      <c r="G106" s="90">
        <f>'NEW Summary 1990-2016 GHG'!G36-'NON-ETS &amp; ETS'!G36</f>
        <v>135.82943480054763</v>
      </c>
      <c r="H106" s="90">
        <f>'NEW Summary 1990-2016 GHG'!H36-'NON-ETS &amp; ETS'!H36</f>
        <v>136.00608590157566</v>
      </c>
      <c r="I106" s="90">
        <f>'NEW Summary 1990-2016 GHG'!I36-'NON-ETS &amp; ETS'!I36</f>
        <v>135.18615464589334</v>
      </c>
      <c r="J106" s="90">
        <f>'NEW Summary 1990-2016 GHG'!J36-'NON-ETS &amp; ETS'!J36</f>
        <v>145.47812247761419</v>
      </c>
      <c r="K106" s="90">
        <f>'NEW Summary 1990-2016 GHG'!K36-'NON-ETS &amp; ETS'!K36</f>
        <v>144.89987634914675</v>
      </c>
      <c r="L106" s="90">
        <f>'NEW Summary 1990-2016 GHG'!L36-'NON-ETS &amp; ETS'!L36</f>
        <v>145.09695092841093</v>
      </c>
      <c r="M106" s="90">
        <f>'NEW Summary 1990-2016 GHG'!M36-'NON-ETS &amp; ETS'!M36</f>
        <v>148.38402742432575</v>
      </c>
      <c r="N106" s="90">
        <f>'NEW Summary 1990-2016 GHG'!N36-'NON-ETS &amp; ETS'!N36</f>
        <v>152.07503582110829</v>
      </c>
      <c r="O106" s="90">
        <f>'NEW Summary 1990-2016 GHG'!O36-'NON-ETS &amp; ETS'!O36</f>
        <v>138.56564836748166</v>
      </c>
      <c r="P106" s="90">
        <f>'NEW Summary 1990-2016 GHG'!P36-'NON-ETS &amp; ETS'!P36</f>
        <v>136.48845362276316</v>
      </c>
      <c r="Q106" s="90">
        <f>'NEW Summary 1990-2016 GHG'!Q36-'NON-ETS &amp; ETS'!Q36</f>
        <v>138.72403146157541</v>
      </c>
      <c r="R106" s="90">
        <f>'NEW Summary 1990-2016 GHG'!R36-'NON-ETS &amp; ETS'!R36</f>
        <v>135.0942057968067</v>
      </c>
      <c r="S106" s="90">
        <f>'NEW Summary 1990-2016 GHG'!S36-'NON-ETS &amp; ETS'!S36</f>
        <v>136.34045531548622</v>
      </c>
      <c r="T106" s="90">
        <f>'NEW Summary 1990-2016 GHG'!T36-'NON-ETS &amp; ETS'!T36</f>
        <v>144.45865873252731</v>
      </c>
      <c r="U106" s="90">
        <f>'NEW Summary 1990-2016 GHG'!U36-'NON-ETS &amp; ETS'!U36</f>
        <v>145.21538137198615</v>
      </c>
      <c r="V106" s="90">
        <f>'NEW Summary 1990-2016 GHG'!V36-'NON-ETS &amp; ETS'!V36</f>
        <v>144.45661811879282</v>
      </c>
      <c r="W106" s="90">
        <f>'NEW Summary 1990-2016 GHG'!W36-'NON-ETS &amp; ETS'!W36</f>
        <v>142.9618190039364</v>
      </c>
      <c r="X106" s="90">
        <f>'NEW Summary 1990-2016 GHG'!X36-'NON-ETS &amp; ETS'!X36</f>
        <v>143.77209600435555</v>
      </c>
      <c r="Y106" s="90">
        <f>'NEW Summary 1990-2016 GHG'!Y36-'NON-ETS &amp; ETS'!Y36</f>
        <v>143.7584021613938</v>
      </c>
      <c r="Z106" s="90">
        <f>'NEW Summary 1990-2016 GHG'!Z36-'NON-ETS &amp; ETS'!Z36</f>
        <v>145.930239336471</v>
      </c>
      <c r="AA106" s="90">
        <f>'NEW Summary 1990-2016 GHG'!AA36-'NON-ETS &amp; ETS'!AA36</f>
        <v>146.28633179638013</v>
      </c>
      <c r="AB106" s="90">
        <f>'NEW Summary 1990-2016 GHG'!AB36-'NON-ETS &amp; ETS'!AB36</f>
        <v>147.11925484995513</v>
      </c>
    </row>
    <row r="107" spans="1:28">
      <c r="B107" s="86"/>
      <c r="C107" s="86"/>
      <c r="D107" s="86"/>
      <c r="E107" s="86"/>
      <c r="F107" s="86"/>
      <c r="G107" s="86"/>
      <c r="H107" s="86"/>
      <c r="I107" s="86"/>
      <c r="J107" s="86"/>
      <c r="K107" s="86"/>
      <c r="L107" s="86"/>
      <c r="M107" s="86"/>
      <c r="N107" s="86"/>
      <c r="O107" s="86"/>
      <c r="P107" s="86"/>
      <c r="Q107" s="86"/>
      <c r="R107" s="86"/>
      <c r="S107" s="86"/>
      <c r="T107" s="86"/>
      <c r="U107" s="86"/>
      <c r="V107" s="86"/>
      <c r="W107" s="86"/>
      <c r="X107" s="86"/>
      <c r="Y107" s="86"/>
      <c r="Z107" s="86"/>
      <c r="AA107" s="86"/>
      <c r="AB107" s="86"/>
    </row>
    <row r="108" spans="1:28" ht="15">
      <c r="A108" s="87" t="s">
        <v>47</v>
      </c>
      <c r="B108" s="88">
        <f>'NEW Summary 1990-2016 GHG'!B38-'NON-ETS &amp; ETS'!B38</f>
        <v>55490.290534338659</v>
      </c>
      <c r="C108" s="88">
        <f>'NEW Summary 1990-2016 GHG'!C38-'NON-ETS &amp; ETS'!C38</f>
        <v>56168.293112611194</v>
      </c>
      <c r="D108" s="88">
        <f>'NEW Summary 1990-2016 GHG'!D38-'NON-ETS &amp; ETS'!D38</f>
        <v>56014.687681930242</v>
      </c>
      <c r="E108" s="88">
        <f>'NEW Summary 1990-2016 GHG'!E38-'NON-ETS &amp; ETS'!E38</f>
        <v>56414.799186028693</v>
      </c>
      <c r="F108" s="88">
        <f>'NEW Summary 1990-2016 GHG'!F38-'NON-ETS &amp; ETS'!F38</f>
        <v>57722.503856580246</v>
      </c>
      <c r="G108" s="88">
        <f>'NEW Summary 1990-2016 GHG'!G38-'NON-ETS &amp; ETS'!G38</f>
        <v>59184.717003148275</v>
      </c>
      <c r="H108" s="88">
        <f>'NEW Summary 1990-2016 GHG'!H38-'NON-ETS &amp; ETS'!H38</f>
        <v>61270.087067795444</v>
      </c>
      <c r="I108" s="88">
        <f>'NEW Summary 1990-2016 GHG'!I38-'NON-ETS &amp; ETS'!I38</f>
        <v>62654.354696024253</v>
      </c>
      <c r="J108" s="88">
        <f>'NEW Summary 1990-2016 GHG'!J38-'NON-ETS &amp; ETS'!J38</f>
        <v>65158.558633507353</v>
      </c>
      <c r="K108" s="88">
        <f>'NEW Summary 1990-2016 GHG'!K38-'NON-ETS &amp; ETS'!K38</f>
        <v>66287.975376636619</v>
      </c>
      <c r="L108" s="88">
        <f>'NEW Summary 1990-2016 GHG'!L38-'NON-ETS &amp; ETS'!L38</f>
        <v>68554.684491203807</v>
      </c>
      <c r="M108" s="88">
        <f>'NEW Summary 1990-2016 GHG'!M38-'NON-ETS &amp; ETS'!M38</f>
        <v>70555.059978028483</v>
      </c>
      <c r="N108" s="88">
        <f>'NEW Summary 1990-2016 GHG'!N38-'NON-ETS &amp; ETS'!N38</f>
        <v>68498.28592053258</v>
      </c>
      <c r="O108" s="88">
        <f>'NEW Summary 1990-2016 GHG'!O38-'NON-ETS &amp; ETS'!O38</f>
        <v>68714.965331110332</v>
      </c>
      <c r="P108" s="88">
        <f>'NEW Summary 1990-2016 GHG'!P38-'NON-ETS &amp; ETS'!P38</f>
        <v>68008.141904086806</v>
      </c>
      <c r="Q108" s="88">
        <f>'NEW Summary 1990-2016 GHG'!Q38-'NON-ETS &amp; ETS'!Q38</f>
        <v>47146.463459821345</v>
      </c>
      <c r="R108" s="88">
        <f>'NEW Summary 1990-2016 GHG'!R38-'NON-ETS &amp; ETS'!R38</f>
        <v>47124.462826037896</v>
      </c>
      <c r="S108" s="88">
        <f>'NEW Summary 1990-2016 GHG'!S38-'NON-ETS &amp; ETS'!S38</f>
        <v>46807.864219982788</v>
      </c>
      <c r="T108" s="88">
        <f>'NEW Summary 1990-2016 GHG'!T38-'NON-ETS &amp; ETS'!T38</f>
        <v>46957.382457735614</v>
      </c>
      <c r="U108" s="88">
        <f>'NEW Summary 1990-2016 GHG'!U38-'NON-ETS &amp; ETS'!U38</f>
        <v>44384.813053864316</v>
      </c>
      <c r="V108" s="88">
        <f>'NEW Summary 1990-2016 GHG'!V38-'NON-ETS &amp; ETS'!V38</f>
        <v>43877.741403795706</v>
      </c>
      <c r="W108" s="88">
        <f>'NEW Summary 1990-2016 GHG'!W38-'NON-ETS &amp; ETS'!W38</f>
        <v>41347.440334690924</v>
      </c>
      <c r="X108" s="88">
        <f>'NEW Summary 1990-2016 GHG'!X38-'NON-ETS &amp; ETS'!X38</f>
        <v>40882.395898697854</v>
      </c>
      <c r="Y108" s="88">
        <f>'NEW Summary 1990-2016 GHG'!Y38-'NON-ETS &amp; ETS'!Y38</f>
        <v>41934.903814246616</v>
      </c>
      <c r="Z108" s="88">
        <f>'NEW Summary 1990-2016 GHG'!Z38-'NON-ETS &amp; ETS'!Z38</f>
        <v>41363.833590481583</v>
      </c>
      <c r="AA108" s="88">
        <f>'NEW Summary 1990-2016 GHG'!AA38-'NON-ETS &amp; ETS'!AA38</f>
        <v>42598.778065985098</v>
      </c>
      <c r="AB108" s="88">
        <f>'NEW Summary 1990-2016 GHG'!AB38-'NON-ETS &amp; ETS'!AB38</f>
        <v>43810.977488980745</v>
      </c>
    </row>
    <row r="109" spans="1:28">
      <c r="B109" s="91"/>
      <c r="C109" s="91"/>
      <c r="D109" s="91"/>
      <c r="E109" s="91"/>
      <c r="F109" s="91"/>
      <c r="G109" s="91"/>
      <c r="H109" s="91"/>
      <c r="I109" s="91"/>
      <c r="J109" s="91"/>
      <c r="K109" s="91"/>
      <c r="L109" s="91"/>
      <c r="M109" s="91"/>
      <c r="N109" s="91"/>
      <c r="O109" s="91"/>
      <c r="P109" s="91"/>
      <c r="Q109" s="91"/>
      <c r="R109" s="91"/>
      <c r="S109" s="91"/>
      <c r="T109" s="91"/>
      <c r="U109" s="91"/>
      <c r="V109" s="91"/>
      <c r="W109" s="91"/>
      <c r="X109" s="91"/>
      <c r="Y109" s="91"/>
      <c r="Z109" s="91"/>
      <c r="AA109" s="91"/>
      <c r="AB109" s="91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NEW Summary 1990-2016 GHG</vt:lpstr>
      <vt:lpstr>NEW Summary 1990-2016 CO2</vt:lpstr>
      <vt:lpstr>NEW Summary 1990-2016 CH4</vt:lpstr>
      <vt:lpstr>NEW Summary 1990-2016 N2O</vt:lpstr>
      <vt:lpstr>NON-ETS &amp; ETS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 Marie Ryan</dc:creator>
  <cp:lastModifiedBy>Duffy</cp:lastModifiedBy>
  <dcterms:created xsi:type="dcterms:W3CDTF">2018-03-27T08:49:56Z</dcterms:created>
  <dcterms:modified xsi:type="dcterms:W3CDTF">2018-04-13T13:54:55Z</dcterms:modified>
</cp:coreProperties>
</file>